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ftab.jalal\dev\MDSValidator\output\"/>
    </mc:Choice>
  </mc:AlternateContent>
  <bookViews>
    <workbookView xWindow="-120" yWindow="-120" windowWidth="29040" windowHeight="15840" activeTab="1"/>
  </bookViews>
  <sheets>
    <sheet name="stats" sheetId="11" r:id="rId1"/>
    <sheet name="loaded" sheetId="6" r:id="rId2"/>
    <sheet name="Sheet1" sheetId="7" state="hidden" r:id="rId3"/>
    <sheet name="coded" sheetId="2" r:id="rId4"/>
    <sheet name="code_mappings" sheetId="3" r:id="rId5"/>
    <sheet name="validations_listing" sheetId="8" r:id="rId6"/>
    <sheet name="NotesOnDataEntry" sheetId="9" r:id="rId7"/>
  </sheets>
  <externalReferences>
    <externalReference r:id="rId8"/>
  </externalReferences>
  <definedNames>
    <definedName name="_xlnm._FilterDatabase" localSheetId="4" hidden="1">code_mappings!$B$1:$B$259</definedName>
    <definedName name="_xlnm._FilterDatabase" localSheetId="1" hidden="1">loaded!$BU$1:$BU$9</definedName>
    <definedName name="_xlnm._FilterDatabase" localSheetId="0" hidden="1">stats!$S$1:$T$60</definedName>
    <definedName name="atsi" localSheetId="0">[1]code_mappings!$K$1:$K$6</definedName>
    <definedName name="atsi">code_mappings!$K$1:$K$6</definedName>
    <definedName name="atsi_codes" localSheetId="0">[1]code_mappings!$J$1:$J$6</definedName>
    <definedName name="atsi_codes">code_mappings!$J$1:$J$6</definedName>
    <definedName name="client" localSheetId="0">[1]code_mappings!$T$10:$T$11</definedName>
    <definedName name="client">code_mappings!$T$10:$T$11</definedName>
    <definedName name="client_codes" localSheetId="0">[1]code_mappings!$S$10:$S$11</definedName>
    <definedName name="client_codes">code_mappings!$S$10:$S$11</definedName>
    <definedName name="cntry_codes" localSheetId="0">[1]code_mappings!$A$1:$A$259</definedName>
    <definedName name="cntry_codes">code_mappings!$A$1:$A$259</definedName>
    <definedName name="countries" localSheetId="0">[1]code_mappings!$B$1:$B$259</definedName>
    <definedName name="countries">code_mappings!$B$1:$B$259</definedName>
    <definedName name="drug" localSheetId="0">code_mappings!$H$2:$H$194</definedName>
    <definedName name="drug">code_mappings!$H$2:$H$194</definedName>
    <definedName name="drug_codes" localSheetId="0">code_mappings!$G$2:$G$206</definedName>
    <definedName name="drug_codes">code_mappings!$G$2:$G$206</definedName>
    <definedName name="HepCtreatmentmedicine" localSheetId="5">validations_listing!$D$67</definedName>
    <definedName name="inj" localSheetId="0">[1]code_mappings!$Q$26:$Q$30</definedName>
    <definedName name="inj">code_mappings!$Q$26:$Q$30</definedName>
    <definedName name="inj_codes" localSheetId="0">[1]code_mappings!$P$26:$P$30</definedName>
    <definedName name="inj_codes">code_mappings!$P$26:$P$30</definedName>
    <definedName name="Injectingdrugusestatus" localSheetId="5">validations_listing!$D$30</definedName>
    <definedName name="lang" localSheetId="0">[1]code_mappings!$E$2:$E$221</definedName>
    <definedName name="lang">code_mappings!$E$2:$E$221</definedName>
    <definedName name="lang_codes" localSheetId="0">[1]code_mappings!$D$2:$D$221</definedName>
    <definedName name="lang_codes">code_mappings!$D$2:$D$221</definedName>
    <definedName name="liv_ar" localSheetId="0">[1]code_mappings!$K$10:$K$20</definedName>
    <definedName name="liv_ar">code_mappings!$K$9:$K$19</definedName>
    <definedName name="liv_ar_codes" localSheetId="0">[1]code_mappings!$J$10:$J$20</definedName>
    <definedName name="liv_ar_codes">code_mappings!$J$9:$J$19</definedName>
    <definedName name="mental" localSheetId="0">[1]code_mappings!$T$2:$T$6</definedName>
    <definedName name="mental">code_mappings!$T$2:$T$6</definedName>
    <definedName name="mental_codes" localSheetId="0">[1]code_mappings!$S$2:$S$6</definedName>
    <definedName name="mental_codes">code_mappings!$S$2:$S$6</definedName>
    <definedName name="Mentalillness" localSheetId="5">validations_listing!$D$43</definedName>
    <definedName name="method" localSheetId="0">[1]code_mappings!$N$2:$N$8</definedName>
    <definedName name="method">code_mappings!$N$2:$N$8</definedName>
    <definedName name="method_codes" localSheetId="0">[1]code_mappings!$M$2:$M$8</definedName>
    <definedName name="method_codes">code_mappings!$M$2:$M$8</definedName>
    <definedName name="MTT" localSheetId="0">[1]code_mappings!$N$25:$N$33</definedName>
    <definedName name="MTT">code_mappings!$N$25:$N$33</definedName>
    <definedName name="MTT_codes" localSheetId="0">[1]code_mappings!$M$25:$M$33</definedName>
    <definedName name="MTT_codes">code_mappings!$M$25:$M$33</definedName>
    <definedName name="NRTmedicine" localSheetId="5">validations_listing!$D$65</definedName>
    <definedName name="Opioidoverdosereversal" localSheetId="5">validations_listing!$D$63</definedName>
    <definedName name="Othedrugofconcern" localSheetId="5">validations_listing!$D$50</definedName>
    <definedName name="reason" localSheetId="0">[1]code_mappings!$Q$2:$Q$16</definedName>
    <definedName name="reason">code_mappings!$Q$2:$Q$16</definedName>
    <definedName name="reces_codes" localSheetId="0">[1]code_mappings!$P$2:$P$16</definedName>
    <definedName name="reces_codes">code_mappings!$P$2:$P$16</definedName>
    <definedName name="src_ref" localSheetId="0">[1]code_mappings!$N$11:$N$22</definedName>
    <definedName name="src_ref">code_mappings!$N$11:$N$22</definedName>
    <definedName name="src_ref_codes" localSheetId="0">[1]code_mappings!$M$11:$M$22</definedName>
    <definedName name="src_ref_codes">code_mappings!$M$11:$M$22</definedName>
    <definedName name="TDS" localSheetId="0">[1]code_mappings!$Q$19:$Q$23</definedName>
    <definedName name="TDS">code_mappings!$Q$19:$Q$23</definedName>
    <definedName name="TDS_codes" localSheetId="0">[1]code_mappings!$P$19:$P$23</definedName>
    <definedName name="TDS_codes">code_mappings!$P$19:$P$23</definedName>
    <definedName name="us_acc" localSheetId="0">[1]code_mappings!$K$23:$K$41</definedName>
    <definedName name="us_acc">code_mappings!$K$22:$K$40</definedName>
    <definedName name="us_acc_codes" localSheetId="0">[1]code_mappings!$J$23:$J$41</definedName>
    <definedName name="us_acc_codes">code_mappings!$J$22:$J$40</definedName>
  </definedNames>
  <calcPr calcId="162913"/>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8" i="6" l="1"/>
  <c r="BU9" i="6"/>
  <c r="BU6" i="6"/>
  <c r="BU7" i="6"/>
  <c r="BU4" i="6"/>
  <c r="BU5" i="6"/>
  <c r="BU3" i="6"/>
  <c r="G54" i="11" l="1"/>
  <c r="F61" i="11"/>
  <c r="G44" i="11" l="1"/>
  <c r="G43" i="11"/>
  <c r="B3" i="11"/>
  <c r="G32" i="11" l="1"/>
  <c r="G53" i="11"/>
  <c r="F55" i="11" s="1"/>
  <c r="D34" i="11" s="1"/>
  <c r="G38" i="11"/>
  <c r="G27" i="11"/>
  <c r="G28" i="11"/>
  <c r="D3" i="11" l="1"/>
  <c r="F50" i="11"/>
  <c r="F45" i="11"/>
  <c r="D33" i="11" s="1"/>
  <c r="D35" i="11"/>
  <c r="F29" i="11"/>
  <c r="D30" i="11" s="1"/>
  <c r="Y13" i="11"/>
  <c r="F34" i="11" l="1"/>
  <c r="D31" i="11" s="1"/>
  <c r="F40" i="11"/>
  <c r="D32" i="11" s="1"/>
  <c r="P686" i="2" l="1"/>
  <c r="P822" i="2"/>
  <c r="O878" i="2"/>
  <c r="P921" i="2"/>
  <c r="O966" i="2"/>
  <c r="E13" i="2"/>
  <c r="E100" i="2"/>
  <c r="E186" i="2"/>
  <c r="E206" i="2"/>
  <c r="E227" i="2"/>
  <c r="E250" i="2"/>
  <c r="E270" i="2"/>
  <c r="E291" i="2"/>
  <c r="E314" i="2"/>
  <c r="E334" i="2"/>
  <c r="E355" i="2"/>
  <c r="E378" i="2"/>
  <c r="E398" i="2"/>
  <c r="E419" i="2"/>
  <c r="E442" i="2"/>
  <c r="E462" i="2"/>
  <c r="E483" i="2"/>
  <c r="E506" i="2"/>
  <c r="E526" i="2"/>
  <c r="E547" i="2"/>
  <c r="E570" i="2"/>
  <c r="E590" i="2"/>
  <c r="E611" i="2"/>
  <c r="E634" i="2"/>
  <c r="E654" i="2"/>
  <c r="E675" i="2"/>
  <c r="E698" i="2"/>
  <c r="E707" i="2"/>
  <c r="E715" i="2"/>
  <c r="E723" i="2"/>
  <c r="E731" i="2"/>
  <c r="E739" i="2"/>
  <c r="E747" i="2"/>
  <c r="E755" i="2"/>
  <c r="E763" i="2"/>
  <c r="E771" i="2"/>
  <c r="E779" i="2"/>
  <c r="E787" i="2"/>
  <c r="E795" i="2"/>
  <c r="E803" i="2"/>
  <c r="E811" i="2"/>
  <c r="E819" i="2"/>
  <c r="E827" i="2"/>
  <c r="E835" i="2"/>
  <c r="E843" i="2"/>
  <c r="E851" i="2"/>
  <c r="E859" i="2"/>
  <c r="E867" i="2"/>
  <c r="E875" i="2"/>
  <c r="E883" i="2"/>
  <c r="E891" i="2"/>
  <c r="E899" i="2"/>
  <c r="E907" i="2"/>
  <c r="E915" i="2"/>
  <c r="E923" i="2"/>
  <c r="E931" i="2"/>
  <c r="E939" i="2"/>
  <c r="E947" i="2"/>
  <c r="E955" i="2"/>
  <c r="E963" i="2"/>
  <c r="E971" i="2"/>
  <c r="E979" i="2"/>
  <c r="E987" i="2"/>
  <c r="E995" i="2"/>
  <c r="O554" i="2"/>
  <c r="E962" i="2" l="1"/>
  <c r="E898" i="2"/>
  <c r="E858" i="2"/>
  <c r="E810" i="2"/>
  <c r="E770" i="2"/>
  <c r="E730" i="2"/>
  <c r="E706" i="2"/>
  <c r="E651" i="2"/>
  <c r="E587" i="2"/>
  <c r="E546" i="2"/>
  <c r="E482" i="2"/>
  <c r="E459" i="2"/>
  <c r="E438" i="2"/>
  <c r="E418" i="2"/>
  <c r="E395" i="2"/>
  <c r="E374" i="2"/>
  <c r="E354" i="2"/>
  <c r="E331" i="2"/>
  <c r="E290" i="2"/>
  <c r="E246" i="2"/>
  <c r="E226" i="2"/>
  <c r="E203" i="2"/>
  <c r="E173" i="2"/>
  <c r="E93" i="2"/>
  <c r="E4" i="2"/>
  <c r="O958" i="2"/>
  <c r="O918" i="2"/>
  <c r="P873" i="2"/>
  <c r="P806" i="2"/>
  <c r="O671" i="2"/>
  <c r="E993" i="2"/>
  <c r="E985" i="2"/>
  <c r="E977" i="2"/>
  <c r="E969" i="2"/>
  <c r="E961" i="2"/>
  <c r="E953" i="2"/>
  <c r="E945" i="2"/>
  <c r="E937" i="2"/>
  <c r="F937" i="2" s="1"/>
  <c r="E929" i="2"/>
  <c r="E921" i="2"/>
  <c r="E913" i="2"/>
  <c r="E905" i="2"/>
  <c r="E897" i="2"/>
  <c r="E889" i="2"/>
  <c r="E881" i="2"/>
  <c r="E873" i="2"/>
  <c r="E865" i="2"/>
  <c r="E857" i="2"/>
  <c r="E849" i="2"/>
  <c r="E841" i="2"/>
  <c r="E833" i="2"/>
  <c r="E825" i="2"/>
  <c r="E817" i="2"/>
  <c r="E809" i="2"/>
  <c r="E801" i="2"/>
  <c r="E793" i="2"/>
  <c r="E785" i="2"/>
  <c r="E777" i="2"/>
  <c r="E769" i="2"/>
  <c r="E761" i="2"/>
  <c r="E753" i="2"/>
  <c r="E745" i="2"/>
  <c r="F745" i="2" s="1"/>
  <c r="E737" i="2"/>
  <c r="E729" i="2"/>
  <c r="E721" i="2"/>
  <c r="E713" i="2"/>
  <c r="E705" i="2"/>
  <c r="E691" i="2"/>
  <c r="E670" i="2"/>
  <c r="E650" i="2"/>
  <c r="E627" i="2"/>
  <c r="E606" i="2"/>
  <c r="E586" i="2"/>
  <c r="E563" i="2"/>
  <c r="E542" i="2"/>
  <c r="E522" i="2"/>
  <c r="E499" i="2"/>
  <c r="E478" i="2"/>
  <c r="E458" i="2"/>
  <c r="E435" i="2"/>
  <c r="E414" i="2"/>
  <c r="E394" i="2"/>
  <c r="E371" i="2"/>
  <c r="E350" i="2"/>
  <c r="E330" i="2"/>
  <c r="E307" i="2"/>
  <c r="E286" i="2"/>
  <c r="E266" i="2"/>
  <c r="E243" i="2"/>
  <c r="E222" i="2"/>
  <c r="E202" i="2"/>
  <c r="E164" i="2"/>
  <c r="E77" i="2"/>
  <c r="O998" i="2"/>
  <c r="P953" i="2"/>
  <c r="O910" i="2"/>
  <c r="O870" i="2"/>
  <c r="P797" i="2"/>
  <c r="O639" i="2"/>
  <c r="E978" i="2"/>
  <c r="E930" i="2"/>
  <c r="E906" i="2"/>
  <c r="E874" i="2"/>
  <c r="E834" i="2"/>
  <c r="E778" i="2"/>
  <c r="E566" i="2"/>
  <c r="E968" i="2"/>
  <c r="E816" i="2"/>
  <c r="E712" i="2"/>
  <c r="E603" i="2"/>
  <c r="E518" i="2"/>
  <c r="E454" i="2"/>
  <c r="E370" i="2"/>
  <c r="E347" i="2"/>
  <c r="E326" i="2"/>
  <c r="E306" i="2"/>
  <c r="E283" i="2"/>
  <c r="E262" i="2"/>
  <c r="E242" i="2"/>
  <c r="E219" i="2"/>
  <c r="E198" i="2"/>
  <c r="E157" i="2"/>
  <c r="E68" i="2"/>
  <c r="O990" i="2"/>
  <c r="P790" i="2"/>
  <c r="O596" i="2"/>
  <c r="E994" i="2"/>
  <c r="E938" i="2"/>
  <c r="E914" i="2"/>
  <c r="E882" i="2"/>
  <c r="E850" i="2"/>
  <c r="E826" i="2"/>
  <c r="E802" i="2"/>
  <c r="E786" i="2"/>
  <c r="F786" i="2" s="1"/>
  <c r="E754" i="2"/>
  <c r="E738" i="2"/>
  <c r="E714" i="2"/>
  <c r="E674" i="2"/>
  <c r="E610" i="2"/>
  <c r="E502" i="2"/>
  <c r="E310" i="2"/>
  <c r="E976" i="2"/>
  <c r="E944" i="2"/>
  <c r="E920" i="2"/>
  <c r="E896" i="2"/>
  <c r="E864" i="2"/>
  <c r="E840" i="2"/>
  <c r="E808" i="2"/>
  <c r="E784" i="2"/>
  <c r="E760" i="2"/>
  <c r="F760" i="2" s="1"/>
  <c r="E736" i="2"/>
  <c r="E704" i="2"/>
  <c r="E690" i="2"/>
  <c r="E626" i="2"/>
  <c r="E562" i="2"/>
  <c r="E475" i="2"/>
  <c r="E411" i="2"/>
  <c r="O950" i="2"/>
  <c r="E2" i="2"/>
  <c r="E991" i="2"/>
  <c r="E983" i="2"/>
  <c r="E975" i="2"/>
  <c r="E967" i="2"/>
  <c r="E959" i="2"/>
  <c r="E951" i="2"/>
  <c r="E943" i="2"/>
  <c r="F943" i="2" s="1"/>
  <c r="E935" i="2"/>
  <c r="E927" i="2"/>
  <c r="E919" i="2"/>
  <c r="E911" i="2"/>
  <c r="E903" i="2"/>
  <c r="E895" i="2"/>
  <c r="E887" i="2"/>
  <c r="E879" i="2"/>
  <c r="E871" i="2"/>
  <c r="E863" i="2"/>
  <c r="E855" i="2"/>
  <c r="E847" i="2"/>
  <c r="E839" i="2"/>
  <c r="E831" i="2"/>
  <c r="E823" i="2"/>
  <c r="E815" i="2"/>
  <c r="E807" i="2"/>
  <c r="E799" i="2"/>
  <c r="E791" i="2"/>
  <c r="E783" i="2"/>
  <c r="E775" i="2"/>
  <c r="E767" i="2"/>
  <c r="E759" i="2"/>
  <c r="E751" i="2"/>
  <c r="F751" i="2" s="1"/>
  <c r="E743" i="2"/>
  <c r="E735" i="2"/>
  <c r="E727" i="2"/>
  <c r="E719" i="2"/>
  <c r="E711" i="2"/>
  <c r="E703" i="2"/>
  <c r="E686" i="2"/>
  <c r="E666" i="2"/>
  <c r="E643" i="2"/>
  <c r="E622" i="2"/>
  <c r="E602" i="2"/>
  <c r="E579" i="2"/>
  <c r="E558" i="2"/>
  <c r="E538" i="2"/>
  <c r="E515" i="2"/>
  <c r="E494" i="2"/>
  <c r="E474" i="2"/>
  <c r="E451" i="2"/>
  <c r="E430" i="2"/>
  <c r="E410" i="2"/>
  <c r="E387" i="2"/>
  <c r="E366" i="2"/>
  <c r="E346" i="2"/>
  <c r="E323" i="2"/>
  <c r="E302" i="2"/>
  <c r="E282" i="2"/>
  <c r="E259" i="2"/>
  <c r="E238" i="2"/>
  <c r="E218" i="2"/>
  <c r="E195" i="2"/>
  <c r="E141" i="2"/>
  <c r="E61" i="2"/>
  <c r="F61" i="2" s="1"/>
  <c r="P985" i="2"/>
  <c r="O942" i="2"/>
  <c r="O902" i="2"/>
  <c r="P857" i="2"/>
  <c r="O767" i="2"/>
  <c r="O5" i="2"/>
  <c r="O9" i="2"/>
  <c r="O13" i="2"/>
  <c r="O17" i="2"/>
  <c r="O21" i="2"/>
  <c r="O25" i="2"/>
  <c r="O29" i="2"/>
  <c r="O33" i="2"/>
  <c r="O37" i="2"/>
  <c r="O41" i="2"/>
  <c r="O45" i="2"/>
  <c r="O49" i="2"/>
  <c r="O53" i="2"/>
  <c r="O57" i="2"/>
  <c r="O61" i="2"/>
  <c r="O65" i="2"/>
  <c r="O69" i="2"/>
  <c r="O73" i="2"/>
  <c r="O77" i="2"/>
  <c r="O81" i="2"/>
  <c r="O85" i="2"/>
  <c r="O89" i="2"/>
  <c r="O93" i="2"/>
  <c r="O97" i="2"/>
  <c r="O101" i="2"/>
  <c r="O105" i="2"/>
  <c r="O109" i="2"/>
  <c r="O113" i="2"/>
  <c r="O117" i="2"/>
  <c r="O121" i="2"/>
  <c r="O125" i="2"/>
  <c r="O129" i="2"/>
  <c r="O133" i="2"/>
  <c r="O137" i="2"/>
  <c r="O141" i="2"/>
  <c r="F141" i="2" s="1"/>
  <c r="O145" i="2"/>
  <c r="O149" i="2"/>
  <c r="O153" i="2"/>
  <c r="O157" i="2"/>
  <c r="O161" i="2"/>
  <c r="O165" i="2"/>
  <c r="O169" i="2"/>
  <c r="O173" i="2"/>
  <c r="F173" i="2" s="1"/>
  <c r="O177" i="2"/>
  <c r="O181" i="2"/>
  <c r="O185" i="2"/>
  <c r="O189" i="2"/>
  <c r="O193" i="2"/>
  <c r="O197" i="2"/>
  <c r="O201" i="2"/>
  <c r="O205" i="2"/>
  <c r="O209" i="2"/>
  <c r="O213" i="2"/>
  <c r="O217" i="2"/>
  <c r="O221" i="2"/>
  <c r="O225" i="2"/>
  <c r="O229" i="2"/>
  <c r="O233" i="2"/>
  <c r="O237" i="2"/>
  <c r="O241" i="2"/>
  <c r="O245" i="2"/>
  <c r="O249" i="2"/>
  <c r="O253" i="2"/>
  <c r="O257" i="2"/>
  <c r="O261" i="2"/>
  <c r="O265" i="2"/>
  <c r="O269" i="2"/>
  <c r="O273" i="2"/>
  <c r="O277" i="2"/>
  <c r="O281" i="2"/>
  <c r="O285" i="2"/>
  <c r="O289" i="2"/>
  <c r="O293" i="2"/>
  <c r="O297" i="2"/>
  <c r="O301" i="2"/>
  <c r="F301" i="2" s="1"/>
  <c r="O305" i="2"/>
  <c r="O309" i="2"/>
  <c r="O313" i="2"/>
  <c r="O317" i="2"/>
  <c r="O321" i="2"/>
  <c r="O325" i="2"/>
  <c r="O329" i="2"/>
  <c r="O333" i="2"/>
  <c r="O337" i="2"/>
  <c r="P5" i="2"/>
  <c r="P9" i="2"/>
  <c r="P13" i="2"/>
  <c r="P17" i="2"/>
  <c r="P21" i="2"/>
  <c r="P25" i="2"/>
  <c r="Q25" i="2" s="1"/>
  <c r="P29" i="2"/>
  <c r="P33" i="2"/>
  <c r="P37" i="2"/>
  <c r="P41" i="2"/>
  <c r="P45" i="2"/>
  <c r="P49" i="2"/>
  <c r="P53" i="2"/>
  <c r="P57" i="2"/>
  <c r="P61" i="2"/>
  <c r="P65" i="2"/>
  <c r="P69" i="2"/>
  <c r="P73" i="2"/>
  <c r="P77" i="2"/>
  <c r="P81" i="2"/>
  <c r="P85" i="2"/>
  <c r="P89" i="2"/>
  <c r="Q89" i="2" s="1"/>
  <c r="P93" i="2"/>
  <c r="Q93" i="2" s="1"/>
  <c r="P97" i="2"/>
  <c r="P101" i="2"/>
  <c r="P105" i="2"/>
  <c r="P109" i="2"/>
  <c r="P113" i="2"/>
  <c r="P117" i="2"/>
  <c r="P121" i="2"/>
  <c r="Q121" i="2" s="1"/>
  <c r="P125" i="2"/>
  <c r="Q125" i="2" s="1"/>
  <c r="P129" i="2"/>
  <c r="P133" i="2"/>
  <c r="Q133" i="2" s="1"/>
  <c r="P137" i="2"/>
  <c r="P141" i="2"/>
  <c r="P145" i="2"/>
  <c r="P149" i="2"/>
  <c r="P153" i="2"/>
  <c r="P157" i="2"/>
  <c r="Q157" i="2" s="1"/>
  <c r="P161" i="2"/>
  <c r="P165" i="2"/>
  <c r="P169" i="2"/>
  <c r="P173" i="2"/>
  <c r="P177" i="2"/>
  <c r="P181" i="2"/>
  <c r="P185" i="2"/>
  <c r="Q185" i="2" s="1"/>
  <c r="P189" i="2"/>
  <c r="Q189" i="2" s="1"/>
  <c r="P193" i="2"/>
  <c r="P197" i="2"/>
  <c r="Q197" i="2" s="1"/>
  <c r="P201" i="2"/>
  <c r="P205" i="2"/>
  <c r="P209" i="2"/>
  <c r="P213" i="2"/>
  <c r="P217" i="2"/>
  <c r="Q217" i="2" s="1"/>
  <c r="P221" i="2"/>
  <c r="P225" i="2"/>
  <c r="P229" i="2"/>
  <c r="P233" i="2"/>
  <c r="P237" i="2"/>
  <c r="P241" i="2"/>
  <c r="P245" i="2"/>
  <c r="P249" i="2"/>
  <c r="P253" i="2"/>
  <c r="Q253" i="2" s="1"/>
  <c r="P257" i="2"/>
  <c r="P261" i="2"/>
  <c r="P265" i="2"/>
  <c r="P269" i="2"/>
  <c r="P273" i="2"/>
  <c r="P277" i="2"/>
  <c r="P281" i="2"/>
  <c r="P285" i="2"/>
  <c r="Q285" i="2" s="1"/>
  <c r="P289" i="2"/>
  <c r="P293" i="2"/>
  <c r="P297" i="2"/>
  <c r="P301" i="2"/>
  <c r="P305" i="2"/>
  <c r="P309" i="2"/>
  <c r="P313" i="2"/>
  <c r="P317" i="2"/>
  <c r="Q317" i="2" s="1"/>
  <c r="P321" i="2"/>
  <c r="P325" i="2"/>
  <c r="P329" i="2"/>
  <c r="P333" i="2"/>
  <c r="P337" i="2"/>
  <c r="O6" i="2"/>
  <c r="O10" i="2"/>
  <c r="O14" i="2"/>
  <c r="O18" i="2"/>
  <c r="O22" i="2"/>
  <c r="O26" i="2"/>
  <c r="O30" i="2"/>
  <c r="O34" i="2"/>
  <c r="O38" i="2"/>
  <c r="O42" i="2"/>
  <c r="O46" i="2"/>
  <c r="F46" i="2" s="1"/>
  <c r="O50" i="2"/>
  <c r="O54" i="2"/>
  <c r="O58" i="2"/>
  <c r="O62" i="2"/>
  <c r="O66" i="2"/>
  <c r="O70" i="2"/>
  <c r="O74" i="2"/>
  <c r="O78" i="2"/>
  <c r="O82" i="2"/>
  <c r="O86" i="2"/>
  <c r="O90" i="2"/>
  <c r="O94" i="2"/>
  <c r="O98" i="2"/>
  <c r="O102" i="2"/>
  <c r="O106" i="2"/>
  <c r="O110" i="2"/>
  <c r="F110" i="2" s="1"/>
  <c r="O114" i="2"/>
  <c r="O118" i="2"/>
  <c r="O122" i="2"/>
  <c r="O126" i="2"/>
  <c r="O130" i="2"/>
  <c r="O134" i="2"/>
  <c r="O138" i="2"/>
  <c r="O142" i="2"/>
  <c r="O146" i="2"/>
  <c r="O150" i="2"/>
  <c r="O154" i="2"/>
  <c r="O158" i="2"/>
  <c r="O162" i="2"/>
  <c r="O166" i="2"/>
  <c r="O170" i="2"/>
  <c r="O174" i="2"/>
  <c r="F174" i="2" s="1"/>
  <c r="O178" i="2"/>
  <c r="O182" i="2"/>
  <c r="O186" i="2"/>
  <c r="O190" i="2"/>
  <c r="O194" i="2"/>
  <c r="O198" i="2"/>
  <c r="O202" i="2"/>
  <c r="F202" i="2" s="1"/>
  <c r="O206" i="2"/>
  <c r="F206" i="2" s="1"/>
  <c r="O210" i="2"/>
  <c r="O214" i="2"/>
  <c r="O218" i="2"/>
  <c r="O222" i="2"/>
  <c r="O226" i="2"/>
  <c r="O230" i="2"/>
  <c r="O234" i="2"/>
  <c r="O238" i="2"/>
  <c r="O242" i="2"/>
  <c r="O246" i="2"/>
  <c r="O250" i="2"/>
  <c r="O254" i="2"/>
  <c r="O258" i="2"/>
  <c r="O262" i="2"/>
  <c r="O266" i="2"/>
  <c r="O270" i="2"/>
  <c r="O274" i="2"/>
  <c r="O278" i="2"/>
  <c r="O282" i="2"/>
  <c r="O286" i="2"/>
  <c r="O290" i="2"/>
  <c r="O294" i="2"/>
  <c r="O298" i="2"/>
  <c r="O302" i="2"/>
  <c r="O306" i="2"/>
  <c r="O310" i="2"/>
  <c r="O314" i="2"/>
  <c r="O318" i="2"/>
  <c r="O322" i="2"/>
  <c r="O326" i="2"/>
  <c r="O330" i="2"/>
  <c r="O334" i="2"/>
  <c r="O338" i="2"/>
  <c r="P6" i="2"/>
  <c r="P10" i="2"/>
  <c r="P14" i="2"/>
  <c r="P18" i="2"/>
  <c r="P22" i="2"/>
  <c r="Q22" i="2" s="1"/>
  <c r="P26" i="2"/>
  <c r="P30" i="2"/>
  <c r="Q30" i="2" s="1"/>
  <c r="P34" i="2"/>
  <c r="P38" i="2"/>
  <c r="Q38" i="2" s="1"/>
  <c r="P42" i="2"/>
  <c r="Q42" i="2" s="1"/>
  <c r="P46" i="2"/>
  <c r="P50" i="2"/>
  <c r="P54" i="2"/>
  <c r="Q54" i="2" s="1"/>
  <c r="P58" i="2"/>
  <c r="P62" i="2"/>
  <c r="Q62" i="2" s="1"/>
  <c r="P66" i="2"/>
  <c r="P70" i="2"/>
  <c r="P74" i="2"/>
  <c r="P78" i="2"/>
  <c r="P82" i="2"/>
  <c r="Q82" i="2" s="1"/>
  <c r="P86" i="2"/>
  <c r="Q86" i="2" s="1"/>
  <c r="P90" i="2"/>
  <c r="P94" i="2"/>
  <c r="Q94" i="2" s="1"/>
  <c r="P98" i="2"/>
  <c r="P102" i="2"/>
  <c r="Q102" i="2" s="1"/>
  <c r="P106" i="2"/>
  <c r="P110" i="2"/>
  <c r="P114" i="2"/>
  <c r="Q114" i="2" s="1"/>
  <c r="P118" i="2"/>
  <c r="P122" i="2"/>
  <c r="P126" i="2"/>
  <c r="P130" i="2"/>
  <c r="P134" i="2"/>
  <c r="P138" i="2"/>
  <c r="P142" i="2"/>
  <c r="P146" i="2"/>
  <c r="Q146" i="2" s="1"/>
  <c r="P150" i="2"/>
  <c r="P154" i="2"/>
  <c r="P158" i="2"/>
  <c r="Q158" i="2" s="1"/>
  <c r="P162" i="2"/>
  <c r="P166" i="2"/>
  <c r="P170" i="2"/>
  <c r="P174" i="2"/>
  <c r="P178" i="2"/>
  <c r="P182" i="2"/>
  <c r="P186" i="2"/>
  <c r="P190" i="2"/>
  <c r="P194" i="2"/>
  <c r="P198" i="2"/>
  <c r="P202" i="2"/>
  <c r="P206" i="2"/>
  <c r="P210" i="2"/>
  <c r="P214" i="2"/>
  <c r="P218" i="2"/>
  <c r="P222" i="2"/>
  <c r="P226" i="2"/>
  <c r="P230" i="2"/>
  <c r="P234" i="2"/>
  <c r="P238" i="2"/>
  <c r="P242" i="2"/>
  <c r="Q242" i="2" s="1"/>
  <c r="P246" i="2"/>
  <c r="P250" i="2"/>
  <c r="P254" i="2"/>
  <c r="P258" i="2"/>
  <c r="P262" i="2"/>
  <c r="P266" i="2"/>
  <c r="P270" i="2"/>
  <c r="P274" i="2"/>
  <c r="P278" i="2"/>
  <c r="P282" i="2"/>
  <c r="P286" i="2"/>
  <c r="P290" i="2"/>
  <c r="P294" i="2"/>
  <c r="P298" i="2"/>
  <c r="P302" i="2"/>
  <c r="P306" i="2"/>
  <c r="P310" i="2"/>
  <c r="P314" i="2"/>
  <c r="P318" i="2"/>
  <c r="P322" i="2"/>
  <c r="P326" i="2"/>
  <c r="P330" i="2"/>
  <c r="P334" i="2"/>
  <c r="P338" i="2"/>
  <c r="O3" i="2"/>
  <c r="O7" i="2"/>
  <c r="O11" i="2"/>
  <c r="O15" i="2"/>
  <c r="O19" i="2"/>
  <c r="O23" i="2"/>
  <c r="O27" i="2"/>
  <c r="O31" i="2"/>
  <c r="O35" i="2"/>
  <c r="O39" i="2"/>
  <c r="O43" i="2"/>
  <c r="O47" i="2"/>
  <c r="O51" i="2"/>
  <c r="O55" i="2"/>
  <c r="O59" i="2"/>
  <c r="O63" i="2"/>
  <c r="O67" i="2"/>
  <c r="O71" i="2"/>
  <c r="O75" i="2"/>
  <c r="O79" i="2"/>
  <c r="O83" i="2"/>
  <c r="O87" i="2"/>
  <c r="O91" i="2"/>
  <c r="O95" i="2"/>
  <c r="O99" i="2"/>
  <c r="O103" i="2"/>
  <c r="O107" i="2"/>
  <c r="O111" i="2"/>
  <c r="O115" i="2"/>
  <c r="O119" i="2"/>
  <c r="O123" i="2"/>
  <c r="O127" i="2"/>
  <c r="O131" i="2"/>
  <c r="O135" i="2"/>
  <c r="O139" i="2"/>
  <c r="O143" i="2"/>
  <c r="O147" i="2"/>
  <c r="O151" i="2"/>
  <c r="O155" i="2"/>
  <c r="O159" i="2"/>
  <c r="O163" i="2"/>
  <c r="O167" i="2"/>
  <c r="O171" i="2"/>
  <c r="O175" i="2"/>
  <c r="O179" i="2"/>
  <c r="O183" i="2"/>
  <c r="O187" i="2"/>
  <c r="O191" i="2"/>
  <c r="O195" i="2"/>
  <c r="F195" i="2" s="1"/>
  <c r="O199" i="2"/>
  <c r="O203" i="2"/>
  <c r="O207" i="2"/>
  <c r="O211" i="2"/>
  <c r="O215" i="2"/>
  <c r="O219" i="2"/>
  <c r="O223" i="2"/>
  <c r="O227" i="2"/>
  <c r="F227" i="2" s="1"/>
  <c r="O231" i="2"/>
  <c r="O235" i="2"/>
  <c r="O239" i="2"/>
  <c r="O243" i="2"/>
  <c r="F243" i="2" s="1"/>
  <c r="O247" i="2"/>
  <c r="O251" i="2"/>
  <c r="O255" i="2"/>
  <c r="O259" i="2"/>
  <c r="O263" i="2"/>
  <c r="O267" i="2"/>
  <c r="O271" i="2"/>
  <c r="O275" i="2"/>
  <c r="O279" i="2"/>
  <c r="O283" i="2"/>
  <c r="O287" i="2"/>
  <c r="O291" i="2"/>
  <c r="O295" i="2"/>
  <c r="O299" i="2"/>
  <c r="O303" i="2"/>
  <c r="O307" i="2"/>
  <c r="O311" i="2"/>
  <c r="O315" i="2"/>
  <c r="O319" i="2"/>
  <c r="O323" i="2"/>
  <c r="O327" i="2"/>
  <c r="O331" i="2"/>
  <c r="O335" i="2"/>
  <c r="O339" i="2"/>
  <c r="P3" i="2"/>
  <c r="P7" i="2"/>
  <c r="P11" i="2"/>
  <c r="P15" i="2"/>
  <c r="P19" i="2"/>
  <c r="P23" i="2"/>
  <c r="P27" i="2"/>
  <c r="P31" i="2"/>
  <c r="P35" i="2"/>
  <c r="Q35" i="2" s="1"/>
  <c r="P39" i="2"/>
  <c r="P43" i="2"/>
  <c r="P47" i="2"/>
  <c r="P51" i="2"/>
  <c r="P55" i="2"/>
  <c r="P59" i="2"/>
  <c r="P63" i="2"/>
  <c r="P67" i="2"/>
  <c r="P71" i="2"/>
  <c r="P75" i="2"/>
  <c r="P79" i="2"/>
  <c r="Q79" i="2" s="1"/>
  <c r="P83" i="2"/>
  <c r="P87" i="2"/>
  <c r="P91" i="2"/>
  <c r="P95" i="2"/>
  <c r="P99" i="2"/>
  <c r="P103" i="2"/>
  <c r="P107" i="2"/>
  <c r="Q107" i="2" s="1"/>
  <c r="P111" i="2"/>
  <c r="P115" i="2"/>
  <c r="P119" i="2"/>
  <c r="Q119" i="2" s="1"/>
  <c r="P123" i="2"/>
  <c r="P127" i="2"/>
  <c r="Q127" i="2" s="1"/>
  <c r="P131" i="2"/>
  <c r="P135" i="2"/>
  <c r="P139" i="2"/>
  <c r="Q139" i="2" s="1"/>
  <c r="P143" i="2"/>
  <c r="P147" i="2"/>
  <c r="P151" i="2"/>
  <c r="Q151" i="2" s="1"/>
  <c r="P155" i="2"/>
  <c r="P159" i="2"/>
  <c r="P163" i="2"/>
  <c r="P167" i="2"/>
  <c r="P171" i="2"/>
  <c r="Q171" i="2" s="1"/>
  <c r="P175" i="2"/>
  <c r="P179" i="2"/>
  <c r="P183" i="2"/>
  <c r="Q183" i="2" s="1"/>
  <c r="P187" i="2"/>
  <c r="P191" i="2"/>
  <c r="Q191" i="2" s="1"/>
  <c r="P195" i="2"/>
  <c r="P199" i="2"/>
  <c r="P203" i="2"/>
  <c r="P207" i="2"/>
  <c r="Q207" i="2" s="1"/>
  <c r="P211" i="2"/>
  <c r="P215" i="2"/>
  <c r="Q215" i="2" s="1"/>
  <c r="P219" i="2"/>
  <c r="P223" i="2"/>
  <c r="P227" i="2"/>
  <c r="P231" i="2"/>
  <c r="P235" i="2"/>
  <c r="Q235" i="2" s="1"/>
  <c r="P239" i="2"/>
  <c r="Q239" i="2" s="1"/>
  <c r="P243" i="2"/>
  <c r="P247" i="2"/>
  <c r="P251" i="2"/>
  <c r="P255" i="2"/>
  <c r="P259" i="2"/>
  <c r="P263" i="2"/>
  <c r="P267" i="2"/>
  <c r="Q267" i="2" s="1"/>
  <c r="P271" i="2"/>
  <c r="P275" i="2"/>
  <c r="P279" i="2"/>
  <c r="Q279" i="2" s="1"/>
  <c r="P283" i="2"/>
  <c r="P287" i="2"/>
  <c r="P291" i="2"/>
  <c r="P295" i="2"/>
  <c r="P299" i="2"/>
  <c r="Q299" i="2" s="1"/>
  <c r="P303" i="2"/>
  <c r="Q303" i="2" s="1"/>
  <c r="P307" i="2"/>
  <c r="P311" i="2"/>
  <c r="P315" i="2"/>
  <c r="P319" i="2"/>
  <c r="P323" i="2"/>
  <c r="P327" i="2"/>
  <c r="P331" i="2"/>
  <c r="P335" i="2"/>
  <c r="P339" i="2"/>
  <c r="P4" i="2"/>
  <c r="P8" i="2"/>
  <c r="P12" i="2"/>
  <c r="Q12" i="2" s="1"/>
  <c r="P16" i="2"/>
  <c r="P20" i="2"/>
  <c r="P24" i="2"/>
  <c r="P28" i="2"/>
  <c r="Q28" i="2" s="1"/>
  <c r="P32" i="2"/>
  <c r="P36" i="2"/>
  <c r="P40" i="2"/>
  <c r="P44" i="2"/>
  <c r="P48" i="2"/>
  <c r="Q48" i="2" s="1"/>
  <c r="P52" i="2"/>
  <c r="P56" i="2"/>
  <c r="P60" i="2"/>
  <c r="Q60" i="2" s="1"/>
  <c r="P64" i="2"/>
  <c r="P68" i="2"/>
  <c r="Q68" i="2" s="1"/>
  <c r="P72" i="2"/>
  <c r="P76" i="2"/>
  <c r="Q76" i="2" s="1"/>
  <c r="P80" i="2"/>
  <c r="P84" i="2"/>
  <c r="P88" i="2"/>
  <c r="Q88" i="2" s="1"/>
  <c r="P92" i="2"/>
  <c r="Q92" i="2" s="1"/>
  <c r="P96" i="2"/>
  <c r="P100" i="2"/>
  <c r="P104" i="2"/>
  <c r="P108" i="2"/>
  <c r="P112" i="2"/>
  <c r="P116" i="2"/>
  <c r="P120" i="2"/>
  <c r="P124" i="2"/>
  <c r="P128" i="2"/>
  <c r="P132" i="2"/>
  <c r="Q132" i="2" s="1"/>
  <c r="P136" i="2"/>
  <c r="P140" i="2"/>
  <c r="P144" i="2"/>
  <c r="P148" i="2"/>
  <c r="P152" i="2"/>
  <c r="Q152" i="2" s="1"/>
  <c r="P156" i="2"/>
  <c r="P160" i="2"/>
  <c r="P164" i="2"/>
  <c r="Q164" i="2" s="1"/>
  <c r="P168" i="2"/>
  <c r="P172" i="2"/>
  <c r="Q172" i="2" s="1"/>
  <c r="P176" i="2"/>
  <c r="P180" i="2"/>
  <c r="P184" i="2"/>
  <c r="P188" i="2"/>
  <c r="Q188" i="2" s="1"/>
  <c r="P192" i="2"/>
  <c r="P196" i="2"/>
  <c r="Q196" i="2" s="1"/>
  <c r="P200" i="2"/>
  <c r="P204" i="2"/>
  <c r="Q204" i="2" s="1"/>
  <c r="P208" i="2"/>
  <c r="P212" i="2"/>
  <c r="P216" i="2"/>
  <c r="P220" i="2"/>
  <c r="Q220" i="2" s="1"/>
  <c r="P224" i="2"/>
  <c r="P228" i="2"/>
  <c r="P232" i="2"/>
  <c r="P236" i="2"/>
  <c r="P240" i="2"/>
  <c r="P244" i="2"/>
  <c r="P248" i="2"/>
  <c r="P252" i="2"/>
  <c r="Q252" i="2" s="1"/>
  <c r="P256" i="2"/>
  <c r="P260" i="2"/>
  <c r="P264" i="2"/>
  <c r="P268" i="2"/>
  <c r="Q268" i="2" s="1"/>
  <c r="P272" i="2"/>
  <c r="P276" i="2"/>
  <c r="P280" i="2"/>
  <c r="Q280" i="2" s="1"/>
  <c r="P284" i="2"/>
  <c r="Q284" i="2" s="1"/>
  <c r="P288" i="2"/>
  <c r="P292" i="2"/>
  <c r="Q292" i="2" s="1"/>
  <c r="P296" i="2"/>
  <c r="P300" i="2"/>
  <c r="P304" i="2"/>
  <c r="P308" i="2"/>
  <c r="P312" i="2"/>
  <c r="P316" i="2"/>
  <c r="P320" i="2"/>
  <c r="P324" i="2"/>
  <c r="P328" i="2"/>
  <c r="P332" i="2"/>
  <c r="P336" i="2"/>
  <c r="P340" i="2"/>
  <c r="O4" i="2"/>
  <c r="O36" i="2"/>
  <c r="O68" i="2"/>
  <c r="O100" i="2"/>
  <c r="O132" i="2"/>
  <c r="O164" i="2"/>
  <c r="F164" i="2" s="1"/>
  <c r="O196" i="2"/>
  <c r="O228" i="2"/>
  <c r="O260" i="2"/>
  <c r="O292" i="2"/>
  <c r="O324" i="2"/>
  <c r="P342" i="2"/>
  <c r="P346" i="2"/>
  <c r="P350" i="2"/>
  <c r="P354" i="2"/>
  <c r="P358" i="2"/>
  <c r="P362" i="2"/>
  <c r="Q362" i="2" s="1"/>
  <c r="P366" i="2"/>
  <c r="P370" i="2"/>
  <c r="P374" i="2"/>
  <c r="P378" i="2"/>
  <c r="P382" i="2"/>
  <c r="P386" i="2"/>
  <c r="P390" i="2"/>
  <c r="P394" i="2"/>
  <c r="P398" i="2"/>
  <c r="P402" i="2"/>
  <c r="P406" i="2"/>
  <c r="P410" i="2"/>
  <c r="P414" i="2"/>
  <c r="P418" i="2"/>
  <c r="P422" i="2"/>
  <c r="P426" i="2"/>
  <c r="P430" i="2"/>
  <c r="P434" i="2"/>
  <c r="P438" i="2"/>
  <c r="P442" i="2"/>
  <c r="P446" i="2"/>
  <c r="P450" i="2"/>
  <c r="P454" i="2"/>
  <c r="P458" i="2"/>
  <c r="P462" i="2"/>
  <c r="Q462" i="2" s="1"/>
  <c r="P466" i="2"/>
  <c r="P470" i="2"/>
  <c r="Q470" i="2" s="1"/>
  <c r="P474" i="2"/>
  <c r="P478" i="2"/>
  <c r="P482" i="2"/>
  <c r="P486" i="2"/>
  <c r="P490" i="2"/>
  <c r="P494" i="2"/>
  <c r="P498" i="2"/>
  <c r="P502" i="2"/>
  <c r="P506" i="2"/>
  <c r="P510" i="2"/>
  <c r="P514" i="2"/>
  <c r="P518" i="2"/>
  <c r="P522" i="2"/>
  <c r="P526" i="2"/>
  <c r="Q526" i="2" s="1"/>
  <c r="P530" i="2"/>
  <c r="P534" i="2"/>
  <c r="Q534" i="2" s="1"/>
  <c r="P538" i="2"/>
  <c r="P542" i="2"/>
  <c r="P546" i="2"/>
  <c r="P550" i="2"/>
  <c r="P554" i="2"/>
  <c r="P558" i="2"/>
  <c r="Q558" i="2" s="1"/>
  <c r="P562" i="2"/>
  <c r="P566" i="2"/>
  <c r="Q566" i="2" s="1"/>
  <c r="P570" i="2"/>
  <c r="P574" i="2"/>
  <c r="P578" i="2"/>
  <c r="P582" i="2"/>
  <c r="P586" i="2"/>
  <c r="Q586" i="2" s="1"/>
  <c r="P590" i="2"/>
  <c r="Q590" i="2" s="1"/>
  <c r="P594" i="2"/>
  <c r="P598" i="2"/>
  <c r="P602" i="2"/>
  <c r="P606" i="2"/>
  <c r="P610" i="2"/>
  <c r="P614" i="2"/>
  <c r="P618" i="2"/>
  <c r="P622" i="2"/>
  <c r="P626" i="2"/>
  <c r="P630" i="2"/>
  <c r="Q630" i="2" s="1"/>
  <c r="P634" i="2"/>
  <c r="P638" i="2"/>
  <c r="O8" i="2"/>
  <c r="O40" i="2"/>
  <c r="O72" i="2"/>
  <c r="O104" i="2"/>
  <c r="O136" i="2"/>
  <c r="O168" i="2"/>
  <c r="O200" i="2"/>
  <c r="O232" i="2"/>
  <c r="O264" i="2"/>
  <c r="O296" i="2"/>
  <c r="O328" i="2"/>
  <c r="O343" i="2"/>
  <c r="O347" i="2"/>
  <c r="O351" i="2"/>
  <c r="O355" i="2"/>
  <c r="O359" i="2"/>
  <c r="O363" i="2"/>
  <c r="O367" i="2"/>
  <c r="O371" i="2"/>
  <c r="O375" i="2"/>
  <c r="O379" i="2"/>
  <c r="O383" i="2"/>
  <c r="O387" i="2"/>
  <c r="O391" i="2"/>
  <c r="O395" i="2"/>
  <c r="O399" i="2"/>
  <c r="O403" i="2"/>
  <c r="O407" i="2"/>
  <c r="O411" i="2"/>
  <c r="O415" i="2"/>
  <c r="O419" i="2"/>
  <c r="O423" i="2"/>
  <c r="O427" i="2"/>
  <c r="O431" i="2"/>
  <c r="O435" i="2"/>
  <c r="O439" i="2"/>
  <c r="O443" i="2"/>
  <c r="O447" i="2"/>
  <c r="O451" i="2"/>
  <c r="O455" i="2"/>
  <c r="O459" i="2"/>
  <c r="O463" i="2"/>
  <c r="O467" i="2"/>
  <c r="O471" i="2"/>
  <c r="O475" i="2"/>
  <c r="O479" i="2"/>
  <c r="O483" i="2"/>
  <c r="O487" i="2"/>
  <c r="O491" i="2"/>
  <c r="O495" i="2"/>
  <c r="O499" i="2"/>
  <c r="O503" i="2"/>
  <c r="O507" i="2"/>
  <c r="O511" i="2"/>
  <c r="F511" i="2" s="1"/>
  <c r="O515" i="2"/>
  <c r="O519" i="2"/>
  <c r="O523" i="2"/>
  <c r="O527" i="2"/>
  <c r="O531" i="2"/>
  <c r="O535" i="2"/>
  <c r="O539" i="2"/>
  <c r="O543" i="2"/>
  <c r="F543" i="2" s="1"/>
  <c r="O547" i="2"/>
  <c r="O551" i="2"/>
  <c r="O555" i="2"/>
  <c r="O559" i="2"/>
  <c r="O563" i="2"/>
  <c r="O567" i="2"/>
  <c r="O571" i="2"/>
  <c r="O575" i="2"/>
  <c r="O579" i="2"/>
  <c r="O583" i="2"/>
  <c r="O587" i="2"/>
  <c r="O591" i="2"/>
  <c r="O595" i="2"/>
  <c r="O599" i="2"/>
  <c r="O603" i="2"/>
  <c r="O607" i="2"/>
  <c r="F607" i="2" s="1"/>
  <c r="O611" i="2"/>
  <c r="O615" i="2"/>
  <c r="O619" i="2"/>
  <c r="O623" i="2"/>
  <c r="O627" i="2"/>
  <c r="F627" i="2" s="1"/>
  <c r="O631" i="2"/>
  <c r="O635" i="2"/>
  <c r="O12" i="2"/>
  <c r="O44" i="2"/>
  <c r="O76" i="2"/>
  <c r="O108" i="2"/>
  <c r="O140" i="2"/>
  <c r="O172" i="2"/>
  <c r="O204" i="2"/>
  <c r="O236" i="2"/>
  <c r="O268" i="2"/>
  <c r="O300" i="2"/>
  <c r="O332" i="2"/>
  <c r="F332" i="2" s="1"/>
  <c r="P343" i="2"/>
  <c r="P347" i="2"/>
  <c r="P351" i="2"/>
  <c r="Q351" i="2" s="1"/>
  <c r="P355" i="2"/>
  <c r="P359" i="2"/>
  <c r="P363" i="2"/>
  <c r="P367" i="2"/>
  <c r="P371" i="2"/>
  <c r="P375" i="2"/>
  <c r="P379" i="2"/>
  <c r="P383" i="2"/>
  <c r="Q383" i="2" s="1"/>
  <c r="P387" i="2"/>
  <c r="P391" i="2"/>
  <c r="P395" i="2"/>
  <c r="P399" i="2"/>
  <c r="P403" i="2"/>
  <c r="P407" i="2"/>
  <c r="P411" i="2"/>
  <c r="P415" i="2"/>
  <c r="Q415" i="2" s="1"/>
  <c r="P419" i="2"/>
  <c r="P423" i="2"/>
  <c r="P427" i="2"/>
  <c r="P431" i="2"/>
  <c r="P435" i="2"/>
  <c r="P439" i="2"/>
  <c r="P443" i="2"/>
  <c r="P447" i="2"/>
  <c r="P451" i="2"/>
  <c r="P455" i="2"/>
  <c r="P459" i="2"/>
  <c r="P463" i="2"/>
  <c r="P467" i="2"/>
  <c r="P471" i="2"/>
  <c r="P475" i="2"/>
  <c r="P479" i="2"/>
  <c r="Q479" i="2" s="1"/>
  <c r="P483" i="2"/>
  <c r="Q483" i="2" s="1"/>
  <c r="P487" i="2"/>
  <c r="P491" i="2"/>
  <c r="P495" i="2"/>
  <c r="P499" i="2"/>
  <c r="P503" i="2"/>
  <c r="P507" i="2"/>
  <c r="P511" i="2"/>
  <c r="P515" i="2"/>
  <c r="P519" i="2"/>
  <c r="P523" i="2"/>
  <c r="Q523" i="2" s="1"/>
  <c r="P527" i="2"/>
  <c r="P531" i="2"/>
  <c r="P535" i="2"/>
  <c r="P539" i="2"/>
  <c r="P543" i="2"/>
  <c r="P547" i="2"/>
  <c r="P551" i="2"/>
  <c r="P555" i="2"/>
  <c r="P559" i="2"/>
  <c r="P563" i="2"/>
  <c r="P567" i="2"/>
  <c r="P571" i="2"/>
  <c r="P575" i="2"/>
  <c r="Q575" i="2" s="1"/>
  <c r="P579" i="2"/>
  <c r="P583" i="2"/>
  <c r="P587" i="2"/>
  <c r="P591" i="2"/>
  <c r="P595" i="2"/>
  <c r="P599" i="2"/>
  <c r="P603" i="2"/>
  <c r="P607" i="2"/>
  <c r="P611" i="2"/>
  <c r="Q611" i="2" s="1"/>
  <c r="P615" i="2"/>
  <c r="P619" i="2"/>
  <c r="Q619" i="2" s="1"/>
  <c r="P623" i="2"/>
  <c r="P627" i="2"/>
  <c r="P631" i="2"/>
  <c r="P635" i="2"/>
  <c r="O24" i="2"/>
  <c r="O56" i="2"/>
  <c r="O88" i="2"/>
  <c r="O120" i="2"/>
  <c r="O152" i="2"/>
  <c r="O184" i="2"/>
  <c r="O216" i="2"/>
  <c r="O248" i="2"/>
  <c r="O280" i="2"/>
  <c r="O312" i="2"/>
  <c r="O341" i="2"/>
  <c r="O345" i="2"/>
  <c r="F345" i="2" s="1"/>
  <c r="O349" i="2"/>
  <c r="O353" i="2"/>
  <c r="O357" i="2"/>
  <c r="O361" i="2"/>
  <c r="O365" i="2"/>
  <c r="O369" i="2"/>
  <c r="O373" i="2"/>
  <c r="O377" i="2"/>
  <c r="O381" i="2"/>
  <c r="O385" i="2"/>
  <c r="O389" i="2"/>
  <c r="O393" i="2"/>
  <c r="O397" i="2"/>
  <c r="O401" i="2"/>
  <c r="O405" i="2"/>
  <c r="O409" i="2"/>
  <c r="F409" i="2" s="1"/>
  <c r="O413" i="2"/>
  <c r="O417" i="2"/>
  <c r="O421" i="2"/>
  <c r="O425" i="2"/>
  <c r="O429" i="2"/>
  <c r="O433" i="2"/>
  <c r="O437" i="2"/>
  <c r="O441" i="2"/>
  <c r="O445" i="2"/>
  <c r="O449" i="2"/>
  <c r="O453" i="2"/>
  <c r="O457" i="2"/>
  <c r="O461" i="2"/>
  <c r="O465" i="2"/>
  <c r="O469" i="2"/>
  <c r="O473" i="2"/>
  <c r="O477" i="2"/>
  <c r="O481" i="2"/>
  <c r="O485" i="2"/>
  <c r="O489" i="2"/>
  <c r="O493" i="2"/>
  <c r="O497" i="2"/>
  <c r="O501" i="2"/>
  <c r="O505" i="2"/>
  <c r="O509" i="2"/>
  <c r="O513" i="2"/>
  <c r="O517" i="2"/>
  <c r="O521" i="2"/>
  <c r="O525" i="2"/>
  <c r="O529" i="2"/>
  <c r="O533" i="2"/>
  <c r="O537" i="2"/>
  <c r="O541" i="2"/>
  <c r="O545" i="2"/>
  <c r="O549" i="2"/>
  <c r="O553" i="2"/>
  <c r="O557" i="2"/>
  <c r="O561" i="2"/>
  <c r="O565" i="2"/>
  <c r="O569" i="2"/>
  <c r="O573" i="2"/>
  <c r="O577" i="2"/>
  <c r="O581" i="2"/>
  <c r="O585" i="2"/>
  <c r="O589" i="2"/>
  <c r="O593" i="2"/>
  <c r="O597" i="2"/>
  <c r="O601" i="2"/>
  <c r="F601" i="2" s="1"/>
  <c r="O605" i="2"/>
  <c r="O609" i="2"/>
  <c r="O613" i="2"/>
  <c r="O617" i="2"/>
  <c r="O621" i="2"/>
  <c r="O625" i="2"/>
  <c r="O629" i="2"/>
  <c r="O633" i="2"/>
  <c r="F633" i="2" s="1"/>
  <c r="O637" i="2"/>
  <c r="O28" i="2"/>
  <c r="O60" i="2"/>
  <c r="O92" i="2"/>
  <c r="O124" i="2"/>
  <c r="O156" i="2"/>
  <c r="O188" i="2"/>
  <c r="O220" i="2"/>
  <c r="O252" i="2"/>
  <c r="O284" i="2"/>
  <c r="O316" i="2"/>
  <c r="P341" i="2"/>
  <c r="P345" i="2"/>
  <c r="Q345" i="2" s="1"/>
  <c r="P349" i="2"/>
  <c r="P353" i="2"/>
  <c r="P357" i="2"/>
  <c r="P361" i="2"/>
  <c r="P365" i="2"/>
  <c r="P369" i="2"/>
  <c r="P373" i="2"/>
  <c r="P377" i="2"/>
  <c r="Q377" i="2" s="1"/>
  <c r="P381" i="2"/>
  <c r="P385" i="2"/>
  <c r="P389" i="2"/>
  <c r="P393" i="2"/>
  <c r="P397" i="2"/>
  <c r="Q397" i="2" s="1"/>
  <c r="P401" i="2"/>
  <c r="P405" i="2"/>
  <c r="P409" i="2"/>
  <c r="Q409" i="2" s="1"/>
  <c r="P413" i="2"/>
  <c r="Q413" i="2" s="1"/>
  <c r="P417" i="2"/>
  <c r="P421" i="2"/>
  <c r="P425" i="2"/>
  <c r="P429" i="2"/>
  <c r="Q429" i="2" s="1"/>
  <c r="P433" i="2"/>
  <c r="P437" i="2"/>
  <c r="P441" i="2"/>
  <c r="Q441" i="2" s="1"/>
  <c r="P445" i="2"/>
  <c r="Q445" i="2" s="1"/>
  <c r="P449" i="2"/>
  <c r="P453" i="2"/>
  <c r="Q453" i="2" s="1"/>
  <c r="P457" i="2"/>
  <c r="P461" i="2"/>
  <c r="P465" i="2"/>
  <c r="P469" i="2"/>
  <c r="P473" i="2"/>
  <c r="P477" i="2"/>
  <c r="Q477" i="2" s="1"/>
  <c r="P481" i="2"/>
  <c r="P485" i="2"/>
  <c r="Q485" i="2" s="1"/>
  <c r="P489" i="2"/>
  <c r="P493" i="2"/>
  <c r="Q493" i="2" s="1"/>
  <c r="P497" i="2"/>
  <c r="P501" i="2"/>
  <c r="P505" i="2"/>
  <c r="Q505" i="2" s="1"/>
  <c r="P509" i="2"/>
  <c r="P513" i="2"/>
  <c r="P517" i="2"/>
  <c r="Q517" i="2" s="1"/>
  <c r="P521" i="2"/>
  <c r="P525" i="2"/>
  <c r="P529" i="2"/>
  <c r="P533" i="2"/>
  <c r="P537" i="2"/>
  <c r="P541" i="2"/>
  <c r="P545" i="2"/>
  <c r="P549" i="2"/>
  <c r="Q549" i="2" s="1"/>
  <c r="P553" i="2"/>
  <c r="P557" i="2"/>
  <c r="P561" i="2"/>
  <c r="P565" i="2"/>
  <c r="P569" i="2"/>
  <c r="Q569" i="2" s="1"/>
  <c r="P573" i="2"/>
  <c r="Q573" i="2" s="1"/>
  <c r="P577" i="2"/>
  <c r="P581" i="2"/>
  <c r="Q581" i="2" s="1"/>
  <c r="P585" i="2"/>
  <c r="P589" i="2"/>
  <c r="P593" i="2"/>
  <c r="P597" i="2"/>
  <c r="P601" i="2"/>
  <c r="P605" i="2"/>
  <c r="Q605" i="2" s="1"/>
  <c r="P609" i="2"/>
  <c r="P613" i="2"/>
  <c r="P617" i="2"/>
  <c r="P621" i="2"/>
  <c r="P625" i="2"/>
  <c r="P629" i="2"/>
  <c r="P633" i="2"/>
  <c r="P637" i="2"/>
  <c r="Q637" i="2" s="1"/>
  <c r="O16" i="2"/>
  <c r="O96" i="2"/>
  <c r="O180" i="2"/>
  <c r="O272" i="2"/>
  <c r="O342" i="2"/>
  <c r="P352" i="2"/>
  <c r="O364" i="2"/>
  <c r="O374" i="2"/>
  <c r="P384" i="2"/>
  <c r="O396" i="2"/>
  <c r="F396" i="2" s="1"/>
  <c r="O406" i="2"/>
  <c r="P416" i="2"/>
  <c r="O428" i="2"/>
  <c r="O438" i="2"/>
  <c r="P448" i="2"/>
  <c r="O460" i="2"/>
  <c r="O470" i="2"/>
  <c r="P480" i="2"/>
  <c r="O492" i="2"/>
  <c r="O502" i="2"/>
  <c r="F502" i="2" s="1"/>
  <c r="P512" i="2"/>
  <c r="O524" i="2"/>
  <c r="O534" i="2"/>
  <c r="P544" i="2"/>
  <c r="Q544" i="2" s="1"/>
  <c r="O556" i="2"/>
  <c r="O566" i="2"/>
  <c r="F566" i="2" s="1"/>
  <c r="P576" i="2"/>
  <c r="O588" i="2"/>
  <c r="O598" i="2"/>
  <c r="P608" i="2"/>
  <c r="O620" i="2"/>
  <c r="O630" i="2"/>
  <c r="P639" i="2"/>
  <c r="P643" i="2"/>
  <c r="P647" i="2"/>
  <c r="P651" i="2"/>
  <c r="P655" i="2"/>
  <c r="P659" i="2"/>
  <c r="P663" i="2"/>
  <c r="Q663" i="2" s="1"/>
  <c r="P667" i="2"/>
  <c r="Q667" i="2" s="1"/>
  <c r="P671" i="2"/>
  <c r="P675" i="2"/>
  <c r="P679" i="2"/>
  <c r="P683" i="2"/>
  <c r="P687" i="2"/>
  <c r="P691" i="2"/>
  <c r="P695" i="2"/>
  <c r="P699" i="2"/>
  <c r="Q699" i="2" s="1"/>
  <c r="P703" i="2"/>
  <c r="P707" i="2"/>
  <c r="Q707" i="2" s="1"/>
  <c r="P711" i="2"/>
  <c r="P715" i="2"/>
  <c r="P719" i="2"/>
  <c r="P723" i="2"/>
  <c r="P727" i="2"/>
  <c r="P731" i="2"/>
  <c r="Q731" i="2" s="1"/>
  <c r="P735" i="2"/>
  <c r="P739" i="2"/>
  <c r="P743" i="2"/>
  <c r="P747" i="2"/>
  <c r="P751" i="2"/>
  <c r="P755" i="2"/>
  <c r="P759" i="2"/>
  <c r="P763" i="2"/>
  <c r="Q763" i="2" s="1"/>
  <c r="P767" i="2"/>
  <c r="P771" i="2"/>
  <c r="P775" i="2"/>
  <c r="P779" i="2"/>
  <c r="P783" i="2"/>
  <c r="P787" i="2"/>
  <c r="P791" i="2"/>
  <c r="P795" i="2"/>
  <c r="P799" i="2"/>
  <c r="P803" i="2"/>
  <c r="Q803" i="2" s="1"/>
  <c r="P807" i="2"/>
  <c r="P811" i="2"/>
  <c r="P815" i="2"/>
  <c r="P819" i="2"/>
  <c r="P823" i="2"/>
  <c r="P827" i="2"/>
  <c r="Q827" i="2" s="1"/>
  <c r="P831" i="2"/>
  <c r="P835" i="2"/>
  <c r="Q835" i="2" s="1"/>
  <c r="P839" i="2"/>
  <c r="P843" i="2"/>
  <c r="P847" i="2"/>
  <c r="P851" i="2"/>
  <c r="O20" i="2"/>
  <c r="O112" i="2"/>
  <c r="O192" i="2"/>
  <c r="O276" i="2"/>
  <c r="O344" i="2"/>
  <c r="O354" i="2"/>
  <c r="F354" i="2" s="1"/>
  <c r="P364" i="2"/>
  <c r="O376" i="2"/>
  <c r="O386" i="2"/>
  <c r="P396" i="2"/>
  <c r="Q396" i="2" s="1"/>
  <c r="O408" i="2"/>
  <c r="O418" i="2"/>
  <c r="F418" i="2" s="1"/>
  <c r="P428" i="2"/>
  <c r="O440" i="2"/>
  <c r="O450" i="2"/>
  <c r="P460" i="2"/>
  <c r="O472" i="2"/>
  <c r="O482" i="2"/>
  <c r="F482" i="2" s="1"/>
  <c r="P492" i="2"/>
  <c r="O504" i="2"/>
  <c r="O514" i="2"/>
  <c r="P524" i="2"/>
  <c r="O536" i="2"/>
  <c r="O546" i="2"/>
  <c r="P556" i="2"/>
  <c r="Q556" i="2" s="1"/>
  <c r="O568" i="2"/>
  <c r="O578" i="2"/>
  <c r="P588" i="2"/>
  <c r="Q588" i="2" s="1"/>
  <c r="O600" i="2"/>
  <c r="O610" i="2"/>
  <c r="P620" i="2"/>
  <c r="O632" i="2"/>
  <c r="O640" i="2"/>
  <c r="O644" i="2"/>
  <c r="O648" i="2"/>
  <c r="O652" i="2"/>
  <c r="F652" i="2" s="1"/>
  <c r="O656" i="2"/>
  <c r="O660" i="2"/>
  <c r="O664" i="2"/>
  <c r="O668" i="2"/>
  <c r="O672" i="2"/>
  <c r="O676" i="2"/>
  <c r="O680" i="2"/>
  <c r="O684" i="2"/>
  <c r="O688" i="2"/>
  <c r="O692" i="2"/>
  <c r="O696" i="2"/>
  <c r="O700" i="2"/>
  <c r="O704" i="2"/>
  <c r="O708" i="2"/>
  <c r="O712" i="2"/>
  <c r="O716" i="2"/>
  <c r="O720" i="2"/>
  <c r="O724" i="2"/>
  <c r="O728" i="2"/>
  <c r="O732" i="2"/>
  <c r="O736" i="2"/>
  <c r="O740" i="2"/>
  <c r="O744" i="2"/>
  <c r="O748" i="2"/>
  <c r="F748" i="2" s="1"/>
  <c r="O752" i="2"/>
  <c r="O756" i="2"/>
  <c r="O760" i="2"/>
  <c r="O764" i="2"/>
  <c r="O768" i="2"/>
  <c r="O772" i="2"/>
  <c r="O776" i="2"/>
  <c r="O780" i="2"/>
  <c r="O784" i="2"/>
  <c r="O788" i="2"/>
  <c r="O792" i="2"/>
  <c r="O796" i="2"/>
  <c r="O800" i="2"/>
  <c r="O804" i="2"/>
  <c r="O808" i="2"/>
  <c r="O812" i="2"/>
  <c r="O816" i="2"/>
  <c r="O820" i="2"/>
  <c r="O824" i="2"/>
  <c r="O828" i="2"/>
  <c r="O832" i="2"/>
  <c r="O836" i="2"/>
  <c r="O840" i="2"/>
  <c r="O844" i="2"/>
  <c r="O848" i="2"/>
  <c r="O852" i="2"/>
  <c r="O32" i="2"/>
  <c r="O116" i="2"/>
  <c r="O208" i="2"/>
  <c r="O288" i="2"/>
  <c r="P344" i="2"/>
  <c r="O356" i="2"/>
  <c r="O366" i="2"/>
  <c r="P376" i="2"/>
  <c r="O388" i="2"/>
  <c r="O398" i="2"/>
  <c r="P408" i="2"/>
  <c r="Q408" i="2" s="1"/>
  <c r="O420" i="2"/>
  <c r="O430" i="2"/>
  <c r="P440" i="2"/>
  <c r="O452" i="2"/>
  <c r="O462" i="2"/>
  <c r="F462" i="2" s="1"/>
  <c r="P472" i="2"/>
  <c r="O484" i="2"/>
  <c r="O494" i="2"/>
  <c r="P504" i="2"/>
  <c r="Q504" i="2" s="1"/>
  <c r="O516" i="2"/>
  <c r="O526" i="2"/>
  <c r="P536" i="2"/>
  <c r="O548" i="2"/>
  <c r="O558" i="2"/>
  <c r="P568" i="2"/>
  <c r="O580" i="2"/>
  <c r="O590" i="2"/>
  <c r="P600" i="2"/>
  <c r="O612" i="2"/>
  <c r="F612" i="2" s="1"/>
  <c r="O622" i="2"/>
  <c r="P632" i="2"/>
  <c r="P640" i="2"/>
  <c r="P644" i="2"/>
  <c r="P648" i="2"/>
  <c r="P652" i="2"/>
  <c r="Q652" i="2" s="1"/>
  <c r="P656" i="2"/>
  <c r="P660" i="2"/>
  <c r="P664" i="2"/>
  <c r="P668" i="2"/>
  <c r="P672" i="2"/>
  <c r="P676" i="2"/>
  <c r="P680" i="2"/>
  <c r="P684" i="2"/>
  <c r="Q684" i="2" s="1"/>
  <c r="P688" i="2"/>
  <c r="P692" i="2"/>
  <c r="P696" i="2"/>
  <c r="P700" i="2"/>
  <c r="Q700" i="2" s="1"/>
  <c r="P704" i="2"/>
  <c r="P708" i="2"/>
  <c r="P712" i="2"/>
  <c r="P716" i="2"/>
  <c r="Q716" i="2" s="1"/>
  <c r="P720" i="2"/>
  <c r="P724" i="2"/>
  <c r="P728" i="2"/>
  <c r="P732" i="2"/>
  <c r="P736" i="2"/>
  <c r="P740" i="2"/>
  <c r="P744" i="2"/>
  <c r="P748" i="2"/>
  <c r="P752" i="2"/>
  <c r="P756" i="2"/>
  <c r="P760" i="2"/>
  <c r="P764" i="2"/>
  <c r="P768" i="2"/>
  <c r="P772" i="2"/>
  <c r="P776" i="2"/>
  <c r="P780" i="2"/>
  <c r="Q780" i="2" s="1"/>
  <c r="P784" i="2"/>
  <c r="P788" i="2"/>
  <c r="P792" i="2"/>
  <c r="P796" i="2"/>
  <c r="Q796" i="2" s="1"/>
  <c r="P800" i="2"/>
  <c r="P804" i="2"/>
  <c r="P808" i="2"/>
  <c r="Q808" i="2" s="1"/>
  <c r="P812" i="2"/>
  <c r="P816" i="2"/>
  <c r="P820" i="2"/>
  <c r="P824" i="2"/>
  <c r="P828" i="2"/>
  <c r="P832" i="2"/>
  <c r="P836" i="2"/>
  <c r="P840" i="2"/>
  <c r="P844" i="2"/>
  <c r="Q844" i="2" s="1"/>
  <c r="P848" i="2"/>
  <c r="P852" i="2"/>
  <c r="O48" i="2"/>
  <c r="O128" i="2"/>
  <c r="O212" i="2"/>
  <c r="O304" i="2"/>
  <c r="O346" i="2"/>
  <c r="P356" i="2"/>
  <c r="Q356" i="2" s="1"/>
  <c r="O368" i="2"/>
  <c r="O378" i="2"/>
  <c r="P388" i="2"/>
  <c r="O400" i="2"/>
  <c r="O410" i="2"/>
  <c r="P420" i="2"/>
  <c r="O432" i="2"/>
  <c r="O442" i="2"/>
  <c r="F442" i="2" s="1"/>
  <c r="P452" i="2"/>
  <c r="O464" i="2"/>
  <c r="O474" i="2"/>
  <c r="P484" i="2"/>
  <c r="Q484" i="2" s="1"/>
  <c r="O496" i="2"/>
  <c r="O506" i="2"/>
  <c r="P516" i="2"/>
  <c r="O528" i="2"/>
  <c r="O538" i="2"/>
  <c r="P548" i="2"/>
  <c r="O560" i="2"/>
  <c r="O570" i="2"/>
  <c r="F570" i="2" s="1"/>
  <c r="P580" i="2"/>
  <c r="O592" i="2"/>
  <c r="O602" i="2"/>
  <c r="F602" i="2" s="1"/>
  <c r="P612" i="2"/>
  <c r="Q612" i="2" s="1"/>
  <c r="O624" i="2"/>
  <c r="O634" i="2"/>
  <c r="O641" i="2"/>
  <c r="O645" i="2"/>
  <c r="O649" i="2"/>
  <c r="O653" i="2"/>
  <c r="O657" i="2"/>
  <c r="O661" i="2"/>
  <c r="O665" i="2"/>
  <c r="O669" i="2"/>
  <c r="F669" i="2" s="1"/>
  <c r="O673" i="2"/>
  <c r="O677" i="2"/>
  <c r="F677" i="2" s="1"/>
  <c r="O681" i="2"/>
  <c r="O685" i="2"/>
  <c r="O689" i="2"/>
  <c r="O693" i="2"/>
  <c r="O697" i="2"/>
  <c r="O701" i="2"/>
  <c r="O705" i="2"/>
  <c r="O709" i="2"/>
  <c r="O713" i="2"/>
  <c r="O717" i="2"/>
  <c r="O721" i="2"/>
  <c r="F721" i="2" s="1"/>
  <c r="O725" i="2"/>
  <c r="O729" i="2"/>
  <c r="O733" i="2"/>
  <c r="O737" i="2"/>
  <c r="O741" i="2"/>
  <c r="F741" i="2" s="1"/>
  <c r="O745" i="2"/>
  <c r="O749" i="2"/>
  <c r="O753" i="2"/>
  <c r="F753" i="2" s="1"/>
  <c r="O757" i="2"/>
  <c r="O761" i="2"/>
  <c r="O765" i="2"/>
  <c r="O769" i="2"/>
  <c r="O773" i="2"/>
  <c r="O777" i="2"/>
  <c r="O781" i="2"/>
  <c r="O52" i="2"/>
  <c r="O144" i="2"/>
  <c r="O224" i="2"/>
  <c r="O308" i="2"/>
  <c r="O348" i="2"/>
  <c r="O358" i="2"/>
  <c r="P368" i="2"/>
  <c r="O380" i="2"/>
  <c r="O390" i="2"/>
  <c r="P400" i="2"/>
  <c r="O412" i="2"/>
  <c r="O422" i="2"/>
  <c r="P432" i="2"/>
  <c r="O444" i="2"/>
  <c r="O454" i="2"/>
  <c r="P464" i="2"/>
  <c r="O476" i="2"/>
  <c r="O486" i="2"/>
  <c r="P496" i="2"/>
  <c r="O508" i="2"/>
  <c r="O518" i="2"/>
  <c r="P528" i="2"/>
  <c r="O540" i="2"/>
  <c r="O550" i="2"/>
  <c r="P560" i="2"/>
  <c r="O572" i="2"/>
  <c r="O582" i="2"/>
  <c r="P592" i="2"/>
  <c r="Q592" i="2" s="1"/>
  <c r="O604" i="2"/>
  <c r="O614" i="2"/>
  <c r="F614" i="2" s="1"/>
  <c r="P624" i="2"/>
  <c r="O636" i="2"/>
  <c r="P641" i="2"/>
  <c r="P645" i="2"/>
  <c r="Q645" i="2" s="1"/>
  <c r="P649" i="2"/>
  <c r="P653" i="2"/>
  <c r="Q653" i="2" s="1"/>
  <c r="P657" i="2"/>
  <c r="P661" i="2"/>
  <c r="Q661" i="2" s="1"/>
  <c r="P665" i="2"/>
  <c r="P669" i="2"/>
  <c r="P673" i="2"/>
  <c r="Q673" i="2" s="1"/>
  <c r="P677" i="2"/>
  <c r="Q677" i="2" s="1"/>
  <c r="P681" i="2"/>
  <c r="P685" i="2"/>
  <c r="P689" i="2"/>
  <c r="P693" i="2"/>
  <c r="P697" i="2"/>
  <c r="P701" i="2"/>
  <c r="P705" i="2"/>
  <c r="P709" i="2"/>
  <c r="Q709" i="2" s="1"/>
  <c r="P713" i="2"/>
  <c r="P717" i="2"/>
  <c r="P721" i="2"/>
  <c r="P725" i="2"/>
  <c r="Q725" i="2" s="1"/>
  <c r="P729" i="2"/>
  <c r="P733" i="2"/>
  <c r="P737" i="2"/>
  <c r="Q737" i="2" s="1"/>
  <c r="P741" i="2"/>
  <c r="Q741" i="2" s="1"/>
  <c r="P745" i="2"/>
  <c r="P749" i="2"/>
  <c r="P753" i="2"/>
  <c r="P757" i="2"/>
  <c r="Q757" i="2" s="1"/>
  <c r="P761" i="2"/>
  <c r="P765" i="2"/>
  <c r="P769" i="2"/>
  <c r="Q769" i="2" s="1"/>
  <c r="P773" i="2"/>
  <c r="Q773" i="2" s="1"/>
  <c r="P777" i="2"/>
  <c r="O64" i="2"/>
  <c r="O148" i="2"/>
  <c r="O240" i="2"/>
  <c r="F240" i="2" s="1"/>
  <c r="O320" i="2"/>
  <c r="P348" i="2"/>
  <c r="Q348" i="2" s="1"/>
  <c r="O360" i="2"/>
  <c r="O370" i="2"/>
  <c r="F370" i="2" s="1"/>
  <c r="P380" i="2"/>
  <c r="O392" i="2"/>
  <c r="O402" i="2"/>
  <c r="P412" i="2"/>
  <c r="Q412" i="2" s="1"/>
  <c r="O424" i="2"/>
  <c r="O434" i="2"/>
  <c r="P444" i="2"/>
  <c r="O456" i="2"/>
  <c r="O466" i="2"/>
  <c r="P476" i="2"/>
  <c r="O488" i="2"/>
  <c r="O498" i="2"/>
  <c r="P508" i="2"/>
  <c r="O520" i="2"/>
  <c r="O530" i="2"/>
  <c r="P540" i="2"/>
  <c r="O552" i="2"/>
  <c r="O562" i="2"/>
  <c r="P572" i="2"/>
  <c r="O584" i="2"/>
  <c r="O594" i="2"/>
  <c r="P604" i="2"/>
  <c r="O616" i="2"/>
  <c r="O626" i="2"/>
  <c r="P636" i="2"/>
  <c r="O642" i="2"/>
  <c r="O646" i="2"/>
  <c r="O650" i="2"/>
  <c r="F650" i="2" s="1"/>
  <c r="O654" i="2"/>
  <c r="O658" i="2"/>
  <c r="O662" i="2"/>
  <c r="O666" i="2"/>
  <c r="O670" i="2"/>
  <c r="O674" i="2"/>
  <c r="O678" i="2"/>
  <c r="O682" i="2"/>
  <c r="O686" i="2"/>
  <c r="O690" i="2"/>
  <c r="O694" i="2"/>
  <c r="O698" i="2"/>
  <c r="O702" i="2"/>
  <c r="O706" i="2"/>
  <c r="O710" i="2"/>
  <c r="O714" i="2"/>
  <c r="O718" i="2"/>
  <c r="O722" i="2"/>
  <c r="O726" i="2"/>
  <c r="O730" i="2"/>
  <c r="O734" i="2"/>
  <c r="O738" i="2"/>
  <c r="O742" i="2"/>
  <c r="O746" i="2"/>
  <c r="O750" i="2"/>
  <c r="O754" i="2"/>
  <c r="O758" i="2"/>
  <c r="O762" i="2"/>
  <c r="O766" i="2"/>
  <c r="O770" i="2"/>
  <c r="O774" i="2"/>
  <c r="O778" i="2"/>
  <c r="F778" i="2" s="1"/>
  <c r="O782" i="2"/>
  <c r="O786" i="2"/>
  <c r="O790" i="2"/>
  <c r="O794" i="2"/>
  <c r="O798" i="2"/>
  <c r="O802" i="2"/>
  <c r="F802" i="2" s="1"/>
  <c r="O806" i="2"/>
  <c r="O810" i="2"/>
  <c r="F810" i="2" s="1"/>
  <c r="O814" i="2"/>
  <c r="O818" i="2"/>
  <c r="O822" i="2"/>
  <c r="O826" i="2"/>
  <c r="F826" i="2" s="1"/>
  <c r="O830" i="2"/>
  <c r="O834" i="2"/>
  <c r="O838" i="2"/>
  <c r="O842" i="2"/>
  <c r="F842" i="2" s="1"/>
  <c r="O846" i="2"/>
  <c r="O850" i="2"/>
  <c r="O80" i="2"/>
  <c r="O350" i="2"/>
  <c r="P392" i="2"/>
  <c r="O436" i="2"/>
  <c r="O478" i="2"/>
  <c r="P520" i="2"/>
  <c r="Q520" i="2" s="1"/>
  <c r="O564" i="2"/>
  <c r="O606" i="2"/>
  <c r="P642" i="2"/>
  <c r="P658" i="2"/>
  <c r="P674" i="2"/>
  <c r="P690" i="2"/>
  <c r="P706" i="2"/>
  <c r="P722" i="2"/>
  <c r="P738" i="2"/>
  <c r="P754" i="2"/>
  <c r="P770" i="2"/>
  <c r="Q770" i="2" s="1"/>
  <c r="O783" i="2"/>
  <c r="O791" i="2"/>
  <c r="O799" i="2"/>
  <c r="O807" i="2"/>
  <c r="O815" i="2"/>
  <c r="F815" i="2" s="1"/>
  <c r="O823" i="2"/>
  <c r="O831" i="2"/>
  <c r="O839" i="2"/>
  <c r="O847" i="2"/>
  <c r="P854" i="2"/>
  <c r="P858" i="2"/>
  <c r="Q858" i="2" s="1"/>
  <c r="P862" i="2"/>
  <c r="P866" i="2"/>
  <c r="P870" i="2"/>
  <c r="P874" i="2"/>
  <c r="P878" i="2"/>
  <c r="Q878" i="2" s="1"/>
  <c r="P882" i="2"/>
  <c r="P886" i="2"/>
  <c r="P890" i="2"/>
  <c r="P894" i="2"/>
  <c r="P898" i="2"/>
  <c r="P902" i="2"/>
  <c r="P906" i="2"/>
  <c r="P910" i="2"/>
  <c r="Q910" i="2" s="1"/>
  <c r="P914" i="2"/>
  <c r="P918" i="2"/>
  <c r="P922" i="2"/>
  <c r="P926" i="2"/>
  <c r="P930" i="2"/>
  <c r="P934" i="2"/>
  <c r="P938" i="2"/>
  <c r="P942" i="2"/>
  <c r="Q942" i="2" s="1"/>
  <c r="P946" i="2"/>
  <c r="Q946" i="2" s="1"/>
  <c r="P950" i="2"/>
  <c r="P954" i="2"/>
  <c r="P958" i="2"/>
  <c r="P962" i="2"/>
  <c r="Q962" i="2" s="1"/>
  <c r="P966" i="2"/>
  <c r="P970" i="2"/>
  <c r="P974" i="2"/>
  <c r="P978" i="2"/>
  <c r="P982" i="2"/>
  <c r="P986" i="2"/>
  <c r="P990" i="2"/>
  <c r="P994" i="2"/>
  <c r="P998" i="2"/>
  <c r="E6" i="2"/>
  <c r="E14" i="2"/>
  <c r="E22" i="2"/>
  <c r="E30" i="2"/>
  <c r="E38" i="2"/>
  <c r="F38" i="2" s="1"/>
  <c r="E46" i="2"/>
  <c r="E54" i="2"/>
  <c r="E62" i="2"/>
  <c r="E70" i="2"/>
  <c r="E78" i="2"/>
  <c r="E86" i="2"/>
  <c r="E94" i="2"/>
  <c r="F94" i="2" s="1"/>
  <c r="E102" i="2"/>
  <c r="E110" i="2"/>
  <c r="E118" i="2"/>
  <c r="E126" i="2"/>
  <c r="F126" i="2" s="1"/>
  <c r="E134" i="2"/>
  <c r="E142" i="2"/>
  <c r="E150" i="2"/>
  <c r="E158" i="2"/>
  <c r="E166" i="2"/>
  <c r="E174" i="2"/>
  <c r="E182" i="2"/>
  <c r="O84" i="2"/>
  <c r="O352" i="2"/>
  <c r="O394" i="2"/>
  <c r="F394" i="2" s="1"/>
  <c r="P436" i="2"/>
  <c r="Q436" i="2" s="1"/>
  <c r="O480" i="2"/>
  <c r="O522" i="2"/>
  <c r="F522" i="2" s="1"/>
  <c r="P564" i="2"/>
  <c r="O608" i="2"/>
  <c r="O643" i="2"/>
  <c r="O659" i="2"/>
  <c r="O675" i="2"/>
  <c r="F675" i="2" s="1"/>
  <c r="O691" i="2"/>
  <c r="O707" i="2"/>
  <c r="O723" i="2"/>
  <c r="F723" i="2" s="1"/>
  <c r="O739" i="2"/>
  <c r="O755" i="2"/>
  <c r="O771" i="2"/>
  <c r="O785" i="2"/>
  <c r="O793" i="2"/>
  <c r="O801" i="2"/>
  <c r="F801" i="2" s="1"/>
  <c r="O809" i="2"/>
  <c r="O817" i="2"/>
  <c r="O825" i="2"/>
  <c r="O833" i="2"/>
  <c r="F833" i="2" s="1"/>
  <c r="O841" i="2"/>
  <c r="O849" i="2"/>
  <c r="O855" i="2"/>
  <c r="O859" i="2"/>
  <c r="O863" i="2"/>
  <c r="O867" i="2"/>
  <c r="O871" i="2"/>
  <c r="O875" i="2"/>
  <c r="F875" i="2" s="1"/>
  <c r="O879" i="2"/>
  <c r="O883" i="2"/>
  <c r="O887" i="2"/>
  <c r="O891" i="2"/>
  <c r="F891" i="2" s="1"/>
  <c r="O895" i="2"/>
  <c r="O899" i="2"/>
  <c r="O903" i="2"/>
  <c r="O907" i="2"/>
  <c r="F907" i="2" s="1"/>
  <c r="O911" i="2"/>
  <c r="O915" i="2"/>
  <c r="O919" i="2"/>
  <c r="O923" i="2"/>
  <c r="F923" i="2" s="1"/>
  <c r="O927" i="2"/>
  <c r="O931" i="2"/>
  <c r="F931" i="2" s="1"/>
  <c r="O935" i="2"/>
  <c r="O939" i="2"/>
  <c r="O943" i="2"/>
  <c r="O947" i="2"/>
  <c r="O951" i="2"/>
  <c r="F951" i="2" s="1"/>
  <c r="O955" i="2"/>
  <c r="F955" i="2" s="1"/>
  <c r="O959" i="2"/>
  <c r="O963" i="2"/>
  <c r="O967" i="2"/>
  <c r="O971" i="2"/>
  <c r="F971" i="2" s="1"/>
  <c r="O975" i="2"/>
  <c r="O979" i="2"/>
  <c r="O983" i="2"/>
  <c r="F983" i="2" s="1"/>
  <c r="O987" i="2"/>
  <c r="O991" i="2"/>
  <c r="O995" i="2"/>
  <c r="F995" i="2" s="1"/>
  <c r="P2" i="2"/>
  <c r="E7" i="2"/>
  <c r="E15" i="2"/>
  <c r="E23" i="2"/>
  <c r="E31" i="2"/>
  <c r="E39" i="2"/>
  <c r="E47" i="2"/>
  <c r="E55" i="2"/>
  <c r="E63" i="2"/>
  <c r="E71" i="2"/>
  <c r="E79" i="2"/>
  <c r="E87" i="2"/>
  <c r="E95" i="2"/>
  <c r="E103" i="2"/>
  <c r="E111" i="2"/>
  <c r="E119" i="2"/>
  <c r="E127" i="2"/>
  <c r="E135" i="2"/>
  <c r="E143" i="2"/>
  <c r="F143" i="2" s="1"/>
  <c r="E151" i="2"/>
  <c r="F151" i="2" s="1"/>
  <c r="E159" i="2"/>
  <c r="E167" i="2"/>
  <c r="F167" i="2" s="1"/>
  <c r="E175" i="2"/>
  <c r="E183" i="2"/>
  <c r="O160" i="2"/>
  <c r="P360" i="2"/>
  <c r="O404" i="2"/>
  <c r="O446" i="2"/>
  <c r="P488" i="2"/>
  <c r="O532" i="2"/>
  <c r="O574" i="2"/>
  <c r="P616" i="2"/>
  <c r="P646" i="2"/>
  <c r="P662" i="2"/>
  <c r="P678" i="2"/>
  <c r="P694" i="2"/>
  <c r="P710" i="2"/>
  <c r="P726" i="2"/>
  <c r="Q726" i="2" s="1"/>
  <c r="P742" i="2"/>
  <c r="P758" i="2"/>
  <c r="P774" i="2"/>
  <c r="P785" i="2"/>
  <c r="Q785" i="2" s="1"/>
  <c r="P793" i="2"/>
  <c r="P801" i="2"/>
  <c r="Q801" i="2" s="1"/>
  <c r="P809" i="2"/>
  <c r="Q809" i="2" s="1"/>
  <c r="P817" i="2"/>
  <c r="Q817" i="2" s="1"/>
  <c r="P825" i="2"/>
  <c r="P833" i="2"/>
  <c r="P841" i="2"/>
  <c r="P849" i="2"/>
  <c r="P855" i="2"/>
  <c r="P859" i="2"/>
  <c r="Q859" i="2" s="1"/>
  <c r="P863" i="2"/>
  <c r="Q863" i="2" s="1"/>
  <c r="P867" i="2"/>
  <c r="Q867" i="2" s="1"/>
  <c r="P871" i="2"/>
  <c r="P875" i="2"/>
  <c r="Q875" i="2" s="1"/>
  <c r="P879" i="2"/>
  <c r="P883" i="2"/>
  <c r="P887" i="2"/>
  <c r="P891" i="2"/>
  <c r="P895" i="2"/>
  <c r="P899" i="2"/>
  <c r="Q899" i="2" s="1"/>
  <c r="P903" i="2"/>
  <c r="P907" i="2"/>
  <c r="P911" i="2"/>
  <c r="P915" i="2"/>
  <c r="P919" i="2"/>
  <c r="P923" i="2"/>
  <c r="P927" i="2"/>
  <c r="P931" i="2"/>
  <c r="Q931" i="2" s="1"/>
  <c r="P935" i="2"/>
  <c r="P939" i="2"/>
  <c r="P943" i="2"/>
  <c r="P947" i="2"/>
  <c r="P951" i="2"/>
  <c r="P955" i="2"/>
  <c r="P959" i="2"/>
  <c r="P963" i="2"/>
  <c r="P967" i="2"/>
  <c r="P971" i="2"/>
  <c r="P975" i="2"/>
  <c r="P979" i="2"/>
  <c r="P983" i="2"/>
  <c r="P987" i="2"/>
  <c r="P991" i="2"/>
  <c r="Q991" i="2" s="1"/>
  <c r="P995" i="2"/>
  <c r="Q995" i="2" s="1"/>
  <c r="O2" i="2"/>
  <c r="E8" i="2"/>
  <c r="E16" i="2"/>
  <c r="E24" i="2"/>
  <c r="E32" i="2"/>
  <c r="E40" i="2"/>
  <c r="F40" i="2" s="1"/>
  <c r="E48" i="2"/>
  <c r="E56" i="2"/>
  <c r="E64" i="2"/>
  <c r="E72" i="2"/>
  <c r="E80" i="2"/>
  <c r="E88" i="2"/>
  <c r="E96" i="2"/>
  <c r="E104" i="2"/>
  <c r="E112" i="2"/>
  <c r="E120" i="2"/>
  <c r="E128" i="2"/>
  <c r="E136" i="2"/>
  <c r="E144" i="2"/>
  <c r="E152" i="2"/>
  <c r="F152" i="2" s="1"/>
  <c r="E160" i="2"/>
  <c r="E168" i="2"/>
  <c r="E176" i="2"/>
  <c r="E184" i="2"/>
  <c r="O176" i="2"/>
  <c r="O362" i="2"/>
  <c r="P404" i="2"/>
  <c r="O448" i="2"/>
  <c r="O490" i="2"/>
  <c r="P532" i="2"/>
  <c r="O576" i="2"/>
  <c r="O618" i="2"/>
  <c r="O647" i="2"/>
  <c r="O663" i="2"/>
  <c r="O679" i="2"/>
  <c r="O695" i="2"/>
  <c r="F695" i="2" s="1"/>
  <c r="O711" i="2"/>
  <c r="O727" i="2"/>
  <c r="O743" i="2"/>
  <c r="O759" i="2"/>
  <c r="F759" i="2" s="1"/>
  <c r="O775" i="2"/>
  <c r="P786" i="2"/>
  <c r="P794" i="2"/>
  <c r="P802" i="2"/>
  <c r="P810" i="2"/>
  <c r="P818" i="2"/>
  <c r="P826" i="2"/>
  <c r="Q826" i="2" s="1"/>
  <c r="P834" i="2"/>
  <c r="P842" i="2"/>
  <c r="P850" i="2"/>
  <c r="O856" i="2"/>
  <c r="O860" i="2"/>
  <c r="F860" i="2" s="1"/>
  <c r="O864" i="2"/>
  <c r="O868" i="2"/>
  <c r="O872" i="2"/>
  <c r="O876" i="2"/>
  <c r="O880" i="2"/>
  <c r="O884" i="2"/>
  <c r="O888" i="2"/>
  <c r="O892" i="2"/>
  <c r="O896" i="2"/>
  <c r="O900" i="2"/>
  <c r="O904" i="2"/>
  <c r="O908" i="2"/>
  <c r="O912" i="2"/>
  <c r="O916" i="2"/>
  <c r="O920" i="2"/>
  <c r="O924" i="2"/>
  <c r="O928" i="2"/>
  <c r="O932" i="2"/>
  <c r="O936" i="2"/>
  <c r="O940" i="2"/>
  <c r="O944" i="2"/>
  <c r="O948" i="2"/>
  <c r="O952" i="2"/>
  <c r="O956" i="2"/>
  <c r="O960" i="2"/>
  <c r="O964" i="2"/>
  <c r="O968" i="2"/>
  <c r="F968" i="2" s="1"/>
  <c r="O972" i="2"/>
  <c r="O976" i="2"/>
  <c r="O980" i="2"/>
  <c r="F980" i="2" s="1"/>
  <c r="O984" i="2"/>
  <c r="O988" i="2"/>
  <c r="O992" i="2"/>
  <c r="O996" i="2"/>
  <c r="E9" i="2"/>
  <c r="F9" i="2" s="1"/>
  <c r="E17" i="2"/>
  <c r="E25" i="2"/>
  <c r="F25" i="2" s="1"/>
  <c r="E33" i="2"/>
  <c r="E41" i="2"/>
  <c r="E49" i="2"/>
  <c r="E57" i="2"/>
  <c r="E65" i="2"/>
  <c r="E73" i="2"/>
  <c r="F73" i="2" s="1"/>
  <c r="E81" i="2"/>
  <c r="E89" i="2"/>
  <c r="F89" i="2" s="1"/>
  <c r="E97" i="2"/>
  <c r="E105" i="2"/>
  <c r="E113" i="2"/>
  <c r="E121" i="2"/>
  <c r="E129" i="2"/>
  <c r="F129" i="2" s="1"/>
  <c r="E137" i="2"/>
  <c r="E145" i="2"/>
  <c r="E153" i="2"/>
  <c r="E161" i="2"/>
  <c r="F161" i="2" s="1"/>
  <c r="E169" i="2"/>
  <c r="E177" i="2"/>
  <c r="O244" i="2"/>
  <c r="O372" i="2"/>
  <c r="O414" i="2"/>
  <c r="F414" i="2" s="1"/>
  <c r="P456" i="2"/>
  <c r="O500" i="2"/>
  <c r="O542" i="2"/>
  <c r="P584" i="2"/>
  <c r="O628" i="2"/>
  <c r="P650" i="2"/>
  <c r="P666" i="2"/>
  <c r="P682" i="2"/>
  <c r="Q682" i="2" s="1"/>
  <c r="P698" i="2"/>
  <c r="P714" i="2"/>
  <c r="P730" i="2"/>
  <c r="Q730" i="2" s="1"/>
  <c r="P746" i="2"/>
  <c r="P762" i="2"/>
  <c r="P778" i="2"/>
  <c r="Q778" i="2" s="1"/>
  <c r="O787" i="2"/>
  <c r="O795" i="2"/>
  <c r="F795" i="2" s="1"/>
  <c r="O803" i="2"/>
  <c r="O811" i="2"/>
  <c r="O819" i="2"/>
  <c r="F819" i="2" s="1"/>
  <c r="O827" i="2"/>
  <c r="O835" i="2"/>
  <c r="O843" i="2"/>
  <c r="F843" i="2" s="1"/>
  <c r="O851" i="2"/>
  <c r="P856" i="2"/>
  <c r="Q856" i="2" s="1"/>
  <c r="P860" i="2"/>
  <c r="P864" i="2"/>
  <c r="P868" i="2"/>
  <c r="P872" i="2"/>
  <c r="P876" i="2"/>
  <c r="Q876" i="2" s="1"/>
  <c r="P880" i="2"/>
  <c r="P884" i="2"/>
  <c r="P888" i="2"/>
  <c r="P892" i="2"/>
  <c r="P896" i="2"/>
  <c r="P900" i="2"/>
  <c r="Q900" i="2" s="1"/>
  <c r="P904" i="2"/>
  <c r="P908" i="2"/>
  <c r="P912" i="2"/>
  <c r="P916" i="2"/>
  <c r="Q916" i="2" s="1"/>
  <c r="P920" i="2"/>
  <c r="P924" i="2"/>
  <c r="P928" i="2"/>
  <c r="P932" i="2"/>
  <c r="P936" i="2"/>
  <c r="P940" i="2"/>
  <c r="P944" i="2"/>
  <c r="P948" i="2"/>
  <c r="P952" i="2"/>
  <c r="P956" i="2"/>
  <c r="P960" i="2"/>
  <c r="P964" i="2"/>
  <c r="P968" i="2"/>
  <c r="P972" i="2"/>
  <c r="Q972" i="2" s="1"/>
  <c r="P976" i="2"/>
  <c r="P980" i="2"/>
  <c r="Q980" i="2" s="1"/>
  <c r="P984" i="2"/>
  <c r="P988" i="2"/>
  <c r="P992" i="2"/>
  <c r="P996" i="2"/>
  <c r="E10" i="2"/>
  <c r="E18" i="2"/>
  <c r="F18" i="2" s="1"/>
  <c r="E26" i="2"/>
  <c r="E34" i="2"/>
  <c r="F34" i="2" s="1"/>
  <c r="E42" i="2"/>
  <c r="E50" i="2"/>
  <c r="E58" i="2"/>
  <c r="F58" i="2" s="1"/>
  <c r="E66" i="2"/>
  <c r="F66" i="2" s="1"/>
  <c r="E74" i="2"/>
  <c r="E82" i="2"/>
  <c r="F82" i="2" s="1"/>
  <c r="E90" i="2"/>
  <c r="F90" i="2" s="1"/>
  <c r="E98" i="2"/>
  <c r="F98" i="2" s="1"/>
  <c r="E106" i="2"/>
  <c r="E114" i="2"/>
  <c r="E122" i="2"/>
  <c r="E130" i="2"/>
  <c r="F130" i="2" s="1"/>
  <c r="E138" i="2"/>
  <c r="E146" i="2"/>
  <c r="E154" i="2"/>
  <c r="E162" i="2"/>
  <c r="F162" i="2" s="1"/>
  <c r="E170" i="2"/>
  <c r="E178" i="2"/>
  <c r="O256" i="2"/>
  <c r="P372" i="2"/>
  <c r="Q372" i="2" s="1"/>
  <c r="O416" i="2"/>
  <c r="O458" i="2"/>
  <c r="P500" i="2"/>
  <c r="Q500" i="2" s="1"/>
  <c r="O544" i="2"/>
  <c r="O586" i="2"/>
  <c r="P628" i="2"/>
  <c r="O651" i="2"/>
  <c r="O667" i="2"/>
  <c r="O683" i="2"/>
  <c r="O699" i="2"/>
  <c r="O715" i="2"/>
  <c r="O731" i="2"/>
  <c r="O747" i="2"/>
  <c r="O763" i="2"/>
  <c r="O779" i="2"/>
  <c r="O789" i="2"/>
  <c r="O797" i="2"/>
  <c r="O805" i="2"/>
  <c r="O813" i="2"/>
  <c r="O821" i="2"/>
  <c r="O829" i="2"/>
  <c r="O837" i="2"/>
  <c r="O845" i="2"/>
  <c r="O853" i="2"/>
  <c r="O857" i="2"/>
  <c r="O861" i="2"/>
  <c r="O865" i="2"/>
  <c r="O869" i="2"/>
  <c r="O873" i="2"/>
  <c r="O877" i="2"/>
  <c r="O881" i="2"/>
  <c r="O885" i="2"/>
  <c r="O889" i="2"/>
  <c r="O893" i="2"/>
  <c r="O897" i="2"/>
  <c r="O901" i="2"/>
  <c r="O905" i="2"/>
  <c r="O909" i="2"/>
  <c r="O913" i="2"/>
  <c r="O917" i="2"/>
  <c r="O921" i="2"/>
  <c r="O925" i="2"/>
  <c r="O929" i="2"/>
  <c r="F929" i="2" s="1"/>
  <c r="O933" i="2"/>
  <c r="O937" i="2"/>
  <c r="O941" i="2"/>
  <c r="O945" i="2"/>
  <c r="O949" i="2"/>
  <c r="O953" i="2"/>
  <c r="O957" i="2"/>
  <c r="O961" i="2"/>
  <c r="F961" i="2" s="1"/>
  <c r="O965" i="2"/>
  <c r="O969" i="2"/>
  <c r="O973" i="2"/>
  <c r="O977" i="2"/>
  <c r="O981" i="2"/>
  <c r="O985" i="2"/>
  <c r="O989" i="2"/>
  <c r="O993" i="2"/>
  <c r="F993" i="2" s="1"/>
  <c r="O997" i="2"/>
  <c r="E3" i="2"/>
  <c r="E11" i="2"/>
  <c r="E19" i="2"/>
  <c r="E27" i="2"/>
  <c r="F27" i="2" s="1"/>
  <c r="E35" i="2"/>
  <c r="E43" i="2"/>
  <c r="E51" i="2"/>
  <c r="E59" i="2"/>
  <c r="F59" i="2" s="1"/>
  <c r="E67" i="2"/>
  <c r="E75" i="2"/>
  <c r="E83" i="2"/>
  <c r="E91" i="2"/>
  <c r="E99" i="2"/>
  <c r="E107" i="2"/>
  <c r="E115" i="2"/>
  <c r="E123" i="2"/>
  <c r="F123" i="2" s="1"/>
  <c r="E131" i="2"/>
  <c r="E139" i="2"/>
  <c r="E147" i="2"/>
  <c r="E155" i="2"/>
  <c r="E163" i="2"/>
  <c r="E171" i="2"/>
  <c r="E179" i="2"/>
  <c r="O336" i="2"/>
  <c r="O510" i="2"/>
  <c r="P654" i="2"/>
  <c r="P718" i="2"/>
  <c r="P781" i="2"/>
  <c r="Q781" i="2" s="1"/>
  <c r="P813" i="2"/>
  <c r="P845" i="2"/>
  <c r="Q845" i="2" s="1"/>
  <c r="P865" i="2"/>
  <c r="P881" i="2"/>
  <c r="Q881" i="2" s="1"/>
  <c r="P897" i="2"/>
  <c r="P913" i="2"/>
  <c r="P929" i="2"/>
  <c r="P945" i="2"/>
  <c r="P961" i="2"/>
  <c r="P977" i="2"/>
  <c r="Q977" i="2" s="1"/>
  <c r="P993" i="2"/>
  <c r="Q993" i="2" s="1"/>
  <c r="E20" i="2"/>
  <c r="F20" i="2" s="1"/>
  <c r="E52" i="2"/>
  <c r="E84" i="2"/>
  <c r="E116" i="2"/>
  <c r="E148" i="2"/>
  <c r="F148" i="2" s="1"/>
  <c r="E180" i="2"/>
  <c r="E191" i="2"/>
  <c r="E199" i="2"/>
  <c r="F199" i="2" s="1"/>
  <c r="E207" i="2"/>
  <c r="F207" i="2" s="1"/>
  <c r="E215" i="2"/>
  <c r="E223" i="2"/>
  <c r="E231" i="2"/>
  <c r="E239" i="2"/>
  <c r="F239" i="2" s="1"/>
  <c r="E247" i="2"/>
  <c r="E255" i="2"/>
  <c r="E263" i="2"/>
  <c r="E271" i="2"/>
  <c r="F271" i="2" s="1"/>
  <c r="E279" i="2"/>
  <c r="E287" i="2"/>
  <c r="E295" i="2"/>
  <c r="E303" i="2"/>
  <c r="F303" i="2" s="1"/>
  <c r="E311" i="2"/>
  <c r="E319" i="2"/>
  <c r="E327" i="2"/>
  <c r="E335" i="2"/>
  <c r="F335" i="2" s="1"/>
  <c r="E343" i="2"/>
  <c r="E351" i="2"/>
  <c r="E359" i="2"/>
  <c r="E367" i="2"/>
  <c r="E375" i="2"/>
  <c r="E383" i="2"/>
  <c r="E391" i="2"/>
  <c r="E399" i="2"/>
  <c r="F399" i="2" s="1"/>
  <c r="E407" i="2"/>
  <c r="E415" i="2"/>
  <c r="E423" i="2"/>
  <c r="E431" i="2"/>
  <c r="F431" i="2" s="1"/>
  <c r="E439" i="2"/>
  <c r="E447" i="2"/>
  <c r="E455" i="2"/>
  <c r="E463" i="2"/>
  <c r="E471" i="2"/>
  <c r="E479" i="2"/>
  <c r="E487" i="2"/>
  <c r="E495" i="2"/>
  <c r="E503" i="2"/>
  <c r="E511" i="2"/>
  <c r="E519" i="2"/>
  <c r="E527" i="2"/>
  <c r="F527" i="2" s="1"/>
  <c r="E535" i="2"/>
  <c r="E543" i="2"/>
  <c r="E551" i="2"/>
  <c r="E559" i="2"/>
  <c r="F559" i="2" s="1"/>
  <c r="E567" i="2"/>
  <c r="E575" i="2"/>
  <c r="E583" i="2"/>
  <c r="E591" i="2"/>
  <c r="F591" i="2" s="1"/>
  <c r="E599" i="2"/>
  <c r="E607" i="2"/>
  <c r="E615" i="2"/>
  <c r="E623" i="2"/>
  <c r="E631" i="2"/>
  <c r="E639" i="2"/>
  <c r="E647" i="2"/>
  <c r="E655" i="2"/>
  <c r="E663" i="2"/>
  <c r="E671" i="2"/>
  <c r="E679" i="2"/>
  <c r="E687" i="2"/>
  <c r="E695" i="2"/>
  <c r="O340" i="2"/>
  <c r="O512" i="2"/>
  <c r="O655" i="2"/>
  <c r="O719" i="2"/>
  <c r="P782" i="2"/>
  <c r="P814" i="2"/>
  <c r="P846" i="2"/>
  <c r="O866" i="2"/>
  <c r="O882" i="2"/>
  <c r="F882" i="2" s="1"/>
  <c r="O898" i="2"/>
  <c r="F898" i="2" s="1"/>
  <c r="O914" i="2"/>
  <c r="F914" i="2" s="1"/>
  <c r="O930" i="2"/>
  <c r="O946" i="2"/>
  <c r="O962" i="2"/>
  <c r="O978" i="2"/>
  <c r="O994" i="2"/>
  <c r="E21" i="2"/>
  <c r="E53" i="2"/>
  <c r="E85" i="2"/>
  <c r="E117" i="2"/>
  <c r="E149" i="2"/>
  <c r="E181" i="2"/>
  <c r="E192" i="2"/>
  <c r="E200" i="2"/>
  <c r="F200" i="2" s="1"/>
  <c r="E208" i="2"/>
  <c r="E216" i="2"/>
  <c r="F216" i="2" s="1"/>
  <c r="E224" i="2"/>
  <c r="E232" i="2"/>
  <c r="E240" i="2"/>
  <c r="E248" i="2"/>
  <c r="E256" i="2"/>
  <c r="F256" i="2" s="1"/>
  <c r="E264" i="2"/>
  <c r="E272" i="2"/>
  <c r="F272" i="2" s="1"/>
  <c r="E280" i="2"/>
  <c r="E288" i="2"/>
  <c r="E296" i="2"/>
  <c r="E304" i="2"/>
  <c r="E312" i="2"/>
  <c r="E320" i="2"/>
  <c r="E328" i="2"/>
  <c r="E336" i="2"/>
  <c r="E344" i="2"/>
  <c r="F344" i="2" s="1"/>
  <c r="E352" i="2"/>
  <c r="F352" i="2" s="1"/>
  <c r="E360" i="2"/>
  <c r="E368" i="2"/>
  <c r="E376" i="2"/>
  <c r="E384" i="2"/>
  <c r="E392" i="2"/>
  <c r="E400" i="2"/>
  <c r="E408" i="2"/>
  <c r="E416" i="2"/>
  <c r="F416" i="2" s="1"/>
  <c r="E424" i="2"/>
  <c r="E432" i="2"/>
  <c r="E440" i="2"/>
  <c r="E448" i="2"/>
  <c r="E456" i="2"/>
  <c r="E464" i="2"/>
  <c r="E472" i="2"/>
  <c r="E480" i="2"/>
  <c r="E488" i="2"/>
  <c r="E496" i="2"/>
  <c r="E504" i="2"/>
  <c r="E512" i="2"/>
  <c r="E520" i="2"/>
  <c r="E528" i="2"/>
  <c r="E536" i="2"/>
  <c r="E544" i="2"/>
  <c r="E552" i="2"/>
  <c r="E560" i="2"/>
  <c r="E568" i="2"/>
  <c r="E576" i="2"/>
  <c r="E584" i="2"/>
  <c r="E592" i="2"/>
  <c r="E600" i="2"/>
  <c r="E608" i="2"/>
  <c r="E616" i="2"/>
  <c r="E624" i="2"/>
  <c r="E632" i="2"/>
  <c r="E640" i="2"/>
  <c r="E648" i="2"/>
  <c r="E656" i="2"/>
  <c r="E664" i="2"/>
  <c r="E672" i="2"/>
  <c r="E680" i="2"/>
  <c r="E688" i="2"/>
  <c r="E696" i="2"/>
  <c r="O382" i="2"/>
  <c r="P552" i="2"/>
  <c r="P670" i="2"/>
  <c r="Q670" i="2" s="1"/>
  <c r="P734" i="2"/>
  <c r="P789" i="2"/>
  <c r="Q789" i="2" s="1"/>
  <c r="P821" i="2"/>
  <c r="P853" i="2"/>
  <c r="P869" i="2"/>
  <c r="P885" i="2"/>
  <c r="Q885" i="2" s="1"/>
  <c r="P901" i="2"/>
  <c r="P917" i="2"/>
  <c r="P933" i="2"/>
  <c r="Q933" i="2" s="1"/>
  <c r="P949" i="2"/>
  <c r="Q949" i="2" s="1"/>
  <c r="P965" i="2"/>
  <c r="P981" i="2"/>
  <c r="P997" i="2"/>
  <c r="E28" i="2"/>
  <c r="E60" i="2"/>
  <c r="E92" i="2"/>
  <c r="E124" i="2"/>
  <c r="E156" i="2"/>
  <c r="E185" i="2"/>
  <c r="E193" i="2"/>
  <c r="E201" i="2"/>
  <c r="E209" i="2"/>
  <c r="E217" i="2"/>
  <c r="F217" i="2" s="1"/>
  <c r="E225" i="2"/>
  <c r="F225" i="2" s="1"/>
  <c r="E233" i="2"/>
  <c r="E241" i="2"/>
  <c r="F241" i="2" s="1"/>
  <c r="E249" i="2"/>
  <c r="E257" i="2"/>
  <c r="E265" i="2"/>
  <c r="F265" i="2" s="1"/>
  <c r="E273" i="2"/>
  <c r="E281" i="2"/>
  <c r="E289" i="2"/>
  <c r="F289" i="2" s="1"/>
  <c r="E297" i="2"/>
  <c r="F297" i="2" s="1"/>
  <c r="E305" i="2"/>
  <c r="E313" i="2"/>
  <c r="E321" i="2"/>
  <c r="E329" i="2"/>
  <c r="F329" i="2" s="1"/>
  <c r="E337" i="2"/>
  <c r="E345" i="2"/>
  <c r="E353" i="2"/>
  <c r="F353" i="2" s="1"/>
  <c r="E361" i="2"/>
  <c r="E369" i="2"/>
  <c r="E377" i="2"/>
  <c r="E385" i="2"/>
  <c r="E393" i="2"/>
  <c r="E401" i="2"/>
  <c r="E409" i="2"/>
  <c r="E417" i="2"/>
  <c r="F417" i="2" s="1"/>
  <c r="E425" i="2"/>
  <c r="E433" i="2"/>
  <c r="E441" i="2"/>
  <c r="E449" i="2"/>
  <c r="E457" i="2"/>
  <c r="E465" i="2"/>
  <c r="E473" i="2"/>
  <c r="E481" i="2"/>
  <c r="E489" i="2"/>
  <c r="E497" i="2"/>
  <c r="E505" i="2"/>
  <c r="E513" i="2"/>
  <c r="E521" i="2"/>
  <c r="E529" i="2"/>
  <c r="E537" i="2"/>
  <c r="E545" i="2"/>
  <c r="E553" i="2"/>
  <c r="E561" i="2"/>
  <c r="E569" i="2"/>
  <c r="E577" i="2"/>
  <c r="E585" i="2"/>
  <c r="E593" i="2"/>
  <c r="E601" i="2"/>
  <c r="E609" i="2"/>
  <c r="F609" i="2" s="1"/>
  <c r="E617" i="2"/>
  <c r="E625" i="2"/>
  <c r="E633" i="2"/>
  <c r="E641" i="2"/>
  <c r="E649" i="2"/>
  <c r="E657" i="2"/>
  <c r="E665" i="2"/>
  <c r="E673" i="2"/>
  <c r="E681" i="2"/>
  <c r="F681" i="2" s="1"/>
  <c r="E689" i="2"/>
  <c r="E697" i="2"/>
  <c r="O426" i="2"/>
  <c r="P596" i="2"/>
  <c r="Q596" i="2" s="1"/>
  <c r="O687" i="2"/>
  <c r="O751" i="2"/>
  <c r="P798" i="2"/>
  <c r="P830" i="2"/>
  <c r="O858" i="2"/>
  <c r="F858" i="2" s="1"/>
  <c r="O874" i="2"/>
  <c r="O890" i="2"/>
  <c r="O906" i="2"/>
  <c r="O922" i="2"/>
  <c r="O938" i="2"/>
  <c r="O954" i="2"/>
  <c r="O970" i="2"/>
  <c r="O986" i="2"/>
  <c r="E5" i="2"/>
  <c r="E37" i="2"/>
  <c r="E69" i="2"/>
  <c r="F69" i="2" s="1"/>
  <c r="E101" i="2"/>
  <c r="E133" i="2"/>
  <c r="E165" i="2"/>
  <c r="F165" i="2" s="1"/>
  <c r="E188" i="2"/>
  <c r="E196" i="2"/>
  <c r="E204" i="2"/>
  <c r="E212" i="2"/>
  <c r="E220" i="2"/>
  <c r="E228" i="2"/>
  <c r="E236" i="2"/>
  <c r="E244" i="2"/>
  <c r="E252" i="2"/>
  <c r="F252" i="2" s="1"/>
  <c r="E260" i="2"/>
  <c r="E268" i="2"/>
  <c r="E276" i="2"/>
  <c r="E284" i="2"/>
  <c r="E292" i="2"/>
  <c r="E300" i="2"/>
  <c r="E308" i="2"/>
  <c r="E316" i="2"/>
  <c r="E324" i="2"/>
  <c r="E332" i="2"/>
  <c r="E340" i="2"/>
  <c r="E348" i="2"/>
  <c r="E356" i="2"/>
  <c r="E364" i="2"/>
  <c r="E372" i="2"/>
  <c r="E380" i="2"/>
  <c r="E388" i="2"/>
  <c r="F388" i="2" s="1"/>
  <c r="E396" i="2"/>
  <c r="E404" i="2"/>
  <c r="E412" i="2"/>
  <c r="E420" i="2"/>
  <c r="E428" i="2"/>
  <c r="F428" i="2" s="1"/>
  <c r="E436" i="2"/>
  <c r="E444" i="2"/>
  <c r="E452" i="2"/>
  <c r="F452" i="2" s="1"/>
  <c r="E460" i="2"/>
  <c r="E468" i="2"/>
  <c r="E476" i="2"/>
  <c r="E484" i="2"/>
  <c r="F484" i="2" s="1"/>
  <c r="E492" i="2"/>
  <c r="F492" i="2" s="1"/>
  <c r="E500" i="2"/>
  <c r="F500" i="2" s="1"/>
  <c r="E508" i="2"/>
  <c r="E516" i="2"/>
  <c r="E524" i="2"/>
  <c r="E532" i="2"/>
  <c r="E540" i="2"/>
  <c r="E548" i="2"/>
  <c r="E556" i="2"/>
  <c r="E564" i="2"/>
  <c r="E572" i="2"/>
  <c r="E580" i="2"/>
  <c r="E588" i="2"/>
  <c r="E596" i="2"/>
  <c r="E604" i="2"/>
  <c r="E612" i="2"/>
  <c r="E620" i="2"/>
  <c r="E628" i="2"/>
  <c r="E636" i="2"/>
  <c r="E644" i="2"/>
  <c r="E652" i="2"/>
  <c r="E660" i="2"/>
  <c r="E668" i="2"/>
  <c r="E676" i="2"/>
  <c r="E684" i="2"/>
  <c r="E692" i="2"/>
  <c r="F692" i="2" s="1"/>
  <c r="E700" i="2"/>
  <c r="O468" i="2"/>
  <c r="O638" i="2"/>
  <c r="P702" i="2"/>
  <c r="P766" i="2"/>
  <c r="P805" i="2"/>
  <c r="Q805" i="2" s="1"/>
  <c r="P837" i="2"/>
  <c r="P861" i="2"/>
  <c r="Q861" i="2" s="1"/>
  <c r="P877" i="2"/>
  <c r="Q877" i="2" s="1"/>
  <c r="P893" i="2"/>
  <c r="P909" i="2"/>
  <c r="P925" i="2"/>
  <c r="P941" i="2"/>
  <c r="P957" i="2"/>
  <c r="P973" i="2"/>
  <c r="P989" i="2"/>
  <c r="E12" i="2"/>
  <c r="E44" i="2"/>
  <c r="E76" i="2"/>
  <c r="E108" i="2"/>
  <c r="E140" i="2"/>
  <c r="E172" i="2"/>
  <c r="E189" i="2"/>
  <c r="F189" i="2" s="1"/>
  <c r="E197" i="2"/>
  <c r="E205" i="2"/>
  <c r="E213" i="2"/>
  <c r="E221" i="2"/>
  <c r="E229" i="2"/>
  <c r="E237" i="2"/>
  <c r="E245" i="2"/>
  <c r="F245" i="2" s="1"/>
  <c r="E253" i="2"/>
  <c r="F253" i="2" s="1"/>
  <c r="E261" i="2"/>
  <c r="F261" i="2" s="1"/>
  <c r="E269" i="2"/>
  <c r="E277" i="2"/>
  <c r="E285" i="2"/>
  <c r="E293" i="2"/>
  <c r="E301" i="2"/>
  <c r="E309" i="2"/>
  <c r="E317" i="2"/>
  <c r="F317" i="2" s="1"/>
  <c r="E325" i="2"/>
  <c r="F325" i="2" s="1"/>
  <c r="E333" i="2"/>
  <c r="E341" i="2"/>
  <c r="E349" i="2"/>
  <c r="E357" i="2"/>
  <c r="E365" i="2"/>
  <c r="E373" i="2"/>
  <c r="E381" i="2"/>
  <c r="E389" i="2"/>
  <c r="F389" i="2" s="1"/>
  <c r="E397" i="2"/>
  <c r="E405" i="2"/>
  <c r="E413" i="2"/>
  <c r="E421" i="2"/>
  <c r="E429" i="2"/>
  <c r="E437" i="2"/>
  <c r="F437" i="2" s="1"/>
  <c r="E445" i="2"/>
  <c r="E453" i="2"/>
  <c r="F453" i="2" s="1"/>
  <c r="E461" i="2"/>
  <c r="F461" i="2" s="1"/>
  <c r="E469" i="2"/>
  <c r="E477" i="2"/>
  <c r="E485" i="2"/>
  <c r="E493" i="2"/>
  <c r="E501" i="2"/>
  <c r="E509" i="2"/>
  <c r="E517" i="2"/>
  <c r="F517" i="2" s="1"/>
  <c r="E525" i="2"/>
  <c r="E533" i="2"/>
  <c r="E541" i="2"/>
  <c r="E549" i="2"/>
  <c r="E557" i="2"/>
  <c r="E565" i="2"/>
  <c r="F565" i="2" s="1"/>
  <c r="E573" i="2"/>
  <c r="F573" i="2" s="1"/>
  <c r="E581" i="2"/>
  <c r="E589" i="2"/>
  <c r="E597" i="2"/>
  <c r="E605" i="2"/>
  <c r="E613" i="2"/>
  <c r="E621" i="2"/>
  <c r="E629" i="2"/>
  <c r="F629" i="2" s="1"/>
  <c r="E637" i="2"/>
  <c r="E645" i="2"/>
  <c r="F645" i="2" s="1"/>
  <c r="E653" i="2"/>
  <c r="E661" i="2"/>
  <c r="F661" i="2" s="1"/>
  <c r="E669" i="2"/>
  <c r="E677" i="2"/>
  <c r="E685" i="2"/>
  <c r="E693" i="2"/>
  <c r="E984" i="2"/>
  <c r="E952" i="2"/>
  <c r="E928" i="2"/>
  <c r="F928" i="2" s="1"/>
  <c r="E904" i="2"/>
  <c r="F904" i="2" s="1"/>
  <c r="E880" i="2"/>
  <c r="E856" i="2"/>
  <c r="E832" i="2"/>
  <c r="E800" i="2"/>
  <c r="E776" i="2"/>
  <c r="E752" i="2"/>
  <c r="E720" i="2"/>
  <c r="F720" i="2" s="1"/>
  <c r="E646" i="2"/>
  <c r="F646" i="2" s="1"/>
  <c r="E539" i="2"/>
  <c r="E434" i="2"/>
  <c r="O862" i="2"/>
  <c r="E998" i="2"/>
  <c r="E990" i="2"/>
  <c r="F990" i="2" s="1"/>
  <c r="E982" i="2"/>
  <c r="E974" i="2"/>
  <c r="E966" i="2"/>
  <c r="F966" i="2" s="1"/>
  <c r="E958" i="2"/>
  <c r="E950" i="2"/>
  <c r="E942" i="2"/>
  <c r="E934" i="2"/>
  <c r="E926" i="2"/>
  <c r="E918" i="2"/>
  <c r="F918" i="2" s="1"/>
  <c r="E910" i="2"/>
  <c r="E902" i="2"/>
  <c r="F902" i="2" s="1"/>
  <c r="E894" i="2"/>
  <c r="E886" i="2"/>
  <c r="E878" i="2"/>
  <c r="F878" i="2" s="1"/>
  <c r="E870" i="2"/>
  <c r="F870" i="2" s="1"/>
  <c r="E862" i="2"/>
  <c r="E854" i="2"/>
  <c r="E846" i="2"/>
  <c r="E838" i="2"/>
  <c r="E830" i="2"/>
  <c r="E822" i="2"/>
  <c r="E814" i="2"/>
  <c r="E806" i="2"/>
  <c r="E798" i="2"/>
  <c r="E790" i="2"/>
  <c r="E782" i="2"/>
  <c r="E774" i="2"/>
  <c r="E766" i="2"/>
  <c r="E758" i="2"/>
  <c r="E750" i="2"/>
  <c r="E742" i="2"/>
  <c r="E734" i="2"/>
  <c r="E726" i="2"/>
  <c r="E718" i="2"/>
  <c r="F718" i="2" s="1"/>
  <c r="E710" i="2"/>
  <c r="F710" i="2" s="1"/>
  <c r="E702" i="2"/>
  <c r="E683" i="2"/>
  <c r="E662" i="2"/>
  <c r="E642" i="2"/>
  <c r="E619" i="2"/>
  <c r="E598" i="2"/>
  <c r="F598" i="2" s="1"/>
  <c r="E578" i="2"/>
  <c r="E555" i="2"/>
  <c r="E534" i="2"/>
  <c r="E514" i="2"/>
  <c r="E491" i="2"/>
  <c r="F491" i="2" s="1"/>
  <c r="E470" i="2"/>
  <c r="E450" i="2"/>
  <c r="F450" i="2" s="1"/>
  <c r="E427" i="2"/>
  <c r="F427" i="2" s="1"/>
  <c r="E406" i="2"/>
  <c r="F406" i="2" s="1"/>
  <c r="E386" i="2"/>
  <c r="F386" i="2" s="1"/>
  <c r="E363" i="2"/>
  <c r="E342" i="2"/>
  <c r="E322" i="2"/>
  <c r="F322" i="2" s="1"/>
  <c r="E299" i="2"/>
  <c r="E278" i="2"/>
  <c r="E258" i="2"/>
  <c r="E235" i="2"/>
  <c r="E214" i="2"/>
  <c r="E194" i="2"/>
  <c r="E132" i="2"/>
  <c r="E45" i="2"/>
  <c r="O982" i="2"/>
  <c r="P937" i="2"/>
  <c r="Q937" i="2" s="1"/>
  <c r="O894" i="2"/>
  <c r="O854" i="2"/>
  <c r="P750" i="2"/>
  <c r="P468" i="2"/>
  <c r="E986" i="2"/>
  <c r="E954" i="2"/>
  <c r="E922" i="2"/>
  <c r="E890" i="2"/>
  <c r="E866" i="2"/>
  <c r="E842" i="2"/>
  <c r="E818" i="2"/>
  <c r="F818" i="2" s="1"/>
  <c r="E794" i="2"/>
  <c r="E762" i="2"/>
  <c r="E746" i="2"/>
  <c r="E722" i="2"/>
  <c r="E694" i="2"/>
  <c r="E630" i="2"/>
  <c r="E523" i="2"/>
  <c r="F523" i="2" s="1"/>
  <c r="E267" i="2"/>
  <c r="E992" i="2"/>
  <c r="E960" i="2"/>
  <c r="E936" i="2"/>
  <c r="E912" i="2"/>
  <c r="F912" i="2" s="1"/>
  <c r="E888" i="2"/>
  <c r="F888" i="2" s="1"/>
  <c r="E872" i="2"/>
  <c r="E848" i="2"/>
  <c r="F848" i="2" s="1"/>
  <c r="E824" i="2"/>
  <c r="F824" i="2" s="1"/>
  <c r="E792" i="2"/>
  <c r="E768" i="2"/>
  <c r="E744" i="2"/>
  <c r="F744" i="2" s="1"/>
  <c r="E728" i="2"/>
  <c r="F728" i="2" s="1"/>
  <c r="E667" i="2"/>
  <c r="E582" i="2"/>
  <c r="F582" i="2" s="1"/>
  <c r="E498" i="2"/>
  <c r="E390" i="2"/>
  <c r="F390" i="2" s="1"/>
  <c r="P905" i="2"/>
  <c r="E997" i="2"/>
  <c r="E989" i="2"/>
  <c r="E981" i="2"/>
  <c r="E973" i="2"/>
  <c r="E965" i="2"/>
  <c r="E957" i="2"/>
  <c r="E949" i="2"/>
  <c r="E941" i="2"/>
  <c r="E933" i="2"/>
  <c r="E925" i="2"/>
  <c r="E917" i="2"/>
  <c r="E909" i="2"/>
  <c r="E901" i="2"/>
  <c r="E893" i="2"/>
  <c r="E885" i="2"/>
  <c r="E877" i="2"/>
  <c r="E869" i="2"/>
  <c r="E861" i="2"/>
  <c r="E853" i="2"/>
  <c r="E845" i="2"/>
  <c r="E837" i="2"/>
  <c r="F837" i="2" s="1"/>
  <c r="E829" i="2"/>
  <c r="F829" i="2" s="1"/>
  <c r="E821" i="2"/>
  <c r="F821" i="2" s="1"/>
  <c r="E813" i="2"/>
  <c r="E805" i="2"/>
  <c r="E797" i="2"/>
  <c r="E789" i="2"/>
  <c r="E781" i="2"/>
  <c r="E773" i="2"/>
  <c r="F773" i="2" s="1"/>
  <c r="E765" i="2"/>
  <c r="E757" i="2"/>
  <c r="F757" i="2" s="1"/>
  <c r="E749" i="2"/>
  <c r="E741" i="2"/>
  <c r="E733" i="2"/>
  <c r="E725" i="2"/>
  <c r="E717" i="2"/>
  <c r="E709" i="2"/>
  <c r="F709" i="2" s="1"/>
  <c r="E701" i="2"/>
  <c r="E682" i="2"/>
  <c r="E659" i="2"/>
  <c r="E638" i="2"/>
  <c r="E618" i="2"/>
  <c r="E595" i="2"/>
  <c r="E574" i="2"/>
  <c r="E554" i="2"/>
  <c r="F554" i="2" s="1"/>
  <c r="E531" i="2"/>
  <c r="E510" i="2"/>
  <c r="F510" i="2" s="1"/>
  <c r="E490" i="2"/>
  <c r="E467" i="2"/>
  <c r="E446" i="2"/>
  <c r="E426" i="2"/>
  <c r="F426" i="2" s="1"/>
  <c r="E403" i="2"/>
  <c r="E382" i="2"/>
  <c r="E362" i="2"/>
  <c r="E339" i="2"/>
  <c r="E318" i="2"/>
  <c r="E298" i="2"/>
  <c r="E275" i="2"/>
  <c r="E254" i="2"/>
  <c r="E234" i="2"/>
  <c r="E211" i="2"/>
  <c r="E190" i="2"/>
  <c r="E125" i="2"/>
  <c r="F125" i="2" s="1"/>
  <c r="E36" i="2"/>
  <c r="O974" i="2"/>
  <c r="O934" i="2"/>
  <c r="P889" i="2"/>
  <c r="P838" i="2"/>
  <c r="O735" i="2"/>
  <c r="P424" i="2"/>
  <c r="Q424" i="2" s="1"/>
  <c r="E970" i="2"/>
  <c r="E946" i="2"/>
  <c r="E996" i="2"/>
  <c r="E988" i="2"/>
  <c r="E980" i="2"/>
  <c r="E972" i="2"/>
  <c r="E964" i="2"/>
  <c r="E956" i="2"/>
  <c r="E948" i="2"/>
  <c r="E940" i="2"/>
  <c r="E932" i="2"/>
  <c r="E924" i="2"/>
  <c r="E916" i="2"/>
  <c r="E908" i="2"/>
  <c r="E900" i="2"/>
  <c r="E892" i="2"/>
  <c r="E884" i="2"/>
  <c r="E876" i="2"/>
  <c r="E868" i="2"/>
  <c r="E860" i="2"/>
  <c r="E852" i="2"/>
  <c r="F852" i="2" s="1"/>
  <c r="E844" i="2"/>
  <c r="E836" i="2"/>
  <c r="E828" i="2"/>
  <c r="E820" i="2"/>
  <c r="E812" i="2"/>
  <c r="E804" i="2"/>
  <c r="E796" i="2"/>
  <c r="E788" i="2"/>
  <c r="F788" i="2" s="1"/>
  <c r="E780" i="2"/>
  <c r="E772" i="2"/>
  <c r="E764" i="2"/>
  <c r="E756" i="2"/>
  <c r="E748" i="2"/>
  <c r="E740" i="2"/>
  <c r="E732" i="2"/>
  <c r="E724" i="2"/>
  <c r="F724" i="2" s="1"/>
  <c r="E716" i="2"/>
  <c r="E708" i="2"/>
  <c r="E699" i="2"/>
  <c r="E678" i="2"/>
  <c r="F678" i="2" s="1"/>
  <c r="E658" i="2"/>
  <c r="E635" i="2"/>
  <c r="E614" i="2"/>
  <c r="E594" i="2"/>
  <c r="E571" i="2"/>
  <c r="F571" i="2" s="1"/>
  <c r="E550" i="2"/>
  <c r="E530" i="2"/>
  <c r="E507" i="2"/>
  <c r="F507" i="2" s="1"/>
  <c r="E486" i="2"/>
  <c r="E466" i="2"/>
  <c r="E443" i="2"/>
  <c r="E422" i="2"/>
  <c r="E402" i="2"/>
  <c r="E379" i="2"/>
  <c r="F379" i="2" s="1"/>
  <c r="E358" i="2"/>
  <c r="E338" i="2"/>
  <c r="F338" i="2" s="1"/>
  <c r="E315" i="2"/>
  <c r="E294" i="2"/>
  <c r="E274" i="2"/>
  <c r="F274" i="2" s="1"/>
  <c r="E251" i="2"/>
  <c r="F251" i="2" s="1"/>
  <c r="E230" i="2"/>
  <c r="E210" i="2"/>
  <c r="F210" i="2" s="1"/>
  <c r="E187" i="2"/>
  <c r="F187" i="2" s="1"/>
  <c r="E109" i="2"/>
  <c r="E29" i="2"/>
  <c r="P969" i="2"/>
  <c r="O926" i="2"/>
  <c r="O886" i="2"/>
  <c r="F886" i="2" s="1"/>
  <c r="P829" i="2"/>
  <c r="Q829" i="2" s="1"/>
  <c r="O703" i="2"/>
  <c r="F703" i="2" s="1"/>
  <c r="O384" i="2"/>
  <c r="B3" i="2"/>
  <c r="C3" i="2"/>
  <c r="D3" i="2"/>
  <c r="G3" i="2"/>
  <c r="H3" i="2"/>
  <c r="I3" i="2"/>
  <c r="J3" i="2"/>
  <c r="K3" i="2"/>
  <c r="L3" i="2"/>
  <c r="M3" i="2"/>
  <c r="Y3" i="2" s="1"/>
  <c r="N3" i="2"/>
  <c r="Q3" i="2"/>
  <c r="R3" i="2"/>
  <c r="S3" i="2"/>
  <c r="AB3" i="2"/>
  <c r="AC3" i="2"/>
  <c r="AD3" i="2"/>
  <c r="AE3" i="2"/>
  <c r="AF3" i="2"/>
  <c r="AG3" i="2"/>
  <c r="AH3" i="2"/>
  <c r="AI3" i="2"/>
  <c r="AJ3" i="2"/>
  <c r="B4" i="2"/>
  <c r="C4" i="2"/>
  <c r="D4" i="2"/>
  <c r="G4" i="2"/>
  <c r="H4" i="2"/>
  <c r="I4" i="2"/>
  <c r="J4" i="2"/>
  <c r="K4" i="2"/>
  <c r="L4" i="2"/>
  <c r="M4" i="2"/>
  <c r="Z4" i="2" s="1"/>
  <c r="N4" i="2"/>
  <c r="R4" i="2"/>
  <c r="S4" i="2"/>
  <c r="AB4" i="2"/>
  <c r="AC4" i="2"/>
  <c r="AD4" i="2"/>
  <c r="AE4" i="2"/>
  <c r="AF4" i="2"/>
  <c r="AG4" i="2"/>
  <c r="AH4" i="2"/>
  <c r="AI4" i="2"/>
  <c r="AJ4" i="2"/>
  <c r="B5" i="2"/>
  <c r="C5" i="2"/>
  <c r="D5" i="2"/>
  <c r="G5" i="2"/>
  <c r="H5" i="2"/>
  <c r="I5" i="2"/>
  <c r="J5" i="2"/>
  <c r="K5" i="2"/>
  <c r="L5" i="2"/>
  <c r="M5" i="2"/>
  <c r="N5" i="2"/>
  <c r="R5" i="2"/>
  <c r="S5" i="2"/>
  <c r="AB5" i="2"/>
  <c r="AC5" i="2"/>
  <c r="AD5" i="2"/>
  <c r="AE5" i="2"/>
  <c r="AF5" i="2"/>
  <c r="AG5" i="2"/>
  <c r="AH5" i="2"/>
  <c r="AI5" i="2"/>
  <c r="AJ5" i="2"/>
  <c r="B6" i="2"/>
  <c r="C6" i="2"/>
  <c r="D6" i="2"/>
  <c r="G6" i="2"/>
  <c r="H6" i="2"/>
  <c r="I6" i="2"/>
  <c r="J6" i="2"/>
  <c r="K6" i="2"/>
  <c r="L6" i="2"/>
  <c r="M6" i="2"/>
  <c r="X6" i="2" s="1"/>
  <c r="N6" i="2"/>
  <c r="R6" i="2"/>
  <c r="S6" i="2"/>
  <c r="AB6" i="2"/>
  <c r="AC6" i="2"/>
  <c r="AD6" i="2"/>
  <c r="AE6" i="2"/>
  <c r="AF6" i="2"/>
  <c r="AG6" i="2"/>
  <c r="AH6" i="2"/>
  <c r="AI6" i="2"/>
  <c r="AJ6" i="2"/>
  <c r="B7" i="2"/>
  <c r="C7" i="2"/>
  <c r="D7" i="2"/>
  <c r="G7" i="2"/>
  <c r="H7" i="2"/>
  <c r="I7" i="2"/>
  <c r="J7" i="2"/>
  <c r="K7" i="2"/>
  <c r="L7" i="2"/>
  <c r="M7" i="2"/>
  <c r="V7" i="2" s="1"/>
  <c r="N7" i="2"/>
  <c r="R7" i="2"/>
  <c r="S7" i="2"/>
  <c r="AB7" i="2"/>
  <c r="AC7" i="2"/>
  <c r="AD7" i="2"/>
  <c r="AE7" i="2"/>
  <c r="AF7" i="2"/>
  <c r="AG7" i="2"/>
  <c r="AH7" i="2"/>
  <c r="AI7" i="2"/>
  <c r="AJ7" i="2"/>
  <c r="B8" i="2"/>
  <c r="C8" i="2"/>
  <c r="D8" i="2"/>
  <c r="G8" i="2"/>
  <c r="H8" i="2"/>
  <c r="I8" i="2"/>
  <c r="J8" i="2"/>
  <c r="K8" i="2"/>
  <c r="L8" i="2"/>
  <c r="M8" i="2"/>
  <c r="Y8" i="2" s="1"/>
  <c r="N8" i="2"/>
  <c r="Q8" i="2"/>
  <c r="R8" i="2"/>
  <c r="S8" i="2"/>
  <c r="AB8" i="2"/>
  <c r="AC8" i="2"/>
  <c r="AD8" i="2"/>
  <c r="AE8" i="2"/>
  <c r="AF8" i="2"/>
  <c r="AG8" i="2"/>
  <c r="AH8" i="2"/>
  <c r="AI8" i="2"/>
  <c r="AJ8" i="2"/>
  <c r="B9" i="2"/>
  <c r="C9" i="2"/>
  <c r="D9" i="2"/>
  <c r="G9" i="2"/>
  <c r="H9" i="2"/>
  <c r="I9" i="2"/>
  <c r="J9" i="2"/>
  <c r="K9" i="2"/>
  <c r="L9" i="2"/>
  <c r="M9" i="2"/>
  <c r="Z9" i="2" s="1"/>
  <c r="N9" i="2"/>
  <c r="Q9" i="2"/>
  <c r="R9" i="2"/>
  <c r="S9" i="2"/>
  <c r="AB9" i="2"/>
  <c r="AC9" i="2"/>
  <c r="AD9" i="2"/>
  <c r="AE9" i="2"/>
  <c r="AF9" i="2"/>
  <c r="AG9" i="2"/>
  <c r="AH9" i="2"/>
  <c r="AI9" i="2"/>
  <c r="AJ9" i="2"/>
  <c r="B10" i="2"/>
  <c r="C10" i="2"/>
  <c r="D10" i="2"/>
  <c r="G10" i="2"/>
  <c r="H10" i="2"/>
  <c r="I10" i="2"/>
  <c r="J10" i="2"/>
  <c r="K10" i="2"/>
  <c r="L10" i="2"/>
  <c r="M10" i="2"/>
  <c r="N10" i="2"/>
  <c r="R10" i="2"/>
  <c r="S10" i="2"/>
  <c r="AB10" i="2"/>
  <c r="AC10" i="2"/>
  <c r="AD10" i="2"/>
  <c r="AE10" i="2"/>
  <c r="AF10" i="2"/>
  <c r="AG10" i="2"/>
  <c r="AH10" i="2"/>
  <c r="AI10" i="2"/>
  <c r="AJ10" i="2"/>
  <c r="B11" i="2"/>
  <c r="C11" i="2"/>
  <c r="D11" i="2"/>
  <c r="G11" i="2"/>
  <c r="H11" i="2"/>
  <c r="I11" i="2"/>
  <c r="J11" i="2"/>
  <c r="K11" i="2"/>
  <c r="L11" i="2"/>
  <c r="M11" i="2"/>
  <c r="T11" i="2" s="1"/>
  <c r="N11" i="2"/>
  <c r="R11" i="2"/>
  <c r="S11" i="2"/>
  <c r="AB11" i="2"/>
  <c r="AC11" i="2"/>
  <c r="AD11" i="2"/>
  <c r="AE11" i="2"/>
  <c r="AF11" i="2"/>
  <c r="AG11" i="2"/>
  <c r="AH11" i="2"/>
  <c r="AI11" i="2"/>
  <c r="AJ11" i="2"/>
  <c r="B12" i="2"/>
  <c r="C12" i="2"/>
  <c r="D12" i="2"/>
  <c r="G12" i="2"/>
  <c r="H12" i="2"/>
  <c r="I12" i="2"/>
  <c r="J12" i="2"/>
  <c r="K12" i="2"/>
  <c r="L12" i="2"/>
  <c r="M12" i="2"/>
  <c r="Y12" i="2" s="1"/>
  <c r="N12" i="2"/>
  <c r="R12" i="2"/>
  <c r="S12" i="2"/>
  <c r="AB12" i="2"/>
  <c r="AC12" i="2"/>
  <c r="AD12" i="2"/>
  <c r="AE12" i="2"/>
  <c r="AF12" i="2"/>
  <c r="AG12" i="2"/>
  <c r="AH12" i="2"/>
  <c r="AI12" i="2"/>
  <c r="AJ12" i="2"/>
  <c r="B13" i="2"/>
  <c r="C13" i="2"/>
  <c r="D13" i="2"/>
  <c r="G13" i="2"/>
  <c r="H13" i="2"/>
  <c r="I13" i="2"/>
  <c r="J13" i="2"/>
  <c r="K13" i="2"/>
  <c r="L13" i="2"/>
  <c r="M13" i="2"/>
  <c r="U13" i="2" s="1"/>
  <c r="N13" i="2"/>
  <c r="R13" i="2"/>
  <c r="S13" i="2"/>
  <c r="AB13" i="2"/>
  <c r="AC13" i="2"/>
  <c r="AD13" i="2"/>
  <c r="AE13" i="2"/>
  <c r="AF13" i="2"/>
  <c r="AG13" i="2"/>
  <c r="AH13" i="2"/>
  <c r="AI13" i="2"/>
  <c r="AJ13" i="2"/>
  <c r="B14" i="2"/>
  <c r="C14" i="2"/>
  <c r="D14" i="2"/>
  <c r="G14" i="2"/>
  <c r="H14" i="2"/>
  <c r="I14" i="2"/>
  <c r="J14" i="2"/>
  <c r="K14" i="2"/>
  <c r="L14" i="2"/>
  <c r="M14" i="2"/>
  <c r="N14" i="2"/>
  <c r="Q14" i="2"/>
  <c r="R14" i="2"/>
  <c r="S14" i="2"/>
  <c r="AB14" i="2"/>
  <c r="AC14" i="2"/>
  <c r="AD14" i="2"/>
  <c r="AE14" i="2"/>
  <c r="AF14" i="2"/>
  <c r="AG14" i="2"/>
  <c r="AH14" i="2"/>
  <c r="AI14" i="2"/>
  <c r="AJ14" i="2"/>
  <c r="B15" i="2"/>
  <c r="C15" i="2"/>
  <c r="D15" i="2"/>
  <c r="G15" i="2"/>
  <c r="H15" i="2"/>
  <c r="I15" i="2"/>
  <c r="J15" i="2"/>
  <c r="K15" i="2"/>
  <c r="L15" i="2"/>
  <c r="M15" i="2"/>
  <c r="U15" i="2" s="1"/>
  <c r="N15" i="2"/>
  <c r="R15" i="2"/>
  <c r="S15" i="2"/>
  <c r="AB15" i="2"/>
  <c r="AC15" i="2"/>
  <c r="AD15" i="2"/>
  <c r="AE15" i="2"/>
  <c r="AF15" i="2"/>
  <c r="AG15" i="2"/>
  <c r="AH15" i="2"/>
  <c r="AI15" i="2"/>
  <c r="AJ15" i="2"/>
  <c r="B16" i="2"/>
  <c r="C16" i="2"/>
  <c r="D16" i="2"/>
  <c r="G16" i="2"/>
  <c r="H16" i="2"/>
  <c r="I16" i="2"/>
  <c r="J16" i="2"/>
  <c r="K16" i="2"/>
  <c r="L16" i="2"/>
  <c r="M16" i="2"/>
  <c r="X16" i="2" s="1"/>
  <c r="N16" i="2"/>
  <c r="Q16" i="2"/>
  <c r="R16" i="2"/>
  <c r="S16" i="2"/>
  <c r="AB16" i="2"/>
  <c r="AC16" i="2"/>
  <c r="AD16" i="2"/>
  <c r="AE16" i="2"/>
  <c r="AF16" i="2"/>
  <c r="AG16" i="2"/>
  <c r="AH16" i="2"/>
  <c r="AI16" i="2"/>
  <c r="AJ16" i="2"/>
  <c r="B17" i="2"/>
  <c r="C17" i="2"/>
  <c r="D17" i="2"/>
  <c r="G17" i="2"/>
  <c r="H17" i="2"/>
  <c r="I17" i="2"/>
  <c r="J17" i="2"/>
  <c r="K17" i="2"/>
  <c r="L17" i="2"/>
  <c r="M17" i="2"/>
  <c r="Z17" i="2" s="1"/>
  <c r="N17" i="2"/>
  <c r="Q17" i="2"/>
  <c r="R17" i="2"/>
  <c r="S17" i="2"/>
  <c r="AB17" i="2"/>
  <c r="AC17" i="2"/>
  <c r="AD17" i="2"/>
  <c r="AE17" i="2"/>
  <c r="AF17" i="2"/>
  <c r="AG17" i="2"/>
  <c r="AH17" i="2"/>
  <c r="AI17" i="2"/>
  <c r="AJ17" i="2"/>
  <c r="B18" i="2"/>
  <c r="C18" i="2"/>
  <c r="D18" i="2"/>
  <c r="G18" i="2"/>
  <c r="H18" i="2"/>
  <c r="I18" i="2"/>
  <c r="J18" i="2"/>
  <c r="K18" i="2"/>
  <c r="L18" i="2"/>
  <c r="M18" i="2"/>
  <c r="N18" i="2"/>
  <c r="Q18" i="2"/>
  <c r="R18" i="2"/>
  <c r="S18" i="2"/>
  <c r="AB18" i="2"/>
  <c r="AC18" i="2"/>
  <c r="AD18" i="2"/>
  <c r="AE18" i="2"/>
  <c r="AF18" i="2"/>
  <c r="AG18" i="2"/>
  <c r="AH18" i="2"/>
  <c r="AI18" i="2"/>
  <c r="AJ18" i="2"/>
  <c r="B19" i="2"/>
  <c r="C19" i="2"/>
  <c r="D19" i="2"/>
  <c r="G19" i="2"/>
  <c r="H19" i="2"/>
  <c r="I19" i="2"/>
  <c r="J19" i="2"/>
  <c r="K19" i="2"/>
  <c r="L19" i="2"/>
  <c r="M19" i="2"/>
  <c r="T19" i="2" s="1"/>
  <c r="N19" i="2"/>
  <c r="Q19" i="2"/>
  <c r="R19" i="2"/>
  <c r="S19" i="2"/>
  <c r="AB19" i="2"/>
  <c r="AC19" i="2"/>
  <c r="AD19" i="2"/>
  <c r="AE19" i="2"/>
  <c r="AF19" i="2"/>
  <c r="AG19" i="2"/>
  <c r="AH19" i="2"/>
  <c r="AI19" i="2"/>
  <c r="AJ19" i="2"/>
  <c r="B20" i="2"/>
  <c r="C20" i="2"/>
  <c r="D20" i="2"/>
  <c r="G20" i="2"/>
  <c r="H20" i="2"/>
  <c r="I20" i="2"/>
  <c r="J20" i="2"/>
  <c r="K20" i="2"/>
  <c r="L20" i="2"/>
  <c r="M20" i="2"/>
  <c r="W20" i="2" s="1"/>
  <c r="N20" i="2"/>
  <c r="R20" i="2"/>
  <c r="S20" i="2"/>
  <c r="AB20" i="2"/>
  <c r="AC20" i="2"/>
  <c r="AD20" i="2"/>
  <c r="AE20" i="2"/>
  <c r="AF20" i="2"/>
  <c r="AG20" i="2"/>
  <c r="AH20" i="2"/>
  <c r="AI20" i="2"/>
  <c r="AJ20" i="2"/>
  <c r="B21" i="2"/>
  <c r="C21" i="2"/>
  <c r="D21" i="2"/>
  <c r="G21" i="2"/>
  <c r="H21" i="2"/>
  <c r="I21" i="2"/>
  <c r="J21" i="2"/>
  <c r="K21" i="2"/>
  <c r="L21" i="2"/>
  <c r="M21" i="2"/>
  <c r="U21" i="2" s="1"/>
  <c r="N21" i="2"/>
  <c r="R21" i="2"/>
  <c r="S21" i="2"/>
  <c r="AB21" i="2"/>
  <c r="AC21" i="2"/>
  <c r="AD21" i="2"/>
  <c r="AE21" i="2"/>
  <c r="AF21" i="2"/>
  <c r="AG21" i="2"/>
  <c r="AH21" i="2"/>
  <c r="AI21" i="2"/>
  <c r="AJ21" i="2"/>
  <c r="B22" i="2"/>
  <c r="C22" i="2"/>
  <c r="D22" i="2"/>
  <c r="G22" i="2"/>
  <c r="H22" i="2"/>
  <c r="I22" i="2"/>
  <c r="J22" i="2"/>
  <c r="K22" i="2"/>
  <c r="L22" i="2"/>
  <c r="M22" i="2"/>
  <c r="Y22" i="2" s="1"/>
  <c r="N22" i="2"/>
  <c r="R22" i="2"/>
  <c r="S22" i="2"/>
  <c r="AB22" i="2"/>
  <c r="AC22" i="2"/>
  <c r="AD22" i="2"/>
  <c r="AE22" i="2"/>
  <c r="AF22" i="2"/>
  <c r="AG22" i="2"/>
  <c r="AH22" i="2"/>
  <c r="AI22" i="2"/>
  <c r="AJ22" i="2"/>
  <c r="B23" i="2"/>
  <c r="C23" i="2"/>
  <c r="D23" i="2"/>
  <c r="G23" i="2"/>
  <c r="H23" i="2"/>
  <c r="I23" i="2"/>
  <c r="J23" i="2"/>
  <c r="K23" i="2"/>
  <c r="L23" i="2"/>
  <c r="M23" i="2"/>
  <c r="X23" i="2" s="1"/>
  <c r="N23" i="2"/>
  <c r="R23" i="2"/>
  <c r="S23" i="2"/>
  <c r="AB23" i="2"/>
  <c r="AC23" i="2"/>
  <c r="AD23" i="2"/>
  <c r="AE23" i="2"/>
  <c r="AF23" i="2"/>
  <c r="AG23" i="2"/>
  <c r="AH23" i="2"/>
  <c r="AI23" i="2"/>
  <c r="AJ23" i="2"/>
  <c r="B24" i="2"/>
  <c r="C24" i="2"/>
  <c r="D24" i="2"/>
  <c r="G24" i="2"/>
  <c r="H24" i="2"/>
  <c r="I24" i="2"/>
  <c r="J24" i="2"/>
  <c r="K24" i="2"/>
  <c r="L24" i="2"/>
  <c r="M24" i="2"/>
  <c r="U24" i="2" s="1"/>
  <c r="N24" i="2"/>
  <c r="R24" i="2"/>
  <c r="S24" i="2"/>
  <c r="AB24" i="2"/>
  <c r="AC24" i="2"/>
  <c r="AD24" i="2"/>
  <c r="AE24" i="2"/>
  <c r="AF24" i="2"/>
  <c r="AG24" i="2"/>
  <c r="AH24" i="2"/>
  <c r="AI24" i="2"/>
  <c r="AJ24" i="2"/>
  <c r="B25" i="2"/>
  <c r="C25" i="2"/>
  <c r="D25" i="2"/>
  <c r="G25" i="2"/>
  <c r="H25" i="2"/>
  <c r="I25" i="2"/>
  <c r="J25" i="2"/>
  <c r="K25" i="2"/>
  <c r="L25" i="2"/>
  <c r="M25" i="2"/>
  <c r="N25" i="2"/>
  <c r="R25" i="2"/>
  <c r="S25" i="2"/>
  <c r="AB25" i="2"/>
  <c r="AC25" i="2"/>
  <c r="AD25" i="2"/>
  <c r="AE25" i="2"/>
  <c r="AF25" i="2"/>
  <c r="AG25" i="2"/>
  <c r="AH25" i="2"/>
  <c r="AI25" i="2"/>
  <c r="AJ25" i="2"/>
  <c r="B26" i="2"/>
  <c r="C26" i="2"/>
  <c r="D26" i="2"/>
  <c r="G26" i="2"/>
  <c r="H26" i="2"/>
  <c r="I26" i="2"/>
  <c r="J26" i="2"/>
  <c r="K26" i="2"/>
  <c r="L26" i="2"/>
  <c r="M26" i="2"/>
  <c r="W26" i="2" s="1"/>
  <c r="N26" i="2"/>
  <c r="F26" i="2"/>
  <c r="R26" i="2"/>
  <c r="S26" i="2"/>
  <c r="AB26" i="2"/>
  <c r="AC26" i="2"/>
  <c r="AD26" i="2"/>
  <c r="AE26" i="2"/>
  <c r="AF26" i="2"/>
  <c r="AG26" i="2"/>
  <c r="AH26" i="2"/>
  <c r="AI26" i="2"/>
  <c r="AJ26" i="2"/>
  <c r="B27" i="2"/>
  <c r="C27" i="2"/>
  <c r="D27" i="2"/>
  <c r="G27" i="2"/>
  <c r="H27" i="2"/>
  <c r="I27" i="2"/>
  <c r="J27" i="2"/>
  <c r="K27" i="2"/>
  <c r="L27" i="2"/>
  <c r="M27" i="2"/>
  <c r="T27" i="2" s="1"/>
  <c r="N27" i="2"/>
  <c r="R27" i="2"/>
  <c r="S27" i="2"/>
  <c r="AB27" i="2"/>
  <c r="AC27" i="2"/>
  <c r="AD27" i="2"/>
  <c r="AE27" i="2"/>
  <c r="AF27" i="2"/>
  <c r="AG27" i="2"/>
  <c r="AH27" i="2"/>
  <c r="AI27" i="2"/>
  <c r="AJ27" i="2"/>
  <c r="B28" i="2"/>
  <c r="C28" i="2"/>
  <c r="D28" i="2"/>
  <c r="G28" i="2"/>
  <c r="H28" i="2"/>
  <c r="I28" i="2"/>
  <c r="J28" i="2"/>
  <c r="K28" i="2"/>
  <c r="L28" i="2"/>
  <c r="M28" i="2"/>
  <c r="Y28" i="2" s="1"/>
  <c r="N28" i="2"/>
  <c r="R28" i="2"/>
  <c r="S28" i="2"/>
  <c r="AB28" i="2"/>
  <c r="AC28" i="2"/>
  <c r="AD28" i="2"/>
  <c r="AE28" i="2"/>
  <c r="AF28" i="2"/>
  <c r="AG28" i="2"/>
  <c r="AH28" i="2"/>
  <c r="AI28" i="2"/>
  <c r="AJ28" i="2"/>
  <c r="B29" i="2"/>
  <c r="C29" i="2"/>
  <c r="D29" i="2"/>
  <c r="G29" i="2"/>
  <c r="H29" i="2"/>
  <c r="I29" i="2"/>
  <c r="J29" i="2"/>
  <c r="K29" i="2"/>
  <c r="L29" i="2"/>
  <c r="M29" i="2"/>
  <c r="U29" i="2" s="1"/>
  <c r="N29" i="2"/>
  <c r="R29" i="2"/>
  <c r="S29" i="2"/>
  <c r="AB29" i="2"/>
  <c r="AC29" i="2"/>
  <c r="AD29" i="2"/>
  <c r="AE29" i="2"/>
  <c r="AF29" i="2"/>
  <c r="AG29" i="2"/>
  <c r="AH29" i="2"/>
  <c r="AI29" i="2"/>
  <c r="AJ29" i="2"/>
  <c r="B30" i="2"/>
  <c r="C30" i="2"/>
  <c r="D30" i="2"/>
  <c r="G30" i="2"/>
  <c r="H30" i="2"/>
  <c r="I30" i="2"/>
  <c r="J30" i="2"/>
  <c r="K30" i="2"/>
  <c r="L30" i="2"/>
  <c r="M30" i="2"/>
  <c r="AA30" i="2" s="1"/>
  <c r="N30" i="2"/>
  <c r="F30" i="2"/>
  <c r="R30" i="2"/>
  <c r="S30" i="2"/>
  <c r="AB30" i="2"/>
  <c r="AC30" i="2"/>
  <c r="AD30" i="2"/>
  <c r="AE30" i="2"/>
  <c r="AF30" i="2"/>
  <c r="AG30" i="2"/>
  <c r="AH30" i="2"/>
  <c r="AI30" i="2"/>
  <c r="AJ30" i="2"/>
  <c r="B31" i="2"/>
  <c r="C31" i="2"/>
  <c r="D31" i="2"/>
  <c r="G31" i="2"/>
  <c r="H31" i="2"/>
  <c r="I31" i="2"/>
  <c r="J31" i="2"/>
  <c r="K31" i="2"/>
  <c r="L31" i="2"/>
  <c r="M31" i="2"/>
  <c r="N31" i="2"/>
  <c r="R31" i="2"/>
  <c r="S31" i="2"/>
  <c r="AB31" i="2"/>
  <c r="AC31" i="2"/>
  <c r="AD31" i="2"/>
  <c r="AE31" i="2"/>
  <c r="AF31" i="2"/>
  <c r="AG31" i="2"/>
  <c r="AH31" i="2"/>
  <c r="AI31" i="2"/>
  <c r="AJ31" i="2"/>
  <c r="B32" i="2"/>
  <c r="C32" i="2"/>
  <c r="D32" i="2"/>
  <c r="G32" i="2"/>
  <c r="H32" i="2"/>
  <c r="I32" i="2"/>
  <c r="J32" i="2"/>
  <c r="K32" i="2"/>
  <c r="L32" i="2"/>
  <c r="M32" i="2"/>
  <c r="Z32" i="2" s="1"/>
  <c r="N32" i="2"/>
  <c r="R32" i="2"/>
  <c r="S32" i="2"/>
  <c r="AB32" i="2"/>
  <c r="AC32" i="2"/>
  <c r="AD32" i="2"/>
  <c r="AE32" i="2"/>
  <c r="AF32" i="2"/>
  <c r="AG32" i="2"/>
  <c r="AH32" i="2"/>
  <c r="AI32" i="2"/>
  <c r="AJ32" i="2"/>
  <c r="B33" i="2"/>
  <c r="C33" i="2"/>
  <c r="D33" i="2"/>
  <c r="G33" i="2"/>
  <c r="H33" i="2"/>
  <c r="I33" i="2"/>
  <c r="J33" i="2"/>
  <c r="K33" i="2"/>
  <c r="L33" i="2"/>
  <c r="M33" i="2"/>
  <c r="Z33" i="2" s="1"/>
  <c r="N33" i="2"/>
  <c r="Q33" i="2"/>
  <c r="R33" i="2"/>
  <c r="S33" i="2"/>
  <c r="AB33" i="2"/>
  <c r="AC33" i="2"/>
  <c r="AD33" i="2"/>
  <c r="AE33" i="2"/>
  <c r="AF33" i="2"/>
  <c r="AG33" i="2"/>
  <c r="AH33" i="2"/>
  <c r="AI33" i="2"/>
  <c r="AJ33" i="2"/>
  <c r="B34" i="2"/>
  <c r="C34" i="2"/>
  <c r="D34" i="2"/>
  <c r="G34" i="2"/>
  <c r="H34" i="2"/>
  <c r="I34" i="2"/>
  <c r="J34" i="2"/>
  <c r="K34" i="2"/>
  <c r="L34" i="2"/>
  <c r="M34" i="2"/>
  <c r="W34" i="2" s="1"/>
  <c r="N34" i="2"/>
  <c r="R34" i="2"/>
  <c r="S34" i="2"/>
  <c r="AB34" i="2"/>
  <c r="AC34" i="2"/>
  <c r="AD34" i="2"/>
  <c r="AE34" i="2"/>
  <c r="AF34" i="2"/>
  <c r="AG34" i="2"/>
  <c r="AH34" i="2"/>
  <c r="AI34" i="2"/>
  <c r="AJ34" i="2"/>
  <c r="B35" i="2"/>
  <c r="C35" i="2"/>
  <c r="D35" i="2"/>
  <c r="G35" i="2"/>
  <c r="H35" i="2"/>
  <c r="I35" i="2"/>
  <c r="J35" i="2"/>
  <c r="K35" i="2"/>
  <c r="L35" i="2"/>
  <c r="M35" i="2"/>
  <c r="T35" i="2" s="1"/>
  <c r="N35" i="2"/>
  <c r="R35" i="2"/>
  <c r="S35" i="2"/>
  <c r="AB35" i="2"/>
  <c r="AC35" i="2"/>
  <c r="AD35" i="2"/>
  <c r="AE35" i="2"/>
  <c r="AF35" i="2"/>
  <c r="AG35" i="2"/>
  <c r="AH35" i="2"/>
  <c r="AI35" i="2"/>
  <c r="AJ35" i="2"/>
  <c r="B36" i="2"/>
  <c r="C36" i="2"/>
  <c r="D36" i="2"/>
  <c r="G36" i="2"/>
  <c r="H36" i="2"/>
  <c r="I36" i="2"/>
  <c r="J36" i="2"/>
  <c r="K36" i="2"/>
  <c r="L36" i="2"/>
  <c r="M36" i="2"/>
  <c r="Y36" i="2" s="1"/>
  <c r="N36" i="2"/>
  <c r="R36" i="2"/>
  <c r="S36" i="2"/>
  <c r="AB36" i="2"/>
  <c r="AC36" i="2"/>
  <c r="AD36" i="2"/>
  <c r="AE36" i="2"/>
  <c r="AF36" i="2"/>
  <c r="AG36" i="2"/>
  <c r="AH36" i="2"/>
  <c r="AI36" i="2"/>
  <c r="AJ36" i="2"/>
  <c r="B37" i="2"/>
  <c r="C37" i="2"/>
  <c r="D37" i="2"/>
  <c r="G37" i="2"/>
  <c r="H37" i="2"/>
  <c r="I37" i="2"/>
  <c r="J37" i="2"/>
  <c r="K37" i="2"/>
  <c r="L37" i="2"/>
  <c r="M37" i="2"/>
  <c r="U37" i="2" s="1"/>
  <c r="N37" i="2"/>
  <c r="R37" i="2"/>
  <c r="S37" i="2"/>
  <c r="AB37" i="2"/>
  <c r="AC37" i="2"/>
  <c r="AD37" i="2"/>
  <c r="AE37" i="2"/>
  <c r="AF37" i="2"/>
  <c r="AG37" i="2"/>
  <c r="AH37" i="2"/>
  <c r="AI37" i="2"/>
  <c r="AJ37" i="2"/>
  <c r="B38" i="2"/>
  <c r="C38" i="2"/>
  <c r="D38" i="2"/>
  <c r="G38" i="2"/>
  <c r="H38" i="2"/>
  <c r="I38" i="2"/>
  <c r="J38" i="2"/>
  <c r="K38" i="2"/>
  <c r="L38" i="2"/>
  <c r="M38" i="2"/>
  <c r="AA38" i="2" s="1"/>
  <c r="N38" i="2"/>
  <c r="R38" i="2"/>
  <c r="S38" i="2"/>
  <c r="AB38" i="2"/>
  <c r="AC38" i="2"/>
  <c r="AD38" i="2"/>
  <c r="AE38" i="2"/>
  <c r="AF38" i="2"/>
  <c r="AG38" i="2"/>
  <c r="AH38" i="2"/>
  <c r="AI38" i="2"/>
  <c r="AJ38" i="2"/>
  <c r="B39" i="2"/>
  <c r="C39" i="2"/>
  <c r="D39" i="2"/>
  <c r="G39" i="2"/>
  <c r="H39" i="2"/>
  <c r="I39" i="2"/>
  <c r="J39" i="2"/>
  <c r="K39" i="2"/>
  <c r="L39" i="2"/>
  <c r="M39" i="2"/>
  <c r="N39" i="2"/>
  <c r="R39" i="2"/>
  <c r="S39" i="2"/>
  <c r="AB39" i="2"/>
  <c r="AC39" i="2"/>
  <c r="AD39" i="2"/>
  <c r="AE39" i="2"/>
  <c r="AF39" i="2"/>
  <c r="AG39" i="2"/>
  <c r="AH39" i="2"/>
  <c r="AI39" i="2"/>
  <c r="AJ39" i="2"/>
  <c r="B40" i="2"/>
  <c r="C40" i="2"/>
  <c r="D40" i="2"/>
  <c r="G40" i="2"/>
  <c r="H40" i="2"/>
  <c r="I40" i="2"/>
  <c r="J40" i="2"/>
  <c r="K40" i="2"/>
  <c r="L40" i="2"/>
  <c r="M40" i="2"/>
  <c r="AA40" i="2" s="1"/>
  <c r="N40" i="2"/>
  <c r="R40" i="2"/>
  <c r="S40" i="2"/>
  <c r="AB40" i="2"/>
  <c r="AC40" i="2"/>
  <c r="AD40" i="2"/>
  <c r="AE40" i="2"/>
  <c r="AF40" i="2"/>
  <c r="AG40" i="2"/>
  <c r="AH40" i="2"/>
  <c r="AI40" i="2"/>
  <c r="AJ40" i="2"/>
  <c r="B41" i="2"/>
  <c r="C41" i="2"/>
  <c r="D41" i="2"/>
  <c r="G41" i="2"/>
  <c r="H41" i="2"/>
  <c r="I41" i="2"/>
  <c r="J41" i="2"/>
  <c r="K41" i="2"/>
  <c r="L41" i="2"/>
  <c r="M41" i="2"/>
  <c r="Z41" i="2" s="1"/>
  <c r="N41" i="2"/>
  <c r="Q41" i="2"/>
  <c r="R41" i="2"/>
  <c r="S41" i="2"/>
  <c r="AB41" i="2"/>
  <c r="AC41" i="2"/>
  <c r="AD41" i="2"/>
  <c r="AE41" i="2"/>
  <c r="AF41" i="2"/>
  <c r="AG41" i="2"/>
  <c r="AH41" i="2"/>
  <c r="AI41" i="2"/>
  <c r="AJ41" i="2"/>
  <c r="B42" i="2"/>
  <c r="C42" i="2"/>
  <c r="D42" i="2"/>
  <c r="G42" i="2"/>
  <c r="H42" i="2"/>
  <c r="I42" i="2"/>
  <c r="J42" i="2"/>
  <c r="K42" i="2"/>
  <c r="L42" i="2"/>
  <c r="M42" i="2"/>
  <c r="W42" i="2" s="1"/>
  <c r="N42" i="2"/>
  <c r="R42" i="2"/>
  <c r="S42" i="2"/>
  <c r="AB42" i="2"/>
  <c r="AC42" i="2"/>
  <c r="AD42" i="2"/>
  <c r="AE42" i="2"/>
  <c r="AF42" i="2"/>
  <c r="AG42" i="2"/>
  <c r="AH42" i="2"/>
  <c r="AI42" i="2"/>
  <c r="AJ42" i="2"/>
  <c r="B43" i="2"/>
  <c r="C43" i="2"/>
  <c r="D43" i="2"/>
  <c r="G43" i="2"/>
  <c r="H43" i="2"/>
  <c r="I43" i="2"/>
  <c r="J43" i="2"/>
  <c r="K43" i="2"/>
  <c r="L43" i="2"/>
  <c r="M43" i="2"/>
  <c r="N43" i="2"/>
  <c r="R43" i="2"/>
  <c r="S43" i="2"/>
  <c r="AB43" i="2"/>
  <c r="AC43" i="2"/>
  <c r="AD43" i="2"/>
  <c r="AE43" i="2"/>
  <c r="AF43" i="2"/>
  <c r="AG43" i="2"/>
  <c r="AH43" i="2"/>
  <c r="AI43" i="2"/>
  <c r="AJ43" i="2"/>
  <c r="B44" i="2"/>
  <c r="C44" i="2"/>
  <c r="D44" i="2"/>
  <c r="G44" i="2"/>
  <c r="H44" i="2"/>
  <c r="I44" i="2"/>
  <c r="J44" i="2"/>
  <c r="K44" i="2"/>
  <c r="L44" i="2"/>
  <c r="M44" i="2"/>
  <c r="Y44" i="2" s="1"/>
  <c r="N44" i="2"/>
  <c r="R44" i="2"/>
  <c r="S44" i="2"/>
  <c r="AB44" i="2"/>
  <c r="AC44" i="2"/>
  <c r="AD44" i="2"/>
  <c r="AE44" i="2"/>
  <c r="AF44" i="2"/>
  <c r="AG44" i="2"/>
  <c r="AH44" i="2"/>
  <c r="AI44" i="2"/>
  <c r="AJ44" i="2"/>
  <c r="B45" i="2"/>
  <c r="C45" i="2"/>
  <c r="D45" i="2"/>
  <c r="G45" i="2"/>
  <c r="H45" i="2"/>
  <c r="I45" i="2"/>
  <c r="J45" i="2"/>
  <c r="K45" i="2"/>
  <c r="L45" i="2"/>
  <c r="M45" i="2"/>
  <c r="N45" i="2"/>
  <c r="R45" i="2"/>
  <c r="S45" i="2"/>
  <c r="AB45" i="2"/>
  <c r="AC45" i="2"/>
  <c r="AD45" i="2"/>
  <c r="AE45" i="2"/>
  <c r="AF45" i="2"/>
  <c r="AG45" i="2"/>
  <c r="AH45" i="2"/>
  <c r="AI45" i="2"/>
  <c r="AJ45" i="2"/>
  <c r="B46" i="2"/>
  <c r="C46" i="2"/>
  <c r="D46" i="2"/>
  <c r="G46" i="2"/>
  <c r="H46" i="2"/>
  <c r="I46" i="2"/>
  <c r="J46" i="2"/>
  <c r="K46" i="2"/>
  <c r="L46" i="2"/>
  <c r="M46" i="2"/>
  <c r="AA46" i="2" s="1"/>
  <c r="N46" i="2"/>
  <c r="Q46" i="2"/>
  <c r="R46" i="2"/>
  <c r="S46" i="2"/>
  <c r="AB46" i="2"/>
  <c r="AC46" i="2"/>
  <c r="AD46" i="2"/>
  <c r="AE46" i="2"/>
  <c r="AF46" i="2"/>
  <c r="AG46" i="2"/>
  <c r="AH46" i="2"/>
  <c r="AI46" i="2"/>
  <c r="AJ46" i="2"/>
  <c r="B47" i="2"/>
  <c r="C47" i="2"/>
  <c r="D47" i="2"/>
  <c r="G47" i="2"/>
  <c r="H47" i="2"/>
  <c r="I47" i="2"/>
  <c r="J47" i="2"/>
  <c r="K47" i="2"/>
  <c r="L47" i="2"/>
  <c r="M47" i="2"/>
  <c r="X47" i="2" s="1"/>
  <c r="N47" i="2"/>
  <c r="R47" i="2"/>
  <c r="S47" i="2"/>
  <c r="AB47" i="2"/>
  <c r="AC47" i="2"/>
  <c r="AD47" i="2"/>
  <c r="AE47" i="2"/>
  <c r="AF47" i="2"/>
  <c r="AG47" i="2"/>
  <c r="AH47" i="2"/>
  <c r="AI47" i="2"/>
  <c r="AJ47" i="2"/>
  <c r="B48" i="2"/>
  <c r="C48" i="2"/>
  <c r="D48" i="2"/>
  <c r="F48" i="2"/>
  <c r="G48" i="2"/>
  <c r="H48" i="2"/>
  <c r="I48" i="2"/>
  <c r="J48" i="2"/>
  <c r="K48" i="2"/>
  <c r="L48" i="2"/>
  <c r="M48" i="2"/>
  <c r="AA48" i="2" s="1"/>
  <c r="N48" i="2"/>
  <c r="R48" i="2"/>
  <c r="S48" i="2"/>
  <c r="AB48" i="2"/>
  <c r="AC48" i="2"/>
  <c r="AD48" i="2"/>
  <c r="AE48" i="2"/>
  <c r="AF48" i="2"/>
  <c r="AG48" i="2"/>
  <c r="AH48" i="2"/>
  <c r="AI48" i="2"/>
  <c r="AJ48" i="2"/>
  <c r="B49" i="2"/>
  <c r="C49" i="2"/>
  <c r="D49" i="2"/>
  <c r="G49" i="2"/>
  <c r="H49" i="2"/>
  <c r="I49" i="2"/>
  <c r="J49" i="2"/>
  <c r="K49" i="2"/>
  <c r="L49" i="2"/>
  <c r="M49" i="2"/>
  <c r="Z49" i="2" s="1"/>
  <c r="N49" i="2"/>
  <c r="Q49" i="2"/>
  <c r="R49" i="2"/>
  <c r="S49" i="2"/>
  <c r="AB49" i="2"/>
  <c r="AC49" i="2"/>
  <c r="AD49" i="2"/>
  <c r="AE49" i="2"/>
  <c r="AF49" i="2"/>
  <c r="AG49" i="2"/>
  <c r="AH49" i="2"/>
  <c r="AI49" i="2"/>
  <c r="AJ49" i="2"/>
  <c r="B50" i="2"/>
  <c r="C50" i="2"/>
  <c r="D50" i="2"/>
  <c r="F50" i="2"/>
  <c r="G50" i="2"/>
  <c r="H50" i="2"/>
  <c r="I50" i="2"/>
  <c r="J50" i="2"/>
  <c r="K50" i="2"/>
  <c r="L50" i="2"/>
  <c r="M50" i="2"/>
  <c r="N50" i="2"/>
  <c r="Q50" i="2"/>
  <c r="R50" i="2"/>
  <c r="S50" i="2"/>
  <c r="AB50" i="2"/>
  <c r="AC50" i="2"/>
  <c r="AD50" i="2"/>
  <c r="AE50" i="2"/>
  <c r="AF50" i="2"/>
  <c r="AG50" i="2"/>
  <c r="AH50" i="2"/>
  <c r="AI50" i="2"/>
  <c r="AJ50" i="2"/>
  <c r="B51" i="2"/>
  <c r="C51" i="2"/>
  <c r="D51" i="2"/>
  <c r="G51" i="2"/>
  <c r="H51" i="2"/>
  <c r="I51" i="2"/>
  <c r="J51" i="2"/>
  <c r="K51" i="2"/>
  <c r="L51" i="2"/>
  <c r="M51" i="2"/>
  <c r="N51" i="2"/>
  <c r="R51" i="2"/>
  <c r="S51" i="2"/>
  <c r="AB51" i="2"/>
  <c r="AC51" i="2"/>
  <c r="AD51" i="2"/>
  <c r="AE51" i="2"/>
  <c r="AF51" i="2"/>
  <c r="AG51" i="2"/>
  <c r="AH51" i="2"/>
  <c r="AI51" i="2"/>
  <c r="AJ51" i="2"/>
  <c r="B52" i="2"/>
  <c r="C52" i="2"/>
  <c r="D52" i="2"/>
  <c r="G52" i="2"/>
  <c r="H52" i="2"/>
  <c r="I52" i="2"/>
  <c r="J52" i="2"/>
  <c r="K52" i="2"/>
  <c r="L52" i="2"/>
  <c r="M52" i="2"/>
  <c r="Z52" i="2" s="1"/>
  <c r="N52" i="2"/>
  <c r="R52" i="2"/>
  <c r="S52" i="2"/>
  <c r="AB52" i="2"/>
  <c r="AC52" i="2"/>
  <c r="AD52" i="2"/>
  <c r="AE52" i="2"/>
  <c r="AF52" i="2"/>
  <c r="AG52" i="2"/>
  <c r="AH52" i="2"/>
  <c r="AI52" i="2"/>
  <c r="AJ52" i="2"/>
  <c r="B53" i="2"/>
  <c r="C53" i="2"/>
  <c r="D53" i="2"/>
  <c r="G53" i="2"/>
  <c r="H53" i="2"/>
  <c r="I53" i="2"/>
  <c r="J53" i="2"/>
  <c r="K53" i="2"/>
  <c r="L53" i="2"/>
  <c r="M53" i="2"/>
  <c r="N53" i="2"/>
  <c r="R53" i="2"/>
  <c r="S53" i="2"/>
  <c r="AB53" i="2"/>
  <c r="AC53" i="2"/>
  <c r="AD53" i="2"/>
  <c r="AE53" i="2"/>
  <c r="AF53" i="2"/>
  <c r="AG53" i="2"/>
  <c r="AH53" i="2"/>
  <c r="AI53" i="2"/>
  <c r="AJ53" i="2"/>
  <c r="B54" i="2"/>
  <c r="C54" i="2"/>
  <c r="D54" i="2"/>
  <c r="G54" i="2"/>
  <c r="H54" i="2"/>
  <c r="I54" i="2"/>
  <c r="J54" i="2"/>
  <c r="K54" i="2"/>
  <c r="L54" i="2"/>
  <c r="M54" i="2"/>
  <c r="N54" i="2"/>
  <c r="R54" i="2"/>
  <c r="S54" i="2"/>
  <c r="AB54" i="2"/>
  <c r="AC54" i="2"/>
  <c r="AD54" i="2"/>
  <c r="AE54" i="2"/>
  <c r="AF54" i="2"/>
  <c r="AG54" i="2"/>
  <c r="AH54" i="2"/>
  <c r="AI54" i="2"/>
  <c r="AJ54" i="2"/>
  <c r="B55" i="2"/>
  <c r="C55" i="2"/>
  <c r="D55" i="2"/>
  <c r="G55" i="2"/>
  <c r="H55" i="2"/>
  <c r="I55" i="2"/>
  <c r="J55" i="2"/>
  <c r="K55" i="2"/>
  <c r="L55" i="2"/>
  <c r="M55" i="2"/>
  <c r="X55" i="2" s="1"/>
  <c r="N55" i="2"/>
  <c r="R55" i="2"/>
  <c r="S55" i="2"/>
  <c r="AB55" i="2"/>
  <c r="AC55" i="2"/>
  <c r="AD55" i="2"/>
  <c r="AE55" i="2"/>
  <c r="AF55" i="2"/>
  <c r="AG55" i="2"/>
  <c r="AH55" i="2"/>
  <c r="AI55" i="2"/>
  <c r="AJ55" i="2"/>
  <c r="B56" i="2"/>
  <c r="C56" i="2"/>
  <c r="D56" i="2"/>
  <c r="G56" i="2"/>
  <c r="H56" i="2"/>
  <c r="I56" i="2"/>
  <c r="J56" i="2"/>
  <c r="K56" i="2"/>
  <c r="L56" i="2"/>
  <c r="M56" i="2"/>
  <c r="N56" i="2"/>
  <c r="Q56" i="2"/>
  <c r="R56" i="2"/>
  <c r="S56" i="2"/>
  <c r="AB56" i="2"/>
  <c r="AC56" i="2"/>
  <c r="AD56" i="2"/>
  <c r="AE56" i="2"/>
  <c r="AF56" i="2"/>
  <c r="AG56" i="2"/>
  <c r="AH56" i="2"/>
  <c r="AI56" i="2"/>
  <c r="AJ56" i="2"/>
  <c r="B57" i="2"/>
  <c r="C57" i="2"/>
  <c r="D57" i="2"/>
  <c r="G57" i="2"/>
  <c r="H57" i="2"/>
  <c r="I57" i="2"/>
  <c r="J57" i="2"/>
  <c r="K57" i="2"/>
  <c r="L57" i="2"/>
  <c r="M57" i="2"/>
  <c r="Z57" i="2" s="1"/>
  <c r="N57" i="2"/>
  <c r="Q57" i="2"/>
  <c r="R57" i="2"/>
  <c r="S57" i="2"/>
  <c r="AB57" i="2"/>
  <c r="AC57" i="2"/>
  <c r="AD57" i="2"/>
  <c r="AE57" i="2"/>
  <c r="AF57" i="2"/>
  <c r="AG57" i="2"/>
  <c r="AH57" i="2"/>
  <c r="AI57" i="2"/>
  <c r="AJ57" i="2"/>
  <c r="B58" i="2"/>
  <c r="C58" i="2"/>
  <c r="D58" i="2"/>
  <c r="G58" i="2"/>
  <c r="H58" i="2"/>
  <c r="I58" i="2"/>
  <c r="J58" i="2"/>
  <c r="K58" i="2"/>
  <c r="L58" i="2"/>
  <c r="M58" i="2"/>
  <c r="W58" i="2" s="1"/>
  <c r="N58" i="2"/>
  <c r="Q58" i="2"/>
  <c r="R58" i="2"/>
  <c r="S58" i="2"/>
  <c r="AB58" i="2"/>
  <c r="AC58" i="2"/>
  <c r="AD58" i="2"/>
  <c r="AE58" i="2"/>
  <c r="AF58" i="2"/>
  <c r="AG58" i="2"/>
  <c r="AH58" i="2"/>
  <c r="AI58" i="2"/>
  <c r="AJ58" i="2"/>
  <c r="B59" i="2"/>
  <c r="C59" i="2"/>
  <c r="D59" i="2"/>
  <c r="G59" i="2"/>
  <c r="H59" i="2"/>
  <c r="I59" i="2"/>
  <c r="J59" i="2"/>
  <c r="K59" i="2"/>
  <c r="L59" i="2"/>
  <c r="M59" i="2"/>
  <c r="N59" i="2"/>
  <c r="R59" i="2"/>
  <c r="S59" i="2"/>
  <c r="AB59" i="2"/>
  <c r="AC59" i="2"/>
  <c r="AD59" i="2"/>
  <c r="AE59" i="2"/>
  <c r="AF59" i="2"/>
  <c r="AG59" i="2"/>
  <c r="AH59" i="2"/>
  <c r="AI59" i="2"/>
  <c r="AJ59" i="2"/>
  <c r="B60" i="2"/>
  <c r="C60" i="2"/>
  <c r="D60" i="2"/>
  <c r="G60" i="2"/>
  <c r="H60" i="2"/>
  <c r="I60" i="2"/>
  <c r="J60" i="2"/>
  <c r="K60" i="2"/>
  <c r="L60" i="2"/>
  <c r="M60" i="2"/>
  <c r="Y60" i="2" s="1"/>
  <c r="N60" i="2"/>
  <c r="R60" i="2"/>
  <c r="S60" i="2"/>
  <c r="AB60" i="2"/>
  <c r="AC60" i="2"/>
  <c r="AD60" i="2"/>
  <c r="AE60" i="2"/>
  <c r="AF60" i="2"/>
  <c r="AG60" i="2"/>
  <c r="AH60" i="2"/>
  <c r="AI60" i="2"/>
  <c r="AJ60" i="2"/>
  <c r="B61" i="2"/>
  <c r="C61" i="2"/>
  <c r="D61" i="2"/>
  <c r="G61" i="2"/>
  <c r="H61" i="2"/>
  <c r="I61" i="2"/>
  <c r="J61" i="2"/>
  <c r="K61" i="2"/>
  <c r="L61" i="2"/>
  <c r="M61" i="2"/>
  <c r="U61" i="2" s="1"/>
  <c r="N61" i="2"/>
  <c r="R61" i="2"/>
  <c r="S61" i="2"/>
  <c r="AB61" i="2"/>
  <c r="AC61" i="2"/>
  <c r="AD61" i="2"/>
  <c r="AE61" i="2"/>
  <c r="AF61" i="2"/>
  <c r="AG61" i="2"/>
  <c r="AH61" i="2"/>
  <c r="AI61" i="2"/>
  <c r="AJ61" i="2"/>
  <c r="B62" i="2"/>
  <c r="C62" i="2"/>
  <c r="D62" i="2"/>
  <c r="G62" i="2"/>
  <c r="H62" i="2"/>
  <c r="I62" i="2"/>
  <c r="J62" i="2"/>
  <c r="K62" i="2"/>
  <c r="L62" i="2"/>
  <c r="M62" i="2"/>
  <c r="AA62" i="2" s="1"/>
  <c r="N62" i="2"/>
  <c r="R62" i="2"/>
  <c r="S62" i="2"/>
  <c r="AB62" i="2"/>
  <c r="AC62" i="2"/>
  <c r="AD62" i="2"/>
  <c r="AE62" i="2"/>
  <c r="AF62" i="2"/>
  <c r="AG62" i="2"/>
  <c r="AH62" i="2"/>
  <c r="AI62" i="2"/>
  <c r="AJ62" i="2"/>
  <c r="B63" i="2"/>
  <c r="C63" i="2"/>
  <c r="D63" i="2"/>
  <c r="G63" i="2"/>
  <c r="H63" i="2"/>
  <c r="I63" i="2"/>
  <c r="J63" i="2"/>
  <c r="K63" i="2"/>
  <c r="L63" i="2"/>
  <c r="M63" i="2"/>
  <c r="X63" i="2" s="1"/>
  <c r="N63" i="2"/>
  <c r="R63" i="2"/>
  <c r="S63" i="2"/>
  <c r="AB63" i="2"/>
  <c r="AC63" i="2"/>
  <c r="AD63" i="2"/>
  <c r="AE63" i="2"/>
  <c r="AF63" i="2"/>
  <c r="AG63" i="2"/>
  <c r="AH63" i="2"/>
  <c r="AI63" i="2"/>
  <c r="AJ63" i="2"/>
  <c r="B64" i="2"/>
  <c r="C64" i="2"/>
  <c r="D64" i="2"/>
  <c r="G64" i="2"/>
  <c r="H64" i="2"/>
  <c r="I64" i="2"/>
  <c r="J64" i="2"/>
  <c r="K64" i="2"/>
  <c r="L64" i="2"/>
  <c r="M64" i="2"/>
  <c r="X64" i="2" s="1"/>
  <c r="N64" i="2"/>
  <c r="Q64" i="2"/>
  <c r="R64" i="2"/>
  <c r="S64" i="2"/>
  <c r="AB64" i="2"/>
  <c r="AC64" i="2"/>
  <c r="AD64" i="2"/>
  <c r="AE64" i="2"/>
  <c r="AF64" i="2"/>
  <c r="AG64" i="2"/>
  <c r="AH64" i="2"/>
  <c r="AI64" i="2"/>
  <c r="AJ64" i="2"/>
  <c r="B65" i="2"/>
  <c r="C65" i="2"/>
  <c r="D65" i="2"/>
  <c r="G65" i="2"/>
  <c r="H65" i="2"/>
  <c r="I65" i="2"/>
  <c r="J65" i="2"/>
  <c r="K65" i="2"/>
  <c r="L65" i="2"/>
  <c r="M65" i="2"/>
  <c r="X65" i="2" s="1"/>
  <c r="N65" i="2"/>
  <c r="Q65" i="2"/>
  <c r="R65" i="2"/>
  <c r="S65" i="2"/>
  <c r="AB65" i="2"/>
  <c r="AC65" i="2"/>
  <c r="AD65" i="2"/>
  <c r="AE65" i="2"/>
  <c r="AF65" i="2"/>
  <c r="AG65" i="2"/>
  <c r="AH65" i="2"/>
  <c r="AI65" i="2"/>
  <c r="AJ65" i="2"/>
  <c r="B66" i="2"/>
  <c r="C66" i="2"/>
  <c r="D66" i="2"/>
  <c r="G66" i="2"/>
  <c r="H66" i="2"/>
  <c r="I66" i="2"/>
  <c r="J66" i="2"/>
  <c r="K66" i="2"/>
  <c r="L66" i="2"/>
  <c r="M66" i="2"/>
  <c r="W66" i="2" s="1"/>
  <c r="N66" i="2"/>
  <c r="Q66" i="2"/>
  <c r="R66" i="2"/>
  <c r="S66" i="2"/>
  <c r="AB66" i="2"/>
  <c r="AC66" i="2"/>
  <c r="AD66" i="2"/>
  <c r="AE66" i="2"/>
  <c r="AF66" i="2"/>
  <c r="AG66" i="2"/>
  <c r="AH66" i="2"/>
  <c r="AI66" i="2"/>
  <c r="AJ66" i="2"/>
  <c r="B67" i="2"/>
  <c r="C67" i="2"/>
  <c r="D67" i="2"/>
  <c r="G67" i="2"/>
  <c r="H67" i="2"/>
  <c r="I67" i="2"/>
  <c r="J67" i="2"/>
  <c r="K67" i="2"/>
  <c r="L67" i="2"/>
  <c r="M67" i="2"/>
  <c r="T67" i="2" s="1"/>
  <c r="N67" i="2"/>
  <c r="R67" i="2"/>
  <c r="S67" i="2"/>
  <c r="AB67" i="2"/>
  <c r="AC67" i="2"/>
  <c r="AD67" i="2"/>
  <c r="AE67" i="2"/>
  <c r="AF67" i="2"/>
  <c r="AG67" i="2"/>
  <c r="AH67" i="2"/>
  <c r="AI67" i="2"/>
  <c r="AJ67" i="2"/>
  <c r="B68" i="2"/>
  <c r="C68" i="2"/>
  <c r="D68" i="2"/>
  <c r="G68" i="2"/>
  <c r="H68" i="2"/>
  <c r="I68" i="2"/>
  <c r="J68" i="2"/>
  <c r="K68" i="2"/>
  <c r="L68" i="2"/>
  <c r="M68" i="2"/>
  <c r="Y68" i="2" s="1"/>
  <c r="N68" i="2"/>
  <c r="R68" i="2"/>
  <c r="S68" i="2"/>
  <c r="AB68" i="2"/>
  <c r="AC68" i="2"/>
  <c r="AD68" i="2"/>
  <c r="AE68" i="2"/>
  <c r="AF68" i="2"/>
  <c r="AG68" i="2"/>
  <c r="AH68" i="2"/>
  <c r="AI68" i="2"/>
  <c r="AJ68" i="2"/>
  <c r="B69" i="2"/>
  <c r="C69" i="2"/>
  <c r="D69" i="2"/>
  <c r="G69" i="2"/>
  <c r="H69" i="2"/>
  <c r="I69" i="2"/>
  <c r="J69" i="2"/>
  <c r="K69" i="2"/>
  <c r="L69" i="2"/>
  <c r="M69" i="2"/>
  <c r="U69" i="2" s="1"/>
  <c r="N69" i="2"/>
  <c r="R69" i="2"/>
  <c r="S69" i="2"/>
  <c r="AB69" i="2"/>
  <c r="AC69" i="2"/>
  <c r="AD69" i="2"/>
  <c r="AE69" i="2"/>
  <c r="AF69" i="2"/>
  <c r="AG69" i="2"/>
  <c r="AH69" i="2"/>
  <c r="AI69" i="2"/>
  <c r="AJ69" i="2"/>
  <c r="B70" i="2"/>
  <c r="C70" i="2"/>
  <c r="D70" i="2"/>
  <c r="G70" i="2"/>
  <c r="H70" i="2"/>
  <c r="I70" i="2"/>
  <c r="J70" i="2"/>
  <c r="K70" i="2"/>
  <c r="L70" i="2"/>
  <c r="M70" i="2"/>
  <c r="AA70" i="2" s="1"/>
  <c r="N70" i="2"/>
  <c r="R70" i="2"/>
  <c r="S70" i="2"/>
  <c r="AB70" i="2"/>
  <c r="AC70" i="2"/>
  <c r="AD70" i="2"/>
  <c r="AE70" i="2"/>
  <c r="AF70" i="2"/>
  <c r="AG70" i="2"/>
  <c r="AH70" i="2"/>
  <c r="AI70" i="2"/>
  <c r="AJ70" i="2"/>
  <c r="B71" i="2"/>
  <c r="C71" i="2"/>
  <c r="D71" i="2"/>
  <c r="G71" i="2"/>
  <c r="H71" i="2"/>
  <c r="I71" i="2"/>
  <c r="J71" i="2"/>
  <c r="K71" i="2"/>
  <c r="L71" i="2"/>
  <c r="M71" i="2"/>
  <c r="X71" i="2" s="1"/>
  <c r="N71" i="2"/>
  <c r="R71" i="2"/>
  <c r="S71" i="2"/>
  <c r="AB71" i="2"/>
  <c r="AC71" i="2"/>
  <c r="AD71" i="2"/>
  <c r="AE71" i="2"/>
  <c r="AF71" i="2"/>
  <c r="AG71" i="2"/>
  <c r="AH71" i="2"/>
  <c r="AI71" i="2"/>
  <c r="AJ71" i="2"/>
  <c r="B72" i="2"/>
  <c r="C72" i="2"/>
  <c r="D72" i="2"/>
  <c r="G72" i="2"/>
  <c r="H72" i="2"/>
  <c r="I72" i="2"/>
  <c r="J72" i="2"/>
  <c r="K72" i="2"/>
  <c r="L72" i="2"/>
  <c r="M72" i="2"/>
  <c r="V72" i="2" s="1"/>
  <c r="N72" i="2"/>
  <c r="R72" i="2"/>
  <c r="S72" i="2"/>
  <c r="AB72" i="2"/>
  <c r="AC72" i="2"/>
  <c r="AD72" i="2"/>
  <c r="AE72" i="2"/>
  <c r="AF72" i="2"/>
  <c r="AG72" i="2"/>
  <c r="AH72" i="2"/>
  <c r="AI72" i="2"/>
  <c r="AJ72" i="2"/>
  <c r="B73" i="2"/>
  <c r="C73" i="2"/>
  <c r="D73" i="2"/>
  <c r="G73" i="2"/>
  <c r="H73" i="2"/>
  <c r="I73" i="2"/>
  <c r="J73" i="2"/>
  <c r="K73" i="2"/>
  <c r="L73" i="2"/>
  <c r="M73" i="2"/>
  <c r="Z73" i="2" s="1"/>
  <c r="N73" i="2"/>
  <c r="Q73" i="2"/>
  <c r="R73" i="2"/>
  <c r="S73" i="2"/>
  <c r="AB73" i="2"/>
  <c r="AC73" i="2"/>
  <c r="AD73" i="2"/>
  <c r="AE73" i="2"/>
  <c r="AF73" i="2"/>
  <c r="AG73" i="2"/>
  <c r="AH73" i="2"/>
  <c r="AI73" i="2"/>
  <c r="AJ73" i="2"/>
  <c r="B74" i="2"/>
  <c r="C74" i="2"/>
  <c r="D74" i="2"/>
  <c r="G74" i="2"/>
  <c r="H74" i="2"/>
  <c r="I74" i="2"/>
  <c r="J74" i="2"/>
  <c r="K74" i="2"/>
  <c r="L74" i="2"/>
  <c r="M74" i="2"/>
  <c r="N74" i="2"/>
  <c r="R74" i="2"/>
  <c r="S74" i="2"/>
  <c r="AB74" i="2"/>
  <c r="AC74" i="2"/>
  <c r="AD74" i="2"/>
  <c r="AE74" i="2"/>
  <c r="AF74" i="2"/>
  <c r="AG74" i="2"/>
  <c r="AH74" i="2"/>
  <c r="AI74" i="2"/>
  <c r="AJ74" i="2"/>
  <c r="B75" i="2"/>
  <c r="C75" i="2"/>
  <c r="D75" i="2"/>
  <c r="G75" i="2"/>
  <c r="H75" i="2"/>
  <c r="I75" i="2"/>
  <c r="J75" i="2"/>
  <c r="K75" i="2"/>
  <c r="L75" i="2"/>
  <c r="M75" i="2"/>
  <c r="T75" i="2" s="1"/>
  <c r="N75" i="2"/>
  <c r="R75" i="2"/>
  <c r="S75" i="2"/>
  <c r="AB75" i="2"/>
  <c r="AC75" i="2"/>
  <c r="AD75" i="2"/>
  <c r="AE75" i="2"/>
  <c r="AF75" i="2"/>
  <c r="AG75" i="2"/>
  <c r="AH75" i="2"/>
  <c r="AI75" i="2"/>
  <c r="AJ75" i="2"/>
  <c r="B76" i="2"/>
  <c r="C76" i="2"/>
  <c r="D76" i="2"/>
  <c r="G76" i="2"/>
  <c r="H76" i="2"/>
  <c r="I76" i="2"/>
  <c r="J76" i="2"/>
  <c r="K76" i="2"/>
  <c r="L76" i="2"/>
  <c r="M76" i="2"/>
  <c r="Y76" i="2" s="1"/>
  <c r="N76" i="2"/>
  <c r="R76" i="2"/>
  <c r="S76" i="2"/>
  <c r="AB76" i="2"/>
  <c r="AC76" i="2"/>
  <c r="AD76" i="2"/>
  <c r="AE76" i="2"/>
  <c r="AF76" i="2"/>
  <c r="AG76" i="2"/>
  <c r="AH76" i="2"/>
  <c r="AI76" i="2"/>
  <c r="AJ76" i="2"/>
  <c r="B77" i="2"/>
  <c r="C77" i="2"/>
  <c r="D77" i="2"/>
  <c r="G77" i="2"/>
  <c r="H77" i="2"/>
  <c r="I77" i="2"/>
  <c r="J77" i="2"/>
  <c r="K77" i="2"/>
  <c r="L77" i="2"/>
  <c r="M77" i="2"/>
  <c r="N77" i="2"/>
  <c r="R77" i="2"/>
  <c r="S77" i="2"/>
  <c r="AB77" i="2"/>
  <c r="AC77" i="2"/>
  <c r="AD77" i="2"/>
  <c r="AE77" i="2"/>
  <c r="AF77" i="2"/>
  <c r="AG77" i="2"/>
  <c r="AH77" i="2"/>
  <c r="AI77" i="2"/>
  <c r="AJ77" i="2"/>
  <c r="B78" i="2"/>
  <c r="C78" i="2"/>
  <c r="D78" i="2"/>
  <c r="G78" i="2"/>
  <c r="H78" i="2"/>
  <c r="I78" i="2"/>
  <c r="J78" i="2"/>
  <c r="K78" i="2"/>
  <c r="L78" i="2"/>
  <c r="M78" i="2"/>
  <c r="W78" i="2" s="1"/>
  <c r="N78" i="2"/>
  <c r="Q78" i="2"/>
  <c r="R78" i="2"/>
  <c r="S78" i="2"/>
  <c r="AB78" i="2"/>
  <c r="AC78" i="2"/>
  <c r="AD78" i="2"/>
  <c r="AE78" i="2"/>
  <c r="AF78" i="2"/>
  <c r="AG78" i="2"/>
  <c r="AH78" i="2"/>
  <c r="AI78" i="2"/>
  <c r="AJ78" i="2"/>
  <c r="B79" i="2"/>
  <c r="C79" i="2"/>
  <c r="D79" i="2"/>
  <c r="F79" i="2"/>
  <c r="G79" i="2"/>
  <c r="H79" i="2"/>
  <c r="I79" i="2"/>
  <c r="J79" i="2"/>
  <c r="K79" i="2"/>
  <c r="L79" i="2"/>
  <c r="M79" i="2"/>
  <c r="Y79" i="2" s="1"/>
  <c r="N79" i="2"/>
  <c r="R79" i="2"/>
  <c r="S79" i="2"/>
  <c r="AB79" i="2"/>
  <c r="AC79" i="2"/>
  <c r="AD79" i="2"/>
  <c r="AE79" i="2"/>
  <c r="AF79" i="2"/>
  <c r="AG79" i="2"/>
  <c r="AH79" i="2"/>
  <c r="AI79" i="2"/>
  <c r="AJ79" i="2"/>
  <c r="B80" i="2"/>
  <c r="C80" i="2"/>
  <c r="D80" i="2"/>
  <c r="G80" i="2"/>
  <c r="H80" i="2"/>
  <c r="I80" i="2"/>
  <c r="J80" i="2"/>
  <c r="K80" i="2"/>
  <c r="L80" i="2"/>
  <c r="M80" i="2"/>
  <c r="AA80" i="2" s="1"/>
  <c r="N80" i="2"/>
  <c r="Q80" i="2"/>
  <c r="R80" i="2"/>
  <c r="S80" i="2"/>
  <c r="AB80" i="2"/>
  <c r="AC80" i="2"/>
  <c r="AD80" i="2"/>
  <c r="AE80" i="2"/>
  <c r="AF80" i="2"/>
  <c r="AG80" i="2"/>
  <c r="AH80" i="2"/>
  <c r="AI80" i="2"/>
  <c r="AJ80" i="2"/>
  <c r="B81" i="2"/>
  <c r="C81" i="2"/>
  <c r="D81" i="2"/>
  <c r="G81" i="2"/>
  <c r="H81" i="2"/>
  <c r="I81" i="2"/>
  <c r="J81" i="2"/>
  <c r="K81" i="2"/>
  <c r="L81" i="2"/>
  <c r="M81" i="2"/>
  <c r="N81" i="2"/>
  <c r="Q81" i="2"/>
  <c r="R81" i="2"/>
  <c r="S81" i="2"/>
  <c r="AB81" i="2"/>
  <c r="AC81" i="2"/>
  <c r="AD81" i="2"/>
  <c r="AE81" i="2"/>
  <c r="AF81" i="2"/>
  <c r="AG81" i="2"/>
  <c r="AH81" i="2"/>
  <c r="AI81" i="2"/>
  <c r="AJ81" i="2"/>
  <c r="B82" i="2"/>
  <c r="C82" i="2"/>
  <c r="D82" i="2"/>
  <c r="G82" i="2"/>
  <c r="H82" i="2"/>
  <c r="I82" i="2"/>
  <c r="J82" i="2"/>
  <c r="K82" i="2"/>
  <c r="L82" i="2"/>
  <c r="M82" i="2"/>
  <c r="W82" i="2" s="1"/>
  <c r="N82" i="2"/>
  <c r="R82" i="2"/>
  <c r="S82" i="2"/>
  <c r="AB82" i="2"/>
  <c r="AC82" i="2"/>
  <c r="AD82" i="2"/>
  <c r="AE82" i="2"/>
  <c r="AF82" i="2"/>
  <c r="AG82" i="2"/>
  <c r="AH82" i="2"/>
  <c r="AI82" i="2"/>
  <c r="AJ82" i="2"/>
  <c r="B83" i="2"/>
  <c r="C83" i="2"/>
  <c r="D83" i="2"/>
  <c r="G83" i="2"/>
  <c r="H83" i="2"/>
  <c r="I83" i="2"/>
  <c r="J83" i="2"/>
  <c r="K83" i="2"/>
  <c r="L83" i="2"/>
  <c r="M83" i="2"/>
  <c r="N83" i="2"/>
  <c r="Q83" i="2"/>
  <c r="R83" i="2"/>
  <c r="S83" i="2"/>
  <c r="AB83" i="2"/>
  <c r="AC83" i="2"/>
  <c r="AD83" i="2"/>
  <c r="AE83" i="2"/>
  <c r="AF83" i="2"/>
  <c r="AG83" i="2"/>
  <c r="AH83" i="2"/>
  <c r="AI83" i="2"/>
  <c r="AJ83" i="2"/>
  <c r="B84" i="2"/>
  <c r="C84" i="2"/>
  <c r="D84" i="2"/>
  <c r="G84" i="2"/>
  <c r="H84" i="2"/>
  <c r="I84" i="2"/>
  <c r="J84" i="2"/>
  <c r="K84" i="2"/>
  <c r="L84" i="2"/>
  <c r="M84" i="2"/>
  <c r="N84" i="2"/>
  <c r="R84" i="2"/>
  <c r="S84" i="2"/>
  <c r="AB84" i="2"/>
  <c r="AC84" i="2"/>
  <c r="AD84" i="2"/>
  <c r="AE84" i="2"/>
  <c r="AF84" i="2"/>
  <c r="AG84" i="2"/>
  <c r="AH84" i="2"/>
  <c r="AI84" i="2"/>
  <c r="AJ84" i="2"/>
  <c r="B85" i="2"/>
  <c r="C85" i="2"/>
  <c r="D85" i="2"/>
  <c r="G85" i="2"/>
  <c r="H85" i="2"/>
  <c r="I85" i="2"/>
  <c r="J85" i="2"/>
  <c r="K85" i="2"/>
  <c r="L85" i="2"/>
  <c r="M85" i="2"/>
  <c r="Y85" i="2" s="1"/>
  <c r="N85" i="2"/>
  <c r="Q85" i="2"/>
  <c r="R85" i="2"/>
  <c r="S85" i="2"/>
  <c r="AB85" i="2"/>
  <c r="AC85" i="2"/>
  <c r="AD85" i="2"/>
  <c r="AE85" i="2"/>
  <c r="AF85" i="2"/>
  <c r="AG85" i="2"/>
  <c r="AH85" i="2"/>
  <c r="AI85" i="2"/>
  <c r="AJ85" i="2"/>
  <c r="B86" i="2"/>
  <c r="C86" i="2"/>
  <c r="D86" i="2"/>
  <c r="G86" i="2"/>
  <c r="H86" i="2"/>
  <c r="I86" i="2"/>
  <c r="J86" i="2"/>
  <c r="K86" i="2"/>
  <c r="L86" i="2"/>
  <c r="M86" i="2"/>
  <c r="AA86" i="2" s="1"/>
  <c r="N86" i="2"/>
  <c r="R86" i="2"/>
  <c r="S86" i="2"/>
  <c r="AB86" i="2"/>
  <c r="AC86" i="2"/>
  <c r="AD86" i="2"/>
  <c r="AE86" i="2"/>
  <c r="AF86" i="2"/>
  <c r="AG86" i="2"/>
  <c r="AH86" i="2"/>
  <c r="AI86" i="2"/>
  <c r="AJ86" i="2"/>
  <c r="B87" i="2"/>
  <c r="C87" i="2"/>
  <c r="D87" i="2"/>
  <c r="G87" i="2"/>
  <c r="H87" i="2"/>
  <c r="I87" i="2"/>
  <c r="J87" i="2"/>
  <c r="K87" i="2"/>
  <c r="L87" i="2"/>
  <c r="M87" i="2"/>
  <c r="T87" i="2" s="1"/>
  <c r="N87" i="2"/>
  <c r="R87" i="2"/>
  <c r="S87" i="2"/>
  <c r="AB87" i="2"/>
  <c r="AC87" i="2"/>
  <c r="AD87" i="2"/>
  <c r="AE87" i="2"/>
  <c r="AF87" i="2"/>
  <c r="AG87" i="2"/>
  <c r="AH87" i="2"/>
  <c r="AI87" i="2"/>
  <c r="AJ87" i="2"/>
  <c r="B88" i="2"/>
  <c r="C88" i="2"/>
  <c r="D88" i="2"/>
  <c r="G88" i="2"/>
  <c r="H88" i="2"/>
  <c r="I88" i="2"/>
  <c r="J88" i="2"/>
  <c r="K88" i="2"/>
  <c r="L88" i="2"/>
  <c r="M88" i="2"/>
  <c r="X88" i="2" s="1"/>
  <c r="N88" i="2"/>
  <c r="R88" i="2"/>
  <c r="S88" i="2"/>
  <c r="AB88" i="2"/>
  <c r="AC88" i="2"/>
  <c r="AD88" i="2"/>
  <c r="AE88" i="2"/>
  <c r="AF88" i="2"/>
  <c r="AG88" i="2"/>
  <c r="AH88" i="2"/>
  <c r="AI88" i="2"/>
  <c r="AJ88" i="2"/>
  <c r="B89" i="2"/>
  <c r="C89" i="2"/>
  <c r="D89" i="2"/>
  <c r="G89" i="2"/>
  <c r="H89" i="2"/>
  <c r="I89" i="2"/>
  <c r="J89" i="2"/>
  <c r="K89" i="2"/>
  <c r="L89" i="2"/>
  <c r="M89" i="2"/>
  <c r="V89" i="2" s="1"/>
  <c r="N89" i="2"/>
  <c r="R89" i="2"/>
  <c r="S89" i="2"/>
  <c r="AB89" i="2"/>
  <c r="AC89" i="2"/>
  <c r="AD89" i="2"/>
  <c r="AE89" i="2"/>
  <c r="AF89" i="2"/>
  <c r="AG89" i="2"/>
  <c r="AH89" i="2"/>
  <c r="AI89" i="2"/>
  <c r="AJ89" i="2"/>
  <c r="B90" i="2"/>
  <c r="C90" i="2"/>
  <c r="D90" i="2"/>
  <c r="G90" i="2"/>
  <c r="H90" i="2"/>
  <c r="I90" i="2"/>
  <c r="J90" i="2"/>
  <c r="K90" i="2"/>
  <c r="L90" i="2"/>
  <c r="M90" i="2"/>
  <c r="AA90" i="2" s="1"/>
  <c r="N90" i="2"/>
  <c r="Q90" i="2"/>
  <c r="R90" i="2"/>
  <c r="S90" i="2"/>
  <c r="AB90" i="2"/>
  <c r="AC90" i="2"/>
  <c r="AD90" i="2"/>
  <c r="AE90" i="2"/>
  <c r="AF90" i="2"/>
  <c r="AG90" i="2"/>
  <c r="AH90" i="2"/>
  <c r="AI90" i="2"/>
  <c r="AJ90" i="2"/>
  <c r="B91" i="2"/>
  <c r="C91" i="2"/>
  <c r="D91" i="2"/>
  <c r="G91" i="2"/>
  <c r="H91" i="2"/>
  <c r="I91" i="2"/>
  <c r="J91" i="2"/>
  <c r="K91" i="2"/>
  <c r="L91" i="2"/>
  <c r="M91" i="2"/>
  <c r="T91" i="2" s="1"/>
  <c r="N91" i="2"/>
  <c r="R91" i="2"/>
  <c r="S91" i="2"/>
  <c r="AB91" i="2"/>
  <c r="AC91" i="2"/>
  <c r="AD91" i="2"/>
  <c r="AE91" i="2"/>
  <c r="AF91" i="2"/>
  <c r="AG91" i="2"/>
  <c r="AH91" i="2"/>
  <c r="AI91" i="2"/>
  <c r="AJ91" i="2"/>
  <c r="B92" i="2"/>
  <c r="C92" i="2"/>
  <c r="D92" i="2"/>
  <c r="G92" i="2"/>
  <c r="H92" i="2"/>
  <c r="I92" i="2"/>
  <c r="J92" i="2"/>
  <c r="K92" i="2"/>
  <c r="L92" i="2"/>
  <c r="M92" i="2"/>
  <c r="Y92" i="2" s="1"/>
  <c r="N92" i="2"/>
  <c r="R92" i="2"/>
  <c r="S92" i="2"/>
  <c r="AB92" i="2"/>
  <c r="AC92" i="2"/>
  <c r="AD92" i="2"/>
  <c r="AE92" i="2"/>
  <c r="AF92" i="2"/>
  <c r="AG92" i="2"/>
  <c r="AH92" i="2"/>
  <c r="AI92" i="2"/>
  <c r="AJ92" i="2"/>
  <c r="B93" i="2"/>
  <c r="C93" i="2"/>
  <c r="D93" i="2"/>
  <c r="G93" i="2"/>
  <c r="H93" i="2"/>
  <c r="I93" i="2"/>
  <c r="J93" i="2"/>
  <c r="K93" i="2"/>
  <c r="L93" i="2"/>
  <c r="M93" i="2"/>
  <c r="Y93" i="2" s="1"/>
  <c r="N93" i="2"/>
  <c r="R93" i="2"/>
  <c r="S93" i="2"/>
  <c r="AB93" i="2"/>
  <c r="AC93" i="2"/>
  <c r="AD93" i="2"/>
  <c r="AE93" i="2"/>
  <c r="AF93" i="2"/>
  <c r="AG93" i="2"/>
  <c r="AH93" i="2"/>
  <c r="AI93" i="2"/>
  <c r="AJ93" i="2"/>
  <c r="B94" i="2"/>
  <c r="C94" i="2"/>
  <c r="D94" i="2"/>
  <c r="G94" i="2"/>
  <c r="H94" i="2"/>
  <c r="I94" i="2"/>
  <c r="J94" i="2"/>
  <c r="K94" i="2"/>
  <c r="L94" i="2"/>
  <c r="M94" i="2"/>
  <c r="AA94" i="2" s="1"/>
  <c r="N94" i="2"/>
  <c r="R94" i="2"/>
  <c r="S94" i="2"/>
  <c r="AB94" i="2"/>
  <c r="AC94" i="2"/>
  <c r="AD94" i="2"/>
  <c r="AE94" i="2"/>
  <c r="AF94" i="2"/>
  <c r="AG94" i="2"/>
  <c r="AH94" i="2"/>
  <c r="AI94" i="2"/>
  <c r="AJ94" i="2"/>
  <c r="B95" i="2"/>
  <c r="C95" i="2"/>
  <c r="D95" i="2"/>
  <c r="G95" i="2"/>
  <c r="H95" i="2"/>
  <c r="I95" i="2"/>
  <c r="J95" i="2"/>
  <c r="K95" i="2"/>
  <c r="L95" i="2"/>
  <c r="M95" i="2"/>
  <c r="N95" i="2"/>
  <c r="R95" i="2"/>
  <c r="S95" i="2"/>
  <c r="AB95" i="2"/>
  <c r="AC95" i="2"/>
  <c r="AD95" i="2"/>
  <c r="AE95" i="2"/>
  <c r="AF95" i="2"/>
  <c r="AG95" i="2"/>
  <c r="AH95" i="2"/>
  <c r="AI95" i="2"/>
  <c r="AJ95" i="2"/>
  <c r="B96" i="2"/>
  <c r="C96" i="2"/>
  <c r="D96" i="2"/>
  <c r="G96" i="2"/>
  <c r="H96" i="2"/>
  <c r="I96" i="2"/>
  <c r="J96" i="2"/>
  <c r="K96" i="2"/>
  <c r="L96" i="2"/>
  <c r="M96" i="2"/>
  <c r="Y96" i="2" s="1"/>
  <c r="N96" i="2"/>
  <c r="R96" i="2"/>
  <c r="S96" i="2"/>
  <c r="AB96" i="2"/>
  <c r="AC96" i="2"/>
  <c r="AD96" i="2"/>
  <c r="AE96" i="2"/>
  <c r="AF96" i="2"/>
  <c r="AG96" i="2"/>
  <c r="AH96" i="2"/>
  <c r="AI96" i="2"/>
  <c r="AJ96" i="2"/>
  <c r="B97" i="2"/>
  <c r="C97" i="2"/>
  <c r="D97" i="2"/>
  <c r="G97" i="2"/>
  <c r="H97" i="2"/>
  <c r="I97" i="2"/>
  <c r="J97" i="2"/>
  <c r="K97" i="2"/>
  <c r="L97" i="2"/>
  <c r="M97" i="2"/>
  <c r="V97" i="2" s="1"/>
  <c r="N97" i="2"/>
  <c r="Q97" i="2"/>
  <c r="R97" i="2"/>
  <c r="S97" i="2"/>
  <c r="AB97" i="2"/>
  <c r="AC97" i="2"/>
  <c r="AD97" i="2"/>
  <c r="AE97" i="2"/>
  <c r="AF97" i="2"/>
  <c r="AG97" i="2"/>
  <c r="AH97" i="2"/>
  <c r="AI97" i="2"/>
  <c r="AJ97" i="2"/>
  <c r="B98" i="2"/>
  <c r="C98" i="2"/>
  <c r="D98" i="2"/>
  <c r="G98" i="2"/>
  <c r="H98" i="2"/>
  <c r="I98" i="2"/>
  <c r="J98" i="2"/>
  <c r="K98" i="2"/>
  <c r="L98" i="2"/>
  <c r="M98" i="2"/>
  <c r="N98" i="2"/>
  <c r="Q98" i="2"/>
  <c r="R98" i="2"/>
  <c r="S98" i="2"/>
  <c r="AB98" i="2"/>
  <c r="AC98" i="2"/>
  <c r="AD98" i="2"/>
  <c r="AE98" i="2"/>
  <c r="AF98" i="2"/>
  <c r="AG98" i="2"/>
  <c r="AH98" i="2"/>
  <c r="AI98" i="2"/>
  <c r="AJ98" i="2"/>
  <c r="B99" i="2"/>
  <c r="C99" i="2"/>
  <c r="D99" i="2"/>
  <c r="G99" i="2"/>
  <c r="H99" i="2"/>
  <c r="I99" i="2"/>
  <c r="J99" i="2"/>
  <c r="K99" i="2"/>
  <c r="L99" i="2"/>
  <c r="M99" i="2"/>
  <c r="N99" i="2"/>
  <c r="R99" i="2"/>
  <c r="S99" i="2"/>
  <c r="AB99" i="2"/>
  <c r="AC99" i="2"/>
  <c r="AD99" i="2"/>
  <c r="AE99" i="2"/>
  <c r="AF99" i="2"/>
  <c r="AG99" i="2"/>
  <c r="AH99" i="2"/>
  <c r="AI99" i="2"/>
  <c r="AJ99" i="2"/>
  <c r="B100" i="2"/>
  <c r="C100" i="2"/>
  <c r="D100" i="2"/>
  <c r="G100" i="2"/>
  <c r="H100" i="2"/>
  <c r="I100" i="2"/>
  <c r="J100" i="2"/>
  <c r="K100" i="2"/>
  <c r="L100" i="2"/>
  <c r="M100" i="2"/>
  <c r="Y100" i="2" s="1"/>
  <c r="N100" i="2"/>
  <c r="Q100" i="2"/>
  <c r="R100" i="2"/>
  <c r="S100" i="2"/>
  <c r="AB100" i="2"/>
  <c r="AC100" i="2"/>
  <c r="AD100" i="2"/>
  <c r="AE100" i="2"/>
  <c r="AF100" i="2"/>
  <c r="AG100" i="2"/>
  <c r="AH100" i="2"/>
  <c r="AI100" i="2"/>
  <c r="AJ100" i="2"/>
  <c r="B101" i="2"/>
  <c r="C101" i="2"/>
  <c r="D101" i="2"/>
  <c r="G101" i="2"/>
  <c r="H101" i="2"/>
  <c r="I101" i="2"/>
  <c r="J101" i="2"/>
  <c r="K101" i="2"/>
  <c r="L101" i="2"/>
  <c r="M101" i="2"/>
  <c r="N101" i="2"/>
  <c r="Q101" i="2"/>
  <c r="R101" i="2"/>
  <c r="S101" i="2"/>
  <c r="AB101" i="2"/>
  <c r="AC101" i="2"/>
  <c r="AD101" i="2"/>
  <c r="AE101" i="2"/>
  <c r="AF101" i="2"/>
  <c r="AG101" i="2"/>
  <c r="AH101" i="2"/>
  <c r="AI101" i="2"/>
  <c r="AJ101" i="2"/>
  <c r="B102" i="2"/>
  <c r="C102" i="2"/>
  <c r="D102" i="2"/>
  <c r="G102" i="2"/>
  <c r="H102" i="2"/>
  <c r="I102" i="2"/>
  <c r="J102" i="2"/>
  <c r="K102" i="2"/>
  <c r="L102" i="2"/>
  <c r="M102" i="2"/>
  <c r="W102" i="2" s="1"/>
  <c r="N102" i="2"/>
  <c r="R102" i="2"/>
  <c r="S102" i="2"/>
  <c r="AB102" i="2"/>
  <c r="AC102" i="2"/>
  <c r="AD102" i="2"/>
  <c r="AE102" i="2"/>
  <c r="AF102" i="2"/>
  <c r="AG102" i="2"/>
  <c r="AH102" i="2"/>
  <c r="AI102" i="2"/>
  <c r="AJ102" i="2"/>
  <c r="B103" i="2"/>
  <c r="C103" i="2"/>
  <c r="D103" i="2"/>
  <c r="G103" i="2"/>
  <c r="H103" i="2"/>
  <c r="I103" i="2"/>
  <c r="J103" i="2"/>
  <c r="K103" i="2"/>
  <c r="L103" i="2"/>
  <c r="M103" i="2"/>
  <c r="N103" i="2"/>
  <c r="R103" i="2"/>
  <c r="S103" i="2"/>
  <c r="AB103" i="2"/>
  <c r="AC103" i="2"/>
  <c r="AD103" i="2"/>
  <c r="AE103" i="2"/>
  <c r="AF103" i="2"/>
  <c r="AG103" i="2"/>
  <c r="AH103" i="2"/>
  <c r="AI103" i="2"/>
  <c r="AJ103" i="2"/>
  <c r="B104" i="2"/>
  <c r="C104" i="2"/>
  <c r="D104" i="2"/>
  <c r="G104" i="2"/>
  <c r="H104" i="2"/>
  <c r="I104" i="2"/>
  <c r="J104" i="2"/>
  <c r="K104" i="2"/>
  <c r="L104" i="2"/>
  <c r="M104" i="2"/>
  <c r="X104" i="2" s="1"/>
  <c r="N104" i="2"/>
  <c r="Q104" i="2"/>
  <c r="R104" i="2"/>
  <c r="S104" i="2"/>
  <c r="AB104" i="2"/>
  <c r="AC104" i="2"/>
  <c r="AD104" i="2"/>
  <c r="AE104" i="2"/>
  <c r="AF104" i="2"/>
  <c r="AG104" i="2"/>
  <c r="AH104" i="2"/>
  <c r="AI104" i="2"/>
  <c r="AJ104" i="2"/>
  <c r="B105" i="2"/>
  <c r="C105" i="2"/>
  <c r="D105" i="2"/>
  <c r="G105" i="2"/>
  <c r="H105" i="2"/>
  <c r="I105" i="2"/>
  <c r="J105" i="2"/>
  <c r="K105" i="2"/>
  <c r="L105" i="2"/>
  <c r="M105" i="2"/>
  <c r="N105" i="2"/>
  <c r="F105" i="2"/>
  <c r="Q105" i="2"/>
  <c r="R105" i="2"/>
  <c r="S105" i="2"/>
  <c r="AB105" i="2"/>
  <c r="AC105" i="2"/>
  <c r="AD105" i="2"/>
  <c r="AE105" i="2"/>
  <c r="AF105" i="2"/>
  <c r="AG105" i="2"/>
  <c r="AH105" i="2"/>
  <c r="AI105" i="2"/>
  <c r="AJ105" i="2"/>
  <c r="B106" i="2"/>
  <c r="C106" i="2"/>
  <c r="D106" i="2"/>
  <c r="G106" i="2"/>
  <c r="H106" i="2"/>
  <c r="I106" i="2"/>
  <c r="J106" i="2"/>
  <c r="K106" i="2"/>
  <c r="L106" i="2"/>
  <c r="M106" i="2"/>
  <c r="N106" i="2"/>
  <c r="Q106" i="2"/>
  <c r="R106" i="2"/>
  <c r="S106" i="2"/>
  <c r="AB106" i="2"/>
  <c r="AC106" i="2"/>
  <c r="AD106" i="2"/>
  <c r="AE106" i="2"/>
  <c r="AF106" i="2"/>
  <c r="AG106" i="2"/>
  <c r="AH106" i="2"/>
  <c r="AI106" i="2"/>
  <c r="AJ106" i="2"/>
  <c r="B107" i="2"/>
  <c r="C107" i="2"/>
  <c r="D107" i="2"/>
  <c r="G107" i="2"/>
  <c r="H107" i="2"/>
  <c r="I107" i="2"/>
  <c r="J107" i="2"/>
  <c r="K107" i="2"/>
  <c r="L107" i="2"/>
  <c r="M107" i="2"/>
  <c r="AA107" i="2" s="1"/>
  <c r="N107" i="2"/>
  <c r="R107" i="2"/>
  <c r="S107" i="2"/>
  <c r="AB107" i="2"/>
  <c r="AC107" i="2"/>
  <c r="AD107" i="2"/>
  <c r="AE107" i="2"/>
  <c r="AF107" i="2"/>
  <c r="AG107" i="2"/>
  <c r="AH107" i="2"/>
  <c r="AI107" i="2"/>
  <c r="AJ107" i="2"/>
  <c r="B108" i="2"/>
  <c r="C108" i="2"/>
  <c r="D108" i="2"/>
  <c r="G108" i="2"/>
  <c r="H108" i="2"/>
  <c r="I108" i="2"/>
  <c r="J108" i="2"/>
  <c r="K108" i="2"/>
  <c r="L108" i="2"/>
  <c r="M108" i="2"/>
  <c r="T108" i="2" s="1"/>
  <c r="N108" i="2"/>
  <c r="R108" i="2"/>
  <c r="S108" i="2"/>
  <c r="AB108" i="2"/>
  <c r="AC108" i="2"/>
  <c r="AD108" i="2"/>
  <c r="AE108" i="2"/>
  <c r="AF108" i="2"/>
  <c r="AG108" i="2"/>
  <c r="AH108" i="2"/>
  <c r="AI108" i="2"/>
  <c r="AJ108" i="2"/>
  <c r="B109" i="2"/>
  <c r="C109" i="2"/>
  <c r="D109" i="2"/>
  <c r="G109" i="2"/>
  <c r="H109" i="2"/>
  <c r="I109" i="2"/>
  <c r="J109" i="2"/>
  <c r="K109" i="2"/>
  <c r="L109" i="2"/>
  <c r="M109" i="2"/>
  <c r="N109" i="2"/>
  <c r="Q109" i="2"/>
  <c r="R109" i="2"/>
  <c r="S109" i="2"/>
  <c r="AB109" i="2"/>
  <c r="AC109" i="2"/>
  <c r="AD109" i="2"/>
  <c r="AE109" i="2"/>
  <c r="AF109" i="2"/>
  <c r="AG109" i="2"/>
  <c r="AH109" i="2"/>
  <c r="AI109" i="2"/>
  <c r="AJ109" i="2"/>
  <c r="B110" i="2"/>
  <c r="C110" i="2"/>
  <c r="D110" i="2"/>
  <c r="G110" i="2"/>
  <c r="H110" i="2"/>
  <c r="I110" i="2"/>
  <c r="J110" i="2"/>
  <c r="K110" i="2"/>
  <c r="L110" i="2"/>
  <c r="M110" i="2"/>
  <c r="V110" i="2" s="1"/>
  <c r="N110" i="2"/>
  <c r="Q110" i="2"/>
  <c r="R110" i="2"/>
  <c r="S110" i="2"/>
  <c r="AB110" i="2"/>
  <c r="AC110" i="2"/>
  <c r="AD110" i="2"/>
  <c r="AE110" i="2"/>
  <c r="AF110" i="2"/>
  <c r="AG110" i="2"/>
  <c r="AH110" i="2"/>
  <c r="AI110" i="2"/>
  <c r="AJ110" i="2"/>
  <c r="B111" i="2"/>
  <c r="C111" i="2"/>
  <c r="D111" i="2"/>
  <c r="G111" i="2"/>
  <c r="H111" i="2"/>
  <c r="I111" i="2"/>
  <c r="J111" i="2"/>
  <c r="K111" i="2"/>
  <c r="L111" i="2"/>
  <c r="M111" i="2"/>
  <c r="T111" i="2" s="1"/>
  <c r="N111" i="2"/>
  <c r="R111" i="2"/>
  <c r="S111" i="2"/>
  <c r="AB111" i="2"/>
  <c r="AC111" i="2"/>
  <c r="AD111" i="2"/>
  <c r="AE111" i="2"/>
  <c r="AF111" i="2"/>
  <c r="AG111" i="2"/>
  <c r="AH111" i="2"/>
  <c r="AI111" i="2"/>
  <c r="AJ111" i="2"/>
  <c r="B112" i="2"/>
  <c r="C112" i="2"/>
  <c r="D112" i="2"/>
  <c r="G112" i="2"/>
  <c r="H112" i="2"/>
  <c r="I112" i="2"/>
  <c r="J112" i="2"/>
  <c r="K112" i="2"/>
  <c r="L112" i="2"/>
  <c r="M112" i="2"/>
  <c r="AA112" i="2" s="1"/>
  <c r="N112" i="2"/>
  <c r="Q112" i="2"/>
  <c r="R112" i="2"/>
  <c r="S112" i="2"/>
  <c r="AB112" i="2"/>
  <c r="AC112" i="2"/>
  <c r="AD112" i="2"/>
  <c r="AE112" i="2"/>
  <c r="AF112" i="2"/>
  <c r="AG112" i="2"/>
  <c r="AH112" i="2"/>
  <c r="AI112" i="2"/>
  <c r="AJ112" i="2"/>
  <c r="B113" i="2"/>
  <c r="C113" i="2"/>
  <c r="D113" i="2"/>
  <c r="G113" i="2"/>
  <c r="H113" i="2"/>
  <c r="I113" i="2"/>
  <c r="J113" i="2"/>
  <c r="K113" i="2"/>
  <c r="L113" i="2"/>
  <c r="M113" i="2"/>
  <c r="N113" i="2"/>
  <c r="R113" i="2"/>
  <c r="S113" i="2"/>
  <c r="AB113" i="2"/>
  <c r="AC113" i="2"/>
  <c r="AD113" i="2"/>
  <c r="AE113" i="2"/>
  <c r="AF113" i="2"/>
  <c r="AG113" i="2"/>
  <c r="AH113" i="2"/>
  <c r="AI113" i="2"/>
  <c r="AJ113" i="2"/>
  <c r="B114" i="2"/>
  <c r="C114" i="2"/>
  <c r="D114" i="2"/>
  <c r="G114" i="2"/>
  <c r="H114" i="2"/>
  <c r="I114" i="2"/>
  <c r="J114" i="2"/>
  <c r="K114" i="2"/>
  <c r="L114" i="2"/>
  <c r="M114" i="2"/>
  <c r="Z114" i="2" s="1"/>
  <c r="N114" i="2"/>
  <c r="F114" i="2"/>
  <c r="R114" i="2"/>
  <c r="S114" i="2"/>
  <c r="AB114" i="2"/>
  <c r="AC114" i="2"/>
  <c r="AD114" i="2"/>
  <c r="AE114" i="2"/>
  <c r="AF114" i="2"/>
  <c r="AG114" i="2"/>
  <c r="AH114" i="2"/>
  <c r="AI114" i="2"/>
  <c r="AJ114" i="2"/>
  <c r="B115" i="2"/>
  <c r="C115" i="2"/>
  <c r="D115" i="2"/>
  <c r="G115" i="2"/>
  <c r="H115" i="2"/>
  <c r="I115" i="2"/>
  <c r="J115" i="2"/>
  <c r="K115" i="2"/>
  <c r="L115" i="2"/>
  <c r="M115" i="2"/>
  <c r="N115" i="2"/>
  <c r="Q115" i="2"/>
  <c r="R115" i="2"/>
  <c r="S115" i="2"/>
  <c r="AB115" i="2"/>
  <c r="AC115" i="2"/>
  <c r="AD115" i="2"/>
  <c r="AE115" i="2"/>
  <c r="AF115" i="2"/>
  <c r="AG115" i="2"/>
  <c r="AH115" i="2"/>
  <c r="AI115" i="2"/>
  <c r="AJ115" i="2"/>
  <c r="B116" i="2"/>
  <c r="C116" i="2"/>
  <c r="D116" i="2"/>
  <c r="G116" i="2"/>
  <c r="H116" i="2"/>
  <c r="I116" i="2"/>
  <c r="J116" i="2"/>
  <c r="K116" i="2"/>
  <c r="L116" i="2"/>
  <c r="M116" i="2"/>
  <c r="W116" i="2" s="1"/>
  <c r="N116" i="2"/>
  <c r="R116" i="2"/>
  <c r="S116" i="2"/>
  <c r="AB116" i="2"/>
  <c r="AC116" i="2"/>
  <c r="AD116" i="2"/>
  <c r="AE116" i="2"/>
  <c r="AF116" i="2"/>
  <c r="AG116" i="2"/>
  <c r="AH116" i="2"/>
  <c r="AI116" i="2"/>
  <c r="AJ116" i="2"/>
  <c r="B117" i="2"/>
  <c r="C117" i="2"/>
  <c r="D117" i="2"/>
  <c r="G117" i="2"/>
  <c r="H117" i="2"/>
  <c r="I117" i="2"/>
  <c r="J117" i="2"/>
  <c r="K117" i="2"/>
  <c r="L117" i="2"/>
  <c r="M117" i="2"/>
  <c r="Y117" i="2" s="1"/>
  <c r="N117" i="2"/>
  <c r="R117" i="2"/>
  <c r="S117" i="2"/>
  <c r="AB117" i="2"/>
  <c r="AC117" i="2"/>
  <c r="AD117" i="2"/>
  <c r="AE117" i="2"/>
  <c r="AF117" i="2"/>
  <c r="AG117" i="2"/>
  <c r="AH117" i="2"/>
  <c r="AI117" i="2"/>
  <c r="AJ117" i="2"/>
  <c r="B118" i="2"/>
  <c r="C118" i="2"/>
  <c r="D118" i="2"/>
  <c r="G118" i="2"/>
  <c r="H118" i="2"/>
  <c r="I118" i="2"/>
  <c r="J118" i="2"/>
  <c r="K118" i="2"/>
  <c r="L118" i="2"/>
  <c r="M118" i="2"/>
  <c r="W118" i="2" s="1"/>
  <c r="N118" i="2"/>
  <c r="R118" i="2"/>
  <c r="S118" i="2"/>
  <c r="AB118" i="2"/>
  <c r="AC118" i="2"/>
  <c r="AD118" i="2"/>
  <c r="AE118" i="2"/>
  <c r="AF118" i="2"/>
  <c r="AG118" i="2"/>
  <c r="AH118" i="2"/>
  <c r="AI118" i="2"/>
  <c r="AJ118" i="2"/>
  <c r="B119" i="2"/>
  <c r="C119" i="2"/>
  <c r="D119" i="2"/>
  <c r="G119" i="2"/>
  <c r="H119" i="2"/>
  <c r="I119" i="2"/>
  <c r="J119" i="2"/>
  <c r="K119" i="2"/>
  <c r="L119" i="2"/>
  <c r="M119" i="2"/>
  <c r="W119" i="2" s="1"/>
  <c r="N119" i="2"/>
  <c r="R119" i="2"/>
  <c r="S119" i="2"/>
  <c r="AB119" i="2"/>
  <c r="AC119" i="2"/>
  <c r="AD119" i="2"/>
  <c r="AE119" i="2"/>
  <c r="AF119" i="2"/>
  <c r="AG119" i="2"/>
  <c r="AH119" i="2"/>
  <c r="AI119" i="2"/>
  <c r="AJ119" i="2"/>
  <c r="B120" i="2"/>
  <c r="C120" i="2"/>
  <c r="D120" i="2"/>
  <c r="G120" i="2"/>
  <c r="H120" i="2"/>
  <c r="I120" i="2"/>
  <c r="J120" i="2"/>
  <c r="K120" i="2"/>
  <c r="L120" i="2"/>
  <c r="M120" i="2"/>
  <c r="N120" i="2"/>
  <c r="R120" i="2"/>
  <c r="S120" i="2"/>
  <c r="AB120" i="2"/>
  <c r="AC120" i="2"/>
  <c r="AD120" i="2"/>
  <c r="AE120" i="2"/>
  <c r="AF120" i="2"/>
  <c r="AG120" i="2"/>
  <c r="AH120" i="2"/>
  <c r="AI120" i="2"/>
  <c r="AJ120" i="2"/>
  <c r="B121" i="2"/>
  <c r="C121" i="2"/>
  <c r="D121" i="2"/>
  <c r="G121" i="2"/>
  <c r="H121" i="2"/>
  <c r="I121" i="2"/>
  <c r="J121" i="2"/>
  <c r="K121" i="2"/>
  <c r="L121" i="2"/>
  <c r="M121" i="2"/>
  <c r="V121" i="2" s="1"/>
  <c r="N121" i="2"/>
  <c r="R121" i="2"/>
  <c r="S121" i="2"/>
  <c r="AB121" i="2"/>
  <c r="AC121" i="2"/>
  <c r="AD121" i="2"/>
  <c r="AE121" i="2"/>
  <c r="AF121" i="2"/>
  <c r="AG121" i="2"/>
  <c r="AH121" i="2"/>
  <c r="AI121" i="2"/>
  <c r="AJ121" i="2"/>
  <c r="B122" i="2"/>
  <c r="C122" i="2"/>
  <c r="D122" i="2"/>
  <c r="F122" i="2"/>
  <c r="G122" i="2"/>
  <c r="H122" i="2"/>
  <c r="I122" i="2"/>
  <c r="J122" i="2"/>
  <c r="K122" i="2"/>
  <c r="L122" i="2"/>
  <c r="M122" i="2"/>
  <c r="N122" i="2"/>
  <c r="R122" i="2"/>
  <c r="S122" i="2"/>
  <c r="AB122" i="2"/>
  <c r="AC122" i="2"/>
  <c r="AD122" i="2"/>
  <c r="AE122" i="2"/>
  <c r="AF122" i="2"/>
  <c r="AG122" i="2"/>
  <c r="AH122" i="2"/>
  <c r="AI122" i="2"/>
  <c r="AJ122" i="2"/>
  <c r="B123" i="2"/>
  <c r="C123" i="2"/>
  <c r="D123" i="2"/>
  <c r="G123" i="2"/>
  <c r="H123" i="2"/>
  <c r="I123" i="2"/>
  <c r="J123" i="2"/>
  <c r="K123" i="2"/>
  <c r="L123" i="2"/>
  <c r="M123" i="2"/>
  <c r="Z123" i="2" s="1"/>
  <c r="N123" i="2"/>
  <c r="Q123" i="2"/>
  <c r="R123" i="2"/>
  <c r="S123" i="2"/>
  <c r="AB123" i="2"/>
  <c r="AC123" i="2"/>
  <c r="AD123" i="2"/>
  <c r="AE123" i="2"/>
  <c r="AF123" i="2"/>
  <c r="AG123" i="2"/>
  <c r="AH123" i="2"/>
  <c r="AI123" i="2"/>
  <c r="AJ123" i="2"/>
  <c r="B124" i="2"/>
  <c r="C124" i="2"/>
  <c r="D124" i="2"/>
  <c r="G124" i="2"/>
  <c r="H124" i="2"/>
  <c r="I124" i="2"/>
  <c r="J124" i="2"/>
  <c r="K124" i="2"/>
  <c r="L124" i="2"/>
  <c r="M124" i="2"/>
  <c r="N124" i="2"/>
  <c r="R124" i="2"/>
  <c r="S124" i="2"/>
  <c r="AB124" i="2"/>
  <c r="AC124" i="2"/>
  <c r="AD124" i="2"/>
  <c r="AE124" i="2"/>
  <c r="AF124" i="2"/>
  <c r="AG124" i="2"/>
  <c r="AH124" i="2"/>
  <c r="AI124" i="2"/>
  <c r="AJ124" i="2"/>
  <c r="B125" i="2"/>
  <c r="C125" i="2"/>
  <c r="D125" i="2"/>
  <c r="G125" i="2"/>
  <c r="H125" i="2"/>
  <c r="I125" i="2"/>
  <c r="J125" i="2"/>
  <c r="K125" i="2"/>
  <c r="L125" i="2"/>
  <c r="M125" i="2"/>
  <c r="N125" i="2"/>
  <c r="R125" i="2"/>
  <c r="S125" i="2"/>
  <c r="AB125" i="2"/>
  <c r="AC125" i="2"/>
  <c r="AD125" i="2"/>
  <c r="AE125" i="2"/>
  <c r="AF125" i="2"/>
  <c r="AG125" i="2"/>
  <c r="AH125" i="2"/>
  <c r="AI125" i="2"/>
  <c r="AJ125" i="2"/>
  <c r="B126" i="2"/>
  <c r="C126" i="2"/>
  <c r="D126" i="2"/>
  <c r="G126" i="2"/>
  <c r="H126" i="2"/>
  <c r="I126" i="2"/>
  <c r="J126" i="2"/>
  <c r="K126" i="2"/>
  <c r="L126" i="2"/>
  <c r="M126" i="2"/>
  <c r="T126" i="2" s="1"/>
  <c r="N126" i="2"/>
  <c r="R126" i="2"/>
  <c r="S126" i="2"/>
  <c r="AB126" i="2"/>
  <c r="AC126" i="2"/>
  <c r="AD126" i="2"/>
  <c r="AE126" i="2"/>
  <c r="AF126" i="2"/>
  <c r="AG126" i="2"/>
  <c r="AH126" i="2"/>
  <c r="AI126" i="2"/>
  <c r="AJ126" i="2"/>
  <c r="B127" i="2"/>
  <c r="C127" i="2"/>
  <c r="D127" i="2"/>
  <c r="G127" i="2"/>
  <c r="H127" i="2"/>
  <c r="I127" i="2"/>
  <c r="J127" i="2"/>
  <c r="K127" i="2"/>
  <c r="L127" i="2"/>
  <c r="M127" i="2"/>
  <c r="Y127" i="2" s="1"/>
  <c r="N127" i="2"/>
  <c r="R127" i="2"/>
  <c r="S127" i="2"/>
  <c r="AB127" i="2"/>
  <c r="AC127" i="2"/>
  <c r="AD127" i="2"/>
  <c r="AE127" i="2"/>
  <c r="AF127" i="2"/>
  <c r="AG127" i="2"/>
  <c r="AH127" i="2"/>
  <c r="AI127" i="2"/>
  <c r="AJ127" i="2"/>
  <c r="B128" i="2"/>
  <c r="C128" i="2"/>
  <c r="D128" i="2"/>
  <c r="G128" i="2"/>
  <c r="H128" i="2"/>
  <c r="I128" i="2"/>
  <c r="J128" i="2"/>
  <c r="K128" i="2"/>
  <c r="L128" i="2"/>
  <c r="M128" i="2"/>
  <c r="V128" i="2" s="1"/>
  <c r="N128" i="2"/>
  <c r="Q128" i="2"/>
  <c r="R128" i="2"/>
  <c r="S128" i="2"/>
  <c r="AB128" i="2"/>
  <c r="AC128" i="2"/>
  <c r="AD128" i="2"/>
  <c r="AE128" i="2"/>
  <c r="AF128" i="2"/>
  <c r="AG128" i="2"/>
  <c r="AH128" i="2"/>
  <c r="AI128" i="2"/>
  <c r="AJ128" i="2"/>
  <c r="B129" i="2"/>
  <c r="C129" i="2"/>
  <c r="D129" i="2"/>
  <c r="G129" i="2"/>
  <c r="H129" i="2"/>
  <c r="I129" i="2"/>
  <c r="J129" i="2"/>
  <c r="K129" i="2"/>
  <c r="L129" i="2"/>
  <c r="M129" i="2"/>
  <c r="V129" i="2" s="1"/>
  <c r="N129" i="2"/>
  <c r="Q129" i="2"/>
  <c r="R129" i="2"/>
  <c r="S129" i="2"/>
  <c r="AB129" i="2"/>
  <c r="AC129" i="2"/>
  <c r="AD129" i="2"/>
  <c r="AE129" i="2"/>
  <c r="AF129" i="2"/>
  <c r="AG129" i="2"/>
  <c r="AH129" i="2"/>
  <c r="AI129" i="2"/>
  <c r="AJ129" i="2"/>
  <c r="B130" i="2"/>
  <c r="C130" i="2"/>
  <c r="D130" i="2"/>
  <c r="G130" i="2"/>
  <c r="H130" i="2"/>
  <c r="I130" i="2"/>
  <c r="J130" i="2"/>
  <c r="K130" i="2"/>
  <c r="L130" i="2"/>
  <c r="M130" i="2"/>
  <c r="T130" i="2" s="1"/>
  <c r="N130" i="2"/>
  <c r="R130" i="2"/>
  <c r="S130" i="2"/>
  <c r="AB130" i="2"/>
  <c r="AC130" i="2"/>
  <c r="AD130" i="2"/>
  <c r="AE130" i="2"/>
  <c r="AF130" i="2"/>
  <c r="AG130" i="2"/>
  <c r="AH130" i="2"/>
  <c r="AI130" i="2"/>
  <c r="AJ130" i="2"/>
  <c r="B131" i="2"/>
  <c r="C131" i="2"/>
  <c r="D131" i="2"/>
  <c r="G131" i="2"/>
  <c r="H131" i="2"/>
  <c r="I131" i="2"/>
  <c r="J131" i="2"/>
  <c r="K131" i="2"/>
  <c r="L131" i="2"/>
  <c r="M131" i="2"/>
  <c r="AA131" i="2" s="1"/>
  <c r="N131" i="2"/>
  <c r="R131" i="2"/>
  <c r="S131" i="2"/>
  <c r="AB131" i="2"/>
  <c r="AC131" i="2"/>
  <c r="AD131" i="2"/>
  <c r="AE131" i="2"/>
  <c r="AF131" i="2"/>
  <c r="AG131" i="2"/>
  <c r="AH131" i="2"/>
  <c r="AI131" i="2"/>
  <c r="AJ131" i="2"/>
  <c r="B132" i="2"/>
  <c r="C132" i="2"/>
  <c r="D132" i="2"/>
  <c r="G132" i="2"/>
  <c r="H132" i="2"/>
  <c r="I132" i="2"/>
  <c r="J132" i="2"/>
  <c r="K132" i="2"/>
  <c r="L132" i="2"/>
  <c r="M132" i="2"/>
  <c r="N132" i="2"/>
  <c r="R132" i="2"/>
  <c r="S132" i="2"/>
  <c r="AB132" i="2"/>
  <c r="AC132" i="2"/>
  <c r="AD132" i="2"/>
  <c r="AE132" i="2"/>
  <c r="AF132" i="2"/>
  <c r="AG132" i="2"/>
  <c r="AH132" i="2"/>
  <c r="AI132" i="2"/>
  <c r="AJ132" i="2"/>
  <c r="B133" i="2"/>
  <c r="C133" i="2"/>
  <c r="D133" i="2"/>
  <c r="G133" i="2"/>
  <c r="H133" i="2"/>
  <c r="I133" i="2"/>
  <c r="J133" i="2"/>
  <c r="K133" i="2"/>
  <c r="L133" i="2"/>
  <c r="M133" i="2"/>
  <c r="N133" i="2"/>
  <c r="R133" i="2"/>
  <c r="S133" i="2"/>
  <c r="AB133" i="2"/>
  <c r="AC133" i="2"/>
  <c r="AD133" i="2"/>
  <c r="AE133" i="2"/>
  <c r="AF133" i="2"/>
  <c r="AG133" i="2"/>
  <c r="AH133" i="2"/>
  <c r="AI133" i="2"/>
  <c r="AJ133" i="2"/>
  <c r="B134" i="2"/>
  <c r="C134" i="2"/>
  <c r="D134" i="2"/>
  <c r="G134" i="2"/>
  <c r="H134" i="2"/>
  <c r="I134" i="2"/>
  <c r="J134" i="2"/>
  <c r="K134" i="2"/>
  <c r="L134" i="2"/>
  <c r="M134" i="2"/>
  <c r="AA134" i="2" s="1"/>
  <c r="N134" i="2"/>
  <c r="R134" i="2"/>
  <c r="S134" i="2"/>
  <c r="AB134" i="2"/>
  <c r="AC134" i="2"/>
  <c r="AD134" i="2"/>
  <c r="AE134" i="2"/>
  <c r="AF134" i="2"/>
  <c r="AG134" i="2"/>
  <c r="AH134" i="2"/>
  <c r="AI134" i="2"/>
  <c r="AJ134" i="2"/>
  <c r="B135" i="2"/>
  <c r="C135" i="2"/>
  <c r="D135" i="2"/>
  <c r="G135" i="2"/>
  <c r="H135" i="2"/>
  <c r="I135" i="2"/>
  <c r="J135" i="2"/>
  <c r="K135" i="2"/>
  <c r="L135" i="2"/>
  <c r="M135" i="2"/>
  <c r="W135" i="2" s="1"/>
  <c r="N135" i="2"/>
  <c r="R135" i="2"/>
  <c r="S135" i="2"/>
  <c r="AB135" i="2"/>
  <c r="AC135" i="2"/>
  <c r="AD135" i="2"/>
  <c r="AE135" i="2"/>
  <c r="AF135" i="2"/>
  <c r="AG135" i="2"/>
  <c r="AH135" i="2"/>
  <c r="AI135" i="2"/>
  <c r="AJ135" i="2"/>
  <c r="B136" i="2"/>
  <c r="C136" i="2"/>
  <c r="D136" i="2"/>
  <c r="G136" i="2"/>
  <c r="H136" i="2"/>
  <c r="I136" i="2"/>
  <c r="J136" i="2"/>
  <c r="K136" i="2"/>
  <c r="L136" i="2"/>
  <c r="M136" i="2"/>
  <c r="V136" i="2" s="1"/>
  <c r="N136" i="2"/>
  <c r="R136" i="2"/>
  <c r="S136" i="2"/>
  <c r="AB136" i="2"/>
  <c r="AC136" i="2"/>
  <c r="AD136" i="2"/>
  <c r="AE136" i="2"/>
  <c r="AF136" i="2"/>
  <c r="AG136" i="2"/>
  <c r="AH136" i="2"/>
  <c r="AI136" i="2"/>
  <c r="AJ136" i="2"/>
  <c r="B137" i="2"/>
  <c r="C137" i="2"/>
  <c r="D137" i="2"/>
  <c r="G137" i="2"/>
  <c r="H137" i="2"/>
  <c r="I137" i="2"/>
  <c r="J137" i="2"/>
  <c r="K137" i="2"/>
  <c r="L137" i="2"/>
  <c r="M137" i="2"/>
  <c r="N137" i="2"/>
  <c r="Q137" i="2"/>
  <c r="R137" i="2"/>
  <c r="S137" i="2"/>
  <c r="AB137" i="2"/>
  <c r="AC137" i="2"/>
  <c r="AD137" i="2"/>
  <c r="AE137" i="2"/>
  <c r="AF137" i="2"/>
  <c r="AG137" i="2"/>
  <c r="AH137" i="2"/>
  <c r="AI137" i="2"/>
  <c r="AJ137" i="2"/>
  <c r="B138" i="2"/>
  <c r="C138" i="2"/>
  <c r="D138" i="2"/>
  <c r="G138" i="2"/>
  <c r="H138" i="2"/>
  <c r="I138" i="2"/>
  <c r="J138" i="2"/>
  <c r="K138" i="2"/>
  <c r="L138" i="2"/>
  <c r="M138" i="2"/>
  <c r="N138" i="2"/>
  <c r="R138" i="2"/>
  <c r="S138" i="2"/>
  <c r="AB138" i="2"/>
  <c r="AC138" i="2"/>
  <c r="AD138" i="2"/>
  <c r="AE138" i="2"/>
  <c r="AF138" i="2"/>
  <c r="AG138" i="2"/>
  <c r="AH138" i="2"/>
  <c r="AI138" i="2"/>
  <c r="AJ138" i="2"/>
  <c r="B139" i="2"/>
  <c r="C139" i="2"/>
  <c r="D139" i="2"/>
  <c r="G139" i="2"/>
  <c r="H139" i="2"/>
  <c r="I139" i="2"/>
  <c r="J139" i="2"/>
  <c r="K139" i="2"/>
  <c r="L139" i="2"/>
  <c r="M139" i="2"/>
  <c r="N139" i="2"/>
  <c r="R139" i="2"/>
  <c r="S139" i="2"/>
  <c r="AB139" i="2"/>
  <c r="AC139" i="2"/>
  <c r="AD139" i="2"/>
  <c r="AE139" i="2"/>
  <c r="AF139" i="2"/>
  <c r="AG139" i="2"/>
  <c r="AH139" i="2"/>
  <c r="AI139" i="2"/>
  <c r="AJ139" i="2"/>
  <c r="B140" i="2"/>
  <c r="C140" i="2"/>
  <c r="D140" i="2"/>
  <c r="G140" i="2"/>
  <c r="H140" i="2"/>
  <c r="I140" i="2"/>
  <c r="J140" i="2"/>
  <c r="K140" i="2"/>
  <c r="L140" i="2"/>
  <c r="M140" i="2"/>
  <c r="U140" i="2" s="1"/>
  <c r="N140" i="2"/>
  <c r="R140" i="2"/>
  <c r="S140" i="2"/>
  <c r="AB140" i="2"/>
  <c r="AC140" i="2"/>
  <c r="AD140" i="2"/>
  <c r="AE140" i="2"/>
  <c r="AF140" i="2"/>
  <c r="AG140" i="2"/>
  <c r="AH140" i="2"/>
  <c r="AI140" i="2"/>
  <c r="AJ140" i="2"/>
  <c r="B141" i="2"/>
  <c r="C141" i="2"/>
  <c r="D141" i="2"/>
  <c r="G141" i="2"/>
  <c r="H141" i="2"/>
  <c r="I141" i="2"/>
  <c r="J141" i="2"/>
  <c r="K141" i="2"/>
  <c r="L141" i="2"/>
  <c r="M141" i="2"/>
  <c r="Y141" i="2" s="1"/>
  <c r="N141" i="2"/>
  <c r="Q141" i="2"/>
  <c r="R141" i="2"/>
  <c r="S141" i="2"/>
  <c r="AB141" i="2"/>
  <c r="AC141" i="2"/>
  <c r="AD141" i="2"/>
  <c r="AE141" i="2"/>
  <c r="AF141" i="2"/>
  <c r="AG141" i="2"/>
  <c r="AH141" i="2"/>
  <c r="AI141" i="2"/>
  <c r="AJ141" i="2"/>
  <c r="B142" i="2"/>
  <c r="C142" i="2"/>
  <c r="D142" i="2"/>
  <c r="G142" i="2"/>
  <c r="H142" i="2"/>
  <c r="I142" i="2"/>
  <c r="J142" i="2"/>
  <c r="K142" i="2"/>
  <c r="L142" i="2"/>
  <c r="M142" i="2"/>
  <c r="N142" i="2"/>
  <c r="Q142" i="2"/>
  <c r="R142" i="2"/>
  <c r="S142" i="2"/>
  <c r="AB142" i="2"/>
  <c r="AC142" i="2"/>
  <c r="AD142" i="2"/>
  <c r="AE142" i="2"/>
  <c r="AF142" i="2"/>
  <c r="AG142" i="2"/>
  <c r="AH142" i="2"/>
  <c r="AI142" i="2"/>
  <c r="AJ142" i="2"/>
  <c r="B143" i="2"/>
  <c r="C143" i="2"/>
  <c r="D143" i="2"/>
  <c r="G143" i="2"/>
  <c r="H143" i="2"/>
  <c r="I143" i="2"/>
  <c r="J143" i="2"/>
  <c r="K143" i="2"/>
  <c r="L143" i="2"/>
  <c r="M143" i="2"/>
  <c r="N143" i="2"/>
  <c r="R143" i="2"/>
  <c r="S143" i="2"/>
  <c r="AB143" i="2"/>
  <c r="AC143" i="2"/>
  <c r="AD143" i="2"/>
  <c r="AE143" i="2"/>
  <c r="AF143" i="2"/>
  <c r="AG143" i="2"/>
  <c r="AH143" i="2"/>
  <c r="AI143" i="2"/>
  <c r="AJ143" i="2"/>
  <c r="B144" i="2"/>
  <c r="C144" i="2"/>
  <c r="D144" i="2"/>
  <c r="G144" i="2"/>
  <c r="H144" i="2"/>
  <c r="I144" i="2"/>
  <c r="J144" i="2"/>
  <c r="K144" i="2"/>
  <c r="L144" i="2"/>
  <c r="M144" i="2"/>
  <c r="U144" i="2" s="1"/>
  <c r="N144" i="2"/>
  <c r="R144" i="2"/>
  <c r="S144" i="2"/>
  <c r="AB144" i="2"/>
  <c r="AC144" i="2"/>
  <c r="AD144" i="2"/>
  <c r="AE144" i="2"/>
  <c r="AF144" i="2"/>
  <c r="AG144" i="2"/>
  <c r="AH144" i="2"/>
  <c r="AI144" i="2"/>
  <c r="AJ144" i="2"/>
  <c r="B145" i="2"/>
  <c r="C145" i="2"/>
  <c r="D145" i="2"/>
  <c r="G145" i="2"/>
  <c r="H145" i="2"/>
  <c r="I145" i="2"/>
  <c r="J145" i="2"/>
  <c r="K145" i="2"/>
  <c r="L145" i="2"/>
  <c r="M145" i="2"/>
  <c r="V145" i="2" s="1"/>
  <c r="N145" i="2"/>
  <c r="R145" i="2"/>
  <c r="S145" i="2"/>
  <c r="AB145" i="2"/>
  <c r="AC145" i="2"/>
  <c r="AD145" i="2"/>
  <c r="AE145" i="2"/>
  <c r="AF145" i="2"/>
  <c r="AG145" i="2"/>
  <c r="AH145" i="2"/>
  <c r="AI145" i="2"/>
  <c r="AJ145" i="2"/>
  <c r="B146" i="2"/>
  <c r="C146" i="2"/>
  <c r="D146" i="2"/>
  <c r="G146" i="2"/>
  <c r="H146" i="2"/>
  <c r="I146" i="2"/>
  <c r="J146" i="2"/>
  <c r="K146" i="2"/>
  <c r="L146" i="2"/>
  <c r="M146" i="2"/>
  <c r="T146" i="2" s="1"/>
  <c r="N146" i="2"/>
  <c r="R146" i="2"/>
  <c r="S146" i="2"/>
  <c r="AB146" i="2"/>
  <c r="AC146" i="2"/>
  <c r="AD146" i="2"/>
  <c r="AE146" i="2"/>
  <c r="AF146" i="2"/>
  <c r="AG146" i="2"/>
  <c r="AH146" i="2"/>
  <c r="AI146" i="2"/>
  <c r="AJ146" i="2"/>
  <c r="B147" i="2"/>
  <c r="C147" i="2"/>
  <c r="D147" i="2"/>
  <c r="G147" i="2"/>
  <c r="H147" i="2"/>
  <c r="I147" i="2"/>
  <c r="J147" i="2"/>
  <c r="K147" i="2"/>
  <c r="L147" i="2"/>
  <c r="M147" i="2"/>
  <c r="V147" i="2" s="1"/>
  <c r="N147" i="2"/>
  <c r="F147" i="2"/>
  <c r="Q147" i="2"/>
  <c r="R147" i="2"/>
  <c r="S147" i="2"/>
  <c r="AB147" i="2"/>
  <c r="AC147" i="2"/>
  <c r="AD147" i="2"/>
  <c r="AE147" i="2"/>
  <c r="AF147" i="2"/>
  <c r="AG147" i="2"/>
  <c r="AH147" i="2"/>
  <c r="AI147" i="2"/>
  <c r="AJ147" i="2"/>
  <c r="B148" i="2"/>
  <c r="C148" i="2"/>
  <c r="D148" i="2"/>
  <c r="G148" i="2"/>
  <c r="H148" i="2"/>
  <c r="I148" i="2"/>
  <c r="J148" i="2"/>
  <c r="K148" i="2"/>
  <c r="L148" i="2"/>
  <c r="M148" i="2"/>
  <c r="V148" i="2" s="1"/>
  <c r="N148" i="2"/>
  <c r="R148" i="2"/>
  <c r="S148" i="2"/>
  <c r="AB148" i="2"/>
  <c r="AC148" i="2"/>
  <c r="AD148" i="2"/>
  <c r="AE148" i="2"/>
  <c r="AF148" i="2"/>
  <c r="AG148" i="2"/>
  <c r="AH148" i="2"/>
  <c r="AI148" i="2"/>
  <c r="AJ148" i="2"/>
  <c r="B149" i="2"/>
  <c r="C149" i="2"/>
  <c r="D149" i="2"/>
  <c r="G149" i="2"/>
  <c r="H149" i="2"/>
  <c r="I149" i="2"/>
  <c r="J149" i="2"/>
  <c r="K149" i="2"/>
  <c r="L149" i="2"/>
  <c r="M149" i="2"/>
  <c r="Y149" i="2" s="1"/>
  <c r="N149" i="2"/>
  <c r="Q149" i="2"/>
  <c r="R149" i="2"/>
  <c r="S149" i="2"/>
  <c r="AB149" i="2"/>
  <c r="AC149" i="2"/>
  <c r="AD149" i="2"/>
  <c r="AE149" i="2"/>
  <c r="AF149" i="2"/>
  <c r="AG149" i="2"/>
  <c r="AH149" i="2"/>
  <c r="AI149" i="2"/>
  <c r="AJ149" i="2"/>
  <c r="B150" i="2"/>
  <c r="C150" i="2"/>
  <c r="D150" i="2"/>
  <c r="G150" i="2"/>
  <c r="H150" i="2"/>
  <c r="I150" i="2"/>
  <c r="J150" i="2"/>
  <c r="K150" i="2"/>
  <c r="L150" i="2"/>
  <c r="M150" i="2"/>
  <c r="W150" i="2" s="1"/>
  <c r="N150" i="2"/>
  <c r="R150" i="2"/>
  <c r="S150" i="2"/>
  <c r="AB150" i="2"/>
  <c r="AC150" i="2"/>
  <c r="AD150" i="2"/>
  <c r="AE150" i="2"/>
  <c r="AF150" i="2"/>
  <c r="AG150" i="2"/>
  <c r="AH150" i="2"/>
  <c r="AI150" i="2"/>
  <c r="AJ150" i="2"/>
  <c r="B151" i="2"/>
  <c r="C151" i="2"/>
  <c r="D151" i="2"/>
  <c r="G151" i="2"/>
  <c r="H151" i="2"/>
  <c r="I151" i="2"/>
  <c r="J151" i="2"/>
  <c r="K151" i="2"/>
  <c r="L151" i="2"/>
  <c r="M151" i="2"/>
  <c r="N151" i="2"/>
  <c r="R151" i="2"/>
  <c r="S151" i="2"/>
  <c r="AB151" i="2"/>
  <c r="AC151" i="2"/>
  <c r="AD151" i="2"/>
  <c r="AE151" i="2"/>
  <c r="AF151" i="2"/>
  <c r="AG151" i="2"/>
  <c r="AH151" i="2"/>
  <c r="AI151" i="2"/>
  <c r="AJ151" i="2"/>
  <c r="B152" i="2"/>
  <c r="C152" i="2"/>
  <c r="D152" i="2"/>
  <c r="G152" i="2"/>
  <c r="H152" i="2"/>
  <c r="I152" i="2"/>
  <c r="J152" i="2"/>
  <c r="K152" i="2"/>
  <c r="L152" i="2"/>
  <c r="M152" i="2"/>
  <c r="U152" i="2" s="1"/>
  <c r="N152" i="2"/>
  <c r="R152" i="2"/>
  <c r="S152" i="2"/>
  <c r="AB152" i="2"/>
  <c r="AC152" i="2"/>
  <c r="AD152" i="2"/>
  <c r="AE152" i="2"/>
  <c r="AF152" i="2"/>
  <c r="AG152" i="2"/>
  <c r="AH152" i="2"/>
  <c r="AI152" i="2"/>
  <c r="AJ152" i="2"/>
  <c r="B153" i="2"/>
  <c r="C153" i="2"/>
  <c r="D153" i="2"/>
  <c r="G153" i="2"/>
  <c r="H153" i="2"/>
  <c r="I153" i="2"/>
  <c r="J153" i="2"/>
  <c r="K153" i="2"/>
  <c r="L153" i="2"/>
  <c r="M153" i="2"/>
  <c r="N153" i="2"/>
  <c r="R153" i="2"/>
  <c r="S153" i="2"/>
  <c r="AB153" i="2"/>
  <c r="AC153" i="2"/>
  <c r="AD153" i="2"/>
  <c r="AE153" i="2"/>
  <c r="AF153" i="2"/>
  <c r="AG153" i="2"/>
  <c r="AH153" i="2"/>
  <c r="AI153" i="2"/>
  <c r="AJ153" i="2"/>
  <c r="B154" i="2"/>
  <c r="C154" i="2"/>
  <c r="D154" i="2"/>
  <c r="G154" i="2"/>
  <c r="H154" i="2"/>
  <c r="I154" i="2"/>
  <c r="J154" i="2"/>
  <c r="K154" i="2"/>
  <c r="L154" i="2"/>
  <c r="M154" i="2"/>
  <c r="N154" i="2"/>
  <c r="Q154" i="2"/>
  <c r="R154" i="2"/>
  <c r="S154" i="2"/>
  <c r="AB154" i="2"/>
  <c r="AC154" i="2"/>
  <c r="AD154" i="2"/>
  <c r="AE154" i="2"/>
  <c r="AF154" i="2"/>
  <c r="AG154" i="2"/>
  <c r="AH154" i="2"/>
  <c r="AI154" i="2"/>
  <c r="AJ154" i="2"/>
  <c r="B155" i="2"/>
  <c r="C155" i="2"/>
  <c r="D155" i="2"/>
  <c r="G155" i="2"/>
  <c r="H155" i="2"/>
  <c r="I155" i="2"/>
  <c r="J155" i="2"/>
  <c r="K155" i="2"/>
  <c r="L155" i="2"/>
  <c r="M155" i="2"/>
  <c r="N155" i="2"/>
  <c r="F155" i="2"/>
  <c r="Q155" i="2"/>
  <c r="R155" i="2"/>
  <c r="S155" i="2"/>
  <c r="AB155" i="2"/>
  <c r="AC155" i="2"/>
  <c r="AD155" i="2"/>
  <c r="AE155" i="2"/>
  <c r="AF155" i="2"/>
  <c r="AG155" i="2"/>
  <c r="AH155" i="2"/>
  <c r="AI155" i="2"/>
  <c r="AJ155" i="2"/>
  <c r="B156" i="2"/>
  <c r="C156" i="2"/>
  <c r="D156" i="2"/>
  <c r="G156" i="2"/>
  <c r="H156" i="2"/>
  <c r="I156" i="2"/>
  <c r="J156" i="2"/>
  <c r="K156" i="2"/>
  <c r="L156" i="2"/>
  <c r="M156" i="2"/>
  <c r="N156" i="2"/>
  <c r="R156" i="2"/>
  <c r="S156" i="2"/>
  <c r="AB156" i="2"/>
  <c r="AC156" i="2"/>
  <c r="AD156" i="2"/>
  <c r="AE156" i="2"/>
  <c r="AF156" i="2"/>
  <c r="AG156" i="2"/>
  <c r="AH156" i="2"/>
  <c r="AI156" i="2"/>
  <c r="AJ156" i="2"/>
  <c r="B157" i="2"/>
  <c r="C157" i="2"/>
  <c r="D157" i="2"/>
  <c r="G157" i="2"/>
  <c r="H157" i="2"/>
  <c r="I157" i="2"/>
  <c r="J157" i="2"/>
  <c r="K157" i="2"/>
  <c r="L157" i="2"/>
  <c r="M157" i="2"/>
  <c r="Y157" i="2" s="1"/>
  <c r="N157" i="2"/>
  <c r="R157" i="2"/>
  <c r="S157" i="2"/>
  <c r="AB157" i="2"/>
  <c r="AC157" i="2"/>
  <c r="AD157" i="2"/>
  <c r="AE157" i="2"/>
  <c r="AF157" i="2"/>
  <c r="AG157" i="2"/>
  <c r="AH157" i="2"/>
  <c r="AI157" i="2"/>
  <c r="AJ157" i="2"/>
  <c r="B158" i="2"/>
  <c r="C158" i="2"/>
  <c r="D158" i="2"/>
  <c r="G158" i="2"/>
  <c r="H158" i="2"/>
  <c r="I158" i="2"/>
  <c r="J158" i="2"/>
  <c r="K158" i="2"/>
  <c r="L158" i="2"/>
  <c r="M158" i="2"/>
  <c r="T158" i="2" s="1"/>
  <c r="N158" i="2"/>
  <c r="F158" i="2"/>
  <c r="R158" i="2"/>
  <c r="S158" i="2"/>
  <c r="AB158" i="2"/>
  <c r="AC158" i="2"/>
  <c r="AD158" i="2"/>
  <c r="AE158" i="2"/>
  <c r="AF158" i="2"/>
  <c r="AG158" i="2"/>
  <c r="AH158" i="2"/>
  <c r="AI158" i="2"/>
  <c r="AJ158" i="2"/>
  <c r="B159" i="2"/>
  <c r="C159" i="2"/>
  <c r="D159" i="2"/>
  <c r="G159" i="2"/>
  <c r="H159" i="2"/>
  <c r="I159" i="2"/>
  <c r="J159" i="2"/>
  <c r="K159" i="2"/>
  <c r="L159" i="2"/>
  <c r="M159" i="2"/>
  <c r="N159" i="2"/>
  <c r="F159" i="2"/>
  <c r="R159" i="2"/>
  <c r="S159" i="2"/>
  <c r="AB159" i="2"/>
  <c r="AC159" i="2"/>
  <c r="AD159" i="2"/>
  <c r="AE159" i="2"/>
  <c r="AF159" i="2"/>
  <c r="AG159" i="2"/>
  <c r="AH159" i="2"/>
  <c r="AI159" i="2"/>
  <c r="AJ159" i="2"/>
  <c r="B160" i="2"/>
  <c r="C160" i="2"/>
  <c r="D160" i="2"/>
  <c r="G160" i="2"/>
  <c r="H160" i="2"/>
  <c r="I160" i="2"/>
  <c r="J160" i="2"/>
  <c r="K160" i="2"/>
  <c r="L160" i="2"/>
  <c r="M160" i="2"/>
  <c r="V160" i="2" s="1"/>
  <c r="N160" i="2"/>
  <c r="R160" i="2"/>
  <c r="S160" i="2"/>
  <c r="AB160" i="2"/>
  <c r="AC160" i="2"/>
  <c r="AD160" i="2"/>
  <c r="AE160" i="2"/>
  <c r="AF160" i="2"/>
  <c r="AG160" i="2"/>
  <c r="AH160" i="2"/>
  <c r="AI160" i="2"/>
  <c r="AJ160" i="2"/>
  <c r="B161" i="2"/>
  <c r="C161" i="2"/>
  <c r="D161" i="2"/>
  <c r="G161" i="2"/>
  <c r="H161" i="2"/>
  <c r="I161" i="2"/>
  <c r="J161" i="2"/>
  <c r="K161" i="2"/>
  <c r="L161" i="2"/>
  <c r="M161" i="2"/>
  <c r="Y161" i="2" s="1"/>
  <c r="N161" i="2"/>
  <c r="Q161" i="2"/>
  <c r="R161" i="2"/>
  <c r="S161" i="2"/>
  <c r="AB161" i="2"/>
  <c r="AC161" i="2"/>
  <c r="AD161" i="2"/>
  <c r="AE161" i="2"/>
  <c r="AF161" i="2"/>
  <c r="AG161" i="2"/>
  <c r="AH161" i="2"/>
  <c r="AI161" i="2"/>
  <c r="AJ161" i="2"/>
  <c r="B162" i="2"/>
  <c r="C162" i="2"/>
  <c r="D162" i="2"/>
  <c r="G162" i="2"/>
  <c r="H162" i="2"/>
  <c r="I162" i="2"/>
  <c r="J162" i="2"/>
  <c r="K162" i="2"/>
  <c r="L162" i="2"/>
  <c r="M162" i="2"/>
  <c r="N162" i="2"/>
  <c r="R162" i="2"/>
  <c r="S162" i="2"/>
  <c r="AB162" i="2"/>
  <c r="AC162" i="2"/>
  <c r="AD162" i="2"/>
  <c r="AE162" i="2"/>
  <c r="AF162" i="2"/>
  <c r="AG162" i="2"/>
  <c r="AH162" i="2"/>
  <c r="AI162" i="2"/>
  <c r="AJ162" i="2"/>
  <c r="B163" i="2"/>
  <c r="C163" i="2"/>
  <c r="D163" i="2"/>
  <c r="G163" i="2"/>
  <c r="H163" i="2"/>
  <c r="I163" i="2"/>
  <c r="J163" i="2"/>
  <c r="K163" i="2"/>
  <c r="L163" i="2"/>
  <c r="M163" i="2"/>
  <c r="N163" i="2"/>
  <c r="Q163" i="2"/>
  <c r="R163" i="2"/>
  <c r="S163" i="2"/>
  <c r="AB163" i="2"/>
  <c r="AC163" i="2"/>
  <c r="AD163" i="2"/>
  <c r="AE163" i="2"/>
  <c r="AF163" i="2"/>
  <c r="AG163" i="2"/>
  <c r="AH163" i="2"/>
  <c r="AI163" i="2"/>
  <c r="AJ163" i="2"/>
  <c r="B164" i="2"/>
  <c r="C164" i="2"/>
  <c r="D164" i="2"/>
  <c r="G164" i="2"/>
  <c r="H164" i="2"/>
  <c r="I164" i="2"/>
  <c r="J164" i="2"/>
  <c r="K164" i="2"/>
  <c r="L164" i="2"/>
  <c r="M164" i="2"/>
  <c r="N164" i="2"/>
  <c r="R164" i="2"/>
  <c r="S164" i="2"/>
  <c r="AB164" i="2"/>
  <c r="AC164" i="2"/>
  <c r="AD164" i="2"/>
  <c r="AE164" i="2"/>
  <c r="AF164" i="2"/>
  <c r="AG164" i="2"/>
  <c r="AH164" i="2"/>
  <c r="AI164" i="2"/>
  <c r="AJ164" i="2"/>
  <c r="B165" i="2"/>
  <c r="C165" i="2"/>
  <c r="D165" i="2"/>
  <c r="G165" i="2"/>
  <c r="H165" i="2"/>
  <c r="I165" i="2"/>
  <c r="J165" i="2"/>
  <c r="K165" i="2"/>
  <c r="L165" i="2"/>
  <c r="M165" i="2"/>
  <c r="N165" i="2"/>
  <c r="Q165" i="2"/>
  <c r="R165" i="2"/>
  <c r="S165" i="2"/>
  <c r="AB165" i="2"/>
  <c r="AC165" i="2"/>
  <c r="AD165" i="2"/>
  <c r="AE165" i="2"/>
  <c r="AF165" i="2"/>
  <c r="AG165" i="2"/>
  <c r="AH165" i="2"/>
  <c r="AI165" i="2"/>
  <c r="AJ165" i="2"/>
  <c r="B166" i="2"/>
  <c r="C166" i="2"/>
  <c r="D166" i="2"/>
  <c r="G166" i="2"/>
  <c r="H166" i="2"/>
  <c r="I166" i="2"/>
  <c r="J166" i="2"/>
  <c r="K166" i="2"/>
  <c r="L166" i="2"/>
  <c r="M166" i="2"/>
  <c r="N166" i="2"/>
  <c r="R166" i="2"/>
  <c r="S166" i="2"/>
  <c r="AB166" i="2"/>
  <c r="AC166" i="2"/>
  <c r="AD166" i="2"/>
  <c r="AE166" i="2"/>
  <c r="AF166" i="2"/>
  <c r="AG166" i="2"/>
  <c r="AH166" i="2"/>
  <c r="AI166" i="2"/>
  <c r="AJ166" i="2"/>
  <c r="B167" i="2"/>
  <c r="C167" i="2"/>
  <c r="D167" i="2"/>
  <c r="G167" i="2"/>
  <c r="H167" i="2"/>
  <c r="I167" i="2"/>
  <c r="J167" i="2"/>
  <c r="K167" i="2"/>
  <c r="L167" i="2"/>
  <c r="M167" i="2"/>
  <c r="V167" i="2" s="1"/>
  <c r="N167" i="2"/>
  <c r="Q167" i="2"/>
  <c r="R167" i="2"/>
  <c r="S167" i="2"/>
  <c r="AB167" i="2"/>
  <c r="AC167" i="2"/>
  <c r="AD167" i="2"/>
  <c r="AE167" i="2"/>
  <c r="AF167" i="2"/>
  <c r="AG167" i="2"/>
  <c r="AH167" i="2"/>
  <c r="AI167" i="2"/>
  <c r="AJ167" i="2"/>
  <c r="B168" i="2"/>
  <c r="C168" i="2"/>
  <c r="D168" i="2"/>
  <c r="G168" i="2"/>
  <c r="H168" i="2"/>
  <c r="I168" i="2"/>
  <c r="J168" i="2"/>
  <c r="K168" i="2"/>
  <c r="L168" i="2"/>
  <c r="M168" i="2"/>
  <c r="T168" i="2" s="1"/>
  <c r="N168" i="2"/>
  <c r="R168" i="2"/>
  <c r="S168" i="2"/>
  <c r="AB168" i="2"/>
  <c r="AC168" i="2"/>
  <c r="AD168" i="2"/>
  <c r="AE168" i="2"/>
  <c r="AF168" i="2"/>
  <c r="AG168" i="2"/>
  <c r="AH168" i="2"/>
  <c r="AI168" i="2"/>
  <c r="AJ168" i="2"/>
  <c r="B169" i="2"/>
  <c r="C169" i="2"/>
  <c r="D169" i="2"/>
  <c r="G169" i="2"/>
  <c r="H169" i="2"/>
  <c r="I169" i="2"/>
  <c r="J169" i="2"/>
  <c r="K169" i="2"/>
  <c r="L169" i="2"/>
  <c r="M169" i="2"/>
  <c r="Y169" i="2" s="1"/>
  <c r="N169" i="2"/>
  <c r="F169" i="2"/>
  <c r="Q169" i="2"/>
  <c r="R169" i="2"/>
  <c r="S169" i="2"/>
  <c r="AB169" i="2"/>
  <c r="AC169" i="2"/>
  <c r="AD169" i="2"/>
  <c r="AE169" i="2"/>
  <c r="AF169" i="2"/>
  <c r="AG169" i="2"/>
  <c r="AH169" i="2"/>
  <c r="AI169" i="2"/>
  <c r="AJ169" i="2"/>
  <c r="B170" i="2"/>
  <c r="C170" i="2"/>
  <c r="D170" i="2"/>
  <c r="G170" i="2"/>
  <c r="H170" i="2"/>
  <c r="I170" i="2"/>
  <c r="J170" i="2"/>
  <c r="K170" i="2"/>
  <c r="L170" i="2"/>
  <c r="M170" i="2"/>
  <c r="V170" i="2" s="1"/>
  <c r="N170" i="2"/>
  <c r="R170" i="2"/>
  <c r="S170" i="2"/>
  <c r="AB170" i="2"/>
  <c r="AC170" i="2"/>
  <c r="AD170" i="2"/>
  <c r="AE170" i="2"/>
  <c r="AF170" i="2"/>
  <c r="AG170" i="2"/>
  <c r="AH170" i="2"/>
  <c r="AI170" i="2"/>
  <c r="AJ170" i="2"/>
  <c r="B171" i="2"/>
  <c r="C171" i="2"/>
  <c r="D171" i="2"/>
  <c r="G171" i="2"/>
  <c r="H171" i="2"/>
  <c r="I171" i="2"/>
  <c r="J171" i="2"/>
  <c r="K171" i="2"/>
  <c r="L171" i="2"/>
  <c r="M171" i="2"/>
  <c r="W171" i="2" s="1"/>
  <c r="N171" i="2"/>
  <c r="R171" i="2"/>
  <c r="S171" i="2"/>
  <c r="AB171" i="2"/>
  <c r="AC171" i="2"/>
  <c r="AD171" i="2"/>
  <c r="AE171" i="2"/>
  <c r="AF171" i="2"/>
  <c r="AG171" i="2"/>
  <c r="AH171" i="2"/>
  <c r="AI171" i="2"/>
  <c r="AJ171" i="2"/>
  <c r="B172" i="2"/>
  <c r="C172" i="2"/>
  <c r="D172" i="2"/>
  <c r="G172" i="2"/>
  <c r="H172" i="2"/>
  <c r="I172" i="2"/>
  <c r="J172" i="2"/>
  <c r="K172" i="2"/>
  <c r="L172" i="2"/>
  <c r="M172" i="2"/>
  <c r="Z172" i="2" s="1"/>
  <c r="N172" i="2"/>
  <c r="R172" i="2"/>
  <c r="S172" i="2"/>
  <c r="AB172" i="2"/>
  <c r="AC172" i="2"/>
  <c r="AD172" i="2"/>
  <c r="AE172" i="2"/>
  <c r="AF172" i="2"/>
  <c r="AG172" i="2"/>
  <c r="AH172" i="2"/>
  <c r="AI172" i="2"/>
  <c r="AJ172" i="2"/>
  <c r="B173" i="2"/>
  <c r="C173" i="2"/>
  <c r="D173" i="2"/>
  <c r="G173" i="2"/>
  <c r="H173" i="2"/>
  <c r="I173" i="2"/>
  <c r="J173" i="2"/>
  <c r="K173" i="2"/>
  <c r="L173" i="2"/>
  <c r="M173" i="2"/>
  <c r="N173" i="2"/>
  <c r="Q173" i="2"/>
  <c r="R173" i="2"/>
  <c r="S173" i="2"/>
  <c r="AB173" i="2"/>
  <c r="AC173" i="2"/>
  <c r="AD173" i="2"/>
  <c r="AE173" i="2"/>
  <c r="AF173" i="2"/>
  <c r="AG173" i="2"/>
  <c r="AH173" i="2"/>
  <c r="AI173" i="2"/>
  <c r="AJ173" i="2"/>
  <c r="B174" i="2"/>
  <c r="C174" i="2"/>
  <c r="D174" i="2"/>
  <c r="G174" i="2"/>
  <c r="H174" i="2"/>
  <c r="I174" i="2"/>
  <c r="J174" i="2"/>
  <c r="K174" i="2"/>
  <c r="L174" i="2"/>
  <c r="M174" i="2"/>
  <c r="N174" i="2"/>
  <c r="R174" i="2"/>
  <c r="S174" i="2"/>
  <c r="AB174" i="2"/>
  <c r="AC174" i="2"/>
  <c r="AD174" i="2"/>
  <c r="AE174" i="2"/>
  <c r="AF174" i="2"/>
  <c r="AG174" i="2"/>
  <c r="AH174" i="2"/>
  <c r="AI174" i="2"/>
  <c r="AJ174" i="2"/>
  <c r="B175" i="2"/>
  <c r="C175" i="2"/>
  <c r="D175" i="2"/>
  <c r="G175" i="2"/>
  <c r="H175" i="2"/>
  <c r="I175" i="2"/>
  <c r="J175" i="2"/>
  <c r="K175" i="2"/>
  <c r="L175" i="2"/>
  <c r="M175" i="2"/>
  <c r="Y175" i="2" s="1"/>
  <c r="N175" i="2"/>
  <c r="F175" i="2"/>
  <c r="R175" i="2"/>
  <c r="S175" i="2"/>
  <c r="AB175" i="2"/>
  <c r="AC175" i="2"/>
  <c r="AD175" i="2"/>
  <c r="AE175" i="2"/>
  <c r="AF175" i="2"/>
  <c r="AG175" i="2"/>
  <c r="AH175" i="2"/>
  <c r="AI175" i="2"/>
  <c r="AJ175" i="2"/>
  <c r="B176" i="2"/>
  <c r="C176" i="2"/>
  <c r="D176" i="2"/>
  <c r="G176" i="2"/>
  <c r="H176" i="2"/>
  <c r="I176" i="2"/>
  <c r="J176" i="2"/>
  <c r="K176" i="2"/>
  <c r="L176" i="2"/>
  <c r="M176" i="2"/>
  <c r="N176" i="2"/>
  <c r="Q176" i="2"/>
  <c r="R176" i="2"/>
  <c r="S176" i="2"/>
  <c r="AB176" i="2"/>
  <c r="AC176" i="2"/>
  <c r="AD176" i="2"/>
  <c r="AE176" i="2"/>
  <c r="AF176" i="2"/>
  <c r="AG176" i="2"/>
  <c r="AH176" i="2"/>
  <c r="AI176" i="2"/>
  <c r="AJ176" i="2"/>
  <c r="B177" i="2"/>
  <c r="C177" i="2"/>
  <c r="D177" i="2"/>
  <c r="G177" i="2"/>
  <c r="H177" i="2"/>
  <c r="I177" i="2"/>
  <c r="J177" i="2"/>
  <c r="K177" i="2"/>
  <c r="L177" i="2"/>
  <c r="M177" i="2"/>
  <c r="W177" i="2" s="1"/>
  <c r="N177" i="2"/>
  <c r="Q177" i="2"/>
  <c r="R177" i="2"/>
  <c r="S177" i="2"/>
  <c r="AB177" i="2"/>
  <c r="AC177" i="2"/>
  <c r="AD177" i="2"/>
  <c r="AE177" i="2"/>
  <c r="AF177" i="2"/>
  <c r="AG177" i="2"/>
  <c r="AH177" i="2"/>
  <c r="AI177" i="2"/>
  <c r="AJ177" i="2"/>
  <c r="B178" i="2"/>
  <c r="C178" i="2"/>
  <c r="D178" i="2"/>
  <c r="G178" i="2"/>
  <c r="H178" i="2"/>
  <c r="I178" i="2"/>
  <c r="J178" i="2"/>
  <c r="K178" i="2"/>
  <c r="L178" i="2"/>
  <c r="M178" i="2"/>
  <c r="AA178" i="2" s="1"/>
  <c r="N178" i="2"/>
  <c r="R178" i="2"/>
  <c r="S178" i="2"/>
  <c r="AB178" i="2"/>
  <c r="AC178" i="2"/>
  <c r="AD178" i="2"/>
  <c r="AE178" i="2"/>
  <c r="AF178" i="2"/>
  <c r="AG178" i="2"/>
  <c r="AH178" i="2"/>
  <c r="AI178" i="2"/>
  <c r="AJ178" i="2"/>
  <c r="B179" i="2"/>
  <c r="C179" i="2"/>
  <c r="D179" i="2"/>
  <c r="G179" i="2"/>
  <c r="H179" i="2"/>
  <c r="I179" i="2"/>
  <c r="J179" i="2"/>
  <c r="K179" i="2"/>
  <c r="L179" i="2"/>
  <c r="M179" i="2"/>
  <c r="X179" i="2" s="1"/>
  <c r="N179" i="2"/>
  <c r="Q179" i="2"/>
  <c r="R179" i="2"/>
  <c r="S179" i="2"/>
  <c r="AB179" i="2"/>
  <c r="AC179" i="2"/>
  <c r="AD179" i="2"/>
  <c r="AE179" i="2"/>
  <c r="AF179" i="2"/>
  <c r="AG179" i="2"/>
  <c r="AH179" i="2"/>
  <c r="AI179" i="2"/>
  <c r="AJ179" i="2"/>
  <c r="B180" i="2"/>
  <c r="C180" i="2"/>
  <c r="D180" i="2"/>
  <c r="G180" i="2"/>
  <c r="H180" i="2"/>
  <c r="I180" i="2"/>
  <c r="J180" i="2"/>
  <c r="K180" i="2"/>
  <c r="L180" i="2"/>
  <c r="M180" i="2"/>
  <c r="N180" i="2"/>
  <c r="F180" i="2"/>
  <c r="Q180" i="2"/>
  <c r="R180" i="2"/>
  <c r="S180" i="2"/>
  <c r="AB180" i="2"/>
  <c r="AC180" i="2"/>
  <c r="AD180" i="2"/>
  <c r="AE180" i="2"/>
  <c r="AF180" i="2"/>
  <c r="AG180" i="2"/>
  <c r="AH180" i="2"/>
  <c r="AI180" i="2"/>
  <c r="AJ180" i="2"/>
  <c r="B181" i="2"/>
  <c r="C181" i="2"/>
  <c r="D181" i="2"/>
  <c r="G181" i="2"/>
  <c r="H181" i="2"/>
  <c r="I181" i="2"/>
  <c r="J181" i="2"/>
  <c r="K181" i="2"/>
  <c r="L181" i="2"/>
  <c r="M181" i="2"/>
  <c r="N181" i="2"/>
  <c r="Q181" i="2"/>
  <c r="R181" i="2"/>
  <c r="S181" i="2"/>
  <c r="AB181" i="2"/>
  <c r="AC181" i="2"/>
  <c r="AD181" i="2"/>
  <c r="AE181" i="2"/>
  <c r="AF181" i="2"/>
  <c r="AG181" i="2"/>
  <c r="AH181" i="2"/>
  <c r="AI181" i="2"/>
  <c r="AJ181" i="2"/>
  <c r="B182" i="2"/>
  <c r="C182" i="2"/>
  <c r="D182" i="2"/>
  <c r="G182" i="2"/>
  <c r="H182" i="2"/>
  <c r="I182" i="2"/>
  <c r="J182" i="2"/>
  <c r="K182" i="2"/>
  <c r="L182" i="2"/>
  <c r="M182" i="2"/>
  <c r="T182" i="2" s="1"/>
  <c r="N182" i="2"/>
  <c r="R182" i="2"/>
  <c r="S182" i="2"/>
  <c r="AB182" i="2"/>
  <c r="AC182" i="2"/>
  <c r="AD182" i="2"/>
  <c r="AE182" i="2"/>
  <c r="AF182" i="2"/>
  <c r="AG182" i="2"/>
  <c r="AH182" i="2"/>
  <c r="AI182" i="2"/>
  <c r="AJ182" i="2"/>
  <c r="B183" i="2"/>
  <c r="C183" i="2"/>
  <c r="D183" i="2"/>
  <c r="G183" i="2"/>
  <c r="H183" i="2"/>
  <c r="I183" i="2"/>
  <c r="J183" i="2"/>
  <c r="K183" i="2"/>
  <c r="L183" i="2"/>
  <c r="M183" i="2"/>
  <c r="T183" i="2" s="1"/>
  <c r="N183" i="2"/>
  <c r="R183" i="2"/>
  <c r="S183" i="2"/>
  <c r="AB183" i="2"/>
  <c r="AC183" i="2"/>
  <c r="AD183" i="2"/>
  <c r="AE183" i="2"/>
  <c r="AF183" i="2"/>
  <c r="AG183" i="2"/>
  <c r="AH183" i="2"/>
  <c r="AI183" i="2"/>
  <c r="AJ183" i="2"/>
  <c r="B184" i="2"/>
  <c r="C184" i="2"/>
  <c r="D184" i="2"/>
  <c r="G184" i="2"/>
  <c r="H184" i="2"/>
  <c r="I184" i="2"/>
  <c r="J184" i="2"/>
  <c r="K184" i="2"/>
  <c r="L184" i="2"/>
  <c r="M184" i="2"/>
  <c r="V184" i="2" s="1"/>
  <c r="N184" i="2"/>
  <c r="R184" i="2"/>
  <c r="S184" i="2"/>
  <c r="AB184" i="2"/>
  <c r="AC184" i="2"/>
  <c r="AD184" i="2"/>
  <c r="AE184" i="2"/>
  <c r="AF184" i="2"/>
  <c r="AG184" i="2"/>
  <c r="AH184" i="2"/>
  <c r="AI184" i="2"/>
  <c r="AJ184" i="2"/>
  <c r="B185" i="2"/>
  <c r="C185" i="2"/>
  <c r="D185" i="2"/>
  <c r="F185" i="2"/>
  <c r="G185" i="2"/>
  <c r="H185" i="2"/>
  <c r="I185" i="2"/>
  <c r="J185" i="2"/>
  <c r="K185" i="2"/>
  <c r="L185" i="2"/>
  <c r="M185" i="2"/>
  <c r="N185" i="2"/>
  <c r="R185" i="2"/>
  <c r="S185" i="2"/>
  <c r="AB185" i="2"/>
  <c r="AC185" i="2"/>
  <c r="AD185" i="2"/>
  <c r="AE185" i="2"/>
  <c r="AF185" i="2"/>
  <c r="AG185" i="2"/>
  <c r="AH185" i="2"/>
  <c r="AI185" i="2"/>
  <c r="AJ185" i="2"/>
  <c r="B186" i="2"/>
  <c r="C186" i="2"/>
  <c r="D186" i="2"/>
  <c r="G186" i="2"/>
  <c r="H186" i="2"/>
  <c r="I186" i="2"/>
  <c r="J186" i="2"/>
  <c r="K186" i="2"/>
  <c r="L186" i="2"/>
  <c r="M186" i="2"/>
  <c r="X186" i="2" s="1"/>
  <c r="N186" i="2"/>
  <c r="Q186" i="2"/>
  <c r="R186" i="2"/>
  <c r="S186" i="2"/>
  <c r="AB186" i="2"/>
  <c r="AC186" i="2"/>
  <c r="AD186" i="2"/>
  <c r="AE186" i="2"/>
  <c r="AF186" i="2"/>
  <c r="AG186" i="2"/>
  <c r="AH186" i="2"/>
  <c r="AI186" i="2"/>
  <c r="AJ186" i="2"/>
  <c r="B187" i="2"/>
  <c r="C187" i="2"/>
  <c r="D187" i="2"/>
  <c r="G187" i="2"/>
  <c r="H187" i="2"/>
  <c r="I187" i="2"/>
  <c r="J187" i="2"/>
  <c r="K187" i="2"/>
  <c r="L187" i="2"/>
  <c r="M187" i="2"/>
  <c r="N187" i="2"/>
  <c r="R187" i="2"/>
  <c r="S187" i="2"/>
  <c r="AB187" i="2"/>
  <c r="AC187" i="2"/>
  <c r="AD187" i="2"/>
  <c r="AE187" i="2"/>
  <c r="AF187" i="2"/>
  <c r="AG187" i="2"/>
  <c r="AH187" i="2"/>
  <c r="AI187" i="2"/>
  <c r="AJ187" i="2"/>
  <c r="B188" i="2"/>
  <c r="C188" i="2"/>
  <c r="D188" i="2"/>
  <c r="G188" i="2"/>
  <c r="H188" i="2"/>
  <c r="I188" i="2"/>
  <c r="J188" i="2"/>
  <c r="K188" i="2"/>
  <c r="L188" i="2"/>
  <c r="M188" i="2"/>
  <c r="N188" i="2"/>
  <c r="R188" i="2"/>
  <c r="S188" i="2"/>
  <c r="AB188" i="2"/>
  <c r="AC188" i="2"/>
  <c r="AD188" i="2"/>
  <c r="AE188" i="2"/>
  <c r="AF188" i="2"/>
  <c r="AG188" i="2"/>
  <c r="AH188" i="2"/>
  <c r="AI188" i="2"/>
  <c r="AJ188" i="2"/>
  <c r="B189" i="2"/>
  <c r="C189" i="2"/>
  <c r="D189" i="2"/>
  <c r="G189" i="2"/>
  <c r="H189" i="2"/>
  <c r="I189" i="2"/>
  <c r="J189" i="2"/>
  <c r="K189" i="2"/>
  <c r="L189" i="2"/>
  <c r="M189" i="2"/>
  <c r="N189" i="2"/>
  <c r="R189" i="2"/>
  <c r="S189" i="2"/>
  <c r="AB189" i="2"/>
  <c r="AC189" i="2"/>
  <c r="AD189" i="2"/>
  <c r="AE189" i="2"/>
  <c r="AF189" i="2"/>
  <c r="AG189" i="2"/>
  <c r="AH189" i="2"/>
  <c r="AI189" i="2"/>
  <c r="AJ189" i="2"/>
  <c r="B190" i="2"/>
  <c r="C190" i="2"/>
  <c r="D190" i="2"/>
  <c r="G190" i="2"/>
  <c r="H190" i="2"/>
  <c r="I190" i="2"/>
  <c r="J190" i="2"/>
  <c r="K190" i="2"/>
  <c r="L190" i="2"/>
  <c r="M190" i="2"/>
  <c r="N190" i="2"/>
  <c r="R190" i="2"/>
  <c r="S190" i="2"/>
  <c r="AB190" i="2"/>
  <c r="AC190" i="2"/>
  <c r="AD190" i="2"/>
  <c r="AE190" i="2"/>
  <c r="AF190" i="2"/>
  <c r="AG190" i="2"/>
  <c r="AH190" i="2"/>
  <c r="AI190" i="2"/>
  <c r="AJ190" i="2"/>
  <c r="B191" i="2"/>
  <c r="C191" i="2"/>
  <c r="D191" i="2"/>
  <c r="G191" i="2"/>
  <c r="H191" i="2"/>
  <c r="I191" i="2"/>
  <c r="J191" i="2"/>
  <c r="K191" i="2"/>
  <c r="L191" i="2"/>
  <c r="M191" i="2"/>
  <c r="N191" i="2"/>
  <c r="R191" i="2"/>
  <c r="S191" i="2"/>
  <c r="AB191" i="2"/>
  <c r="AC191" i="2"/>
  <c r="AD191" i="2"/>
  <c r="AE191" i="2"/>
  <c r="AF191" i="2"/>
  <c r="AG191" i="2"/>
  <c r="AH191" i="2"/>
  <c r="AI191" i="2"/>
  <c r="AJ191" i="2"/>
  <c r="B192" i="2"/>
  <c r="C192" i="2"/>
  <c r="D192" i="2"/>
  <c r="G192" i="2"/>
  <c r="H192" i="2"/>
  <c r="I192" i="2"/>
  <c r="J192" i="2"/>
  <c r="K192" i="2"/>
  <c r="L192" i="2"/>
  <c r="M192" i="2"/>
  <c r="N192" i="2"/>
  <c r="Q192" i="2"/>
  <c r="R192" i="2"/>
  <c r="S192" i="2"/>
  <c r="AB192" i="2"/>
  <c r="AC192" i="2"/>
  <c r="AD192" i="2"/>
  <c r="AE192" i="2"/>
  <c r="AF192" i="2"/>
  <c r="AG192" i="2"/>
  <c r="AH192" i="2"/>
  <c r="AI192" i="2"/>
  <c r="AJ192" i="2"/>
  <c r="B193" i="2"/>
  <c r="C193" i="2"/>
  <c r="D193" i="2"/>
  <c r="G193" i="2"/>
  <c r="H193" i="2"/>
  <c r="I193" i="2"/>
  <c r="J193" i="2"/>
  <c r="K193" i="2"/>
  <c r="L193" i="2"/>
  <c r="M193" i="2"/>
  <c r="AA193" i="2" s="1"/>
  <c r="N193" i="2"/>
  <c r="R193" i="2"/>
  <c r="S193" i="2"/>
  <c r="AB193" i="2"/>
  <c r="AC193" i="2"/>
  <c r="AD193" i="2"/>
  <c r="AE193" i="2"/>
  <c r="AF193" i="2"/>
  <c r="AG193" i="2"/>
  <c r="AH193" i="2"/>
  <c r="AI193" i="2"/>
  <c r="AJ193" i="2"/>
  <c r="B194" i="2"/>
  <c r="C194" i="2"/>
  <c r="D194" i="2"/>
  <c r="G194" i="2"/>
  <c r="H194" i="2"/>
  <c r="I194" i="2"/>
  <c r="J194" i="2"/>
  <c r="K194" i="2"/>
  <c r="L194" i="2"/>
  <c r="M194" i="2"/>
  <c r="N194" i="2"/>
  <c r="R194" i="2"/>
  <c r="S194" i="2"/>
  <c r="AB194" i="2"/>
  <c r="AC194" i="2"/>
  <c r="AD194" i="2"/>
  <c r="AE194" i="2"/>
  <c r="AF194" i="2"/>
  <c r="AG194" i="2"/>
  <c r="AH194" i="2"/>
  <c r="AI194" i="2"/>
  <c r="AJ194" i="2"/>
  <c r="B195" i="2"/>
  <c r="C195" i="2"/>
  <c r="D195" i="2"/>
  <c r="G195" i="2"/>
  <c r="H195" i="2"/>
  <c r="I195" i="2"/>
  <c r="J195" i="2"/>
  <c r="K195" i="2"/>
  <c r="L195" i="2"/>
  <c r="M195" i="2"/>
  <c r="Y195" i="2" s="1"/>
  <c r="N195" i="2"/>
  <c r="R195" i="2"/>
  <c r="S195" i="2"/>
  <c r="AB195" i="2"/>
  <c r="AC195" i="2"/>
  <c r="AD195" i="2"/>
  <c r="AE195" i="2"/>
  <c r="AF195" i="2"/>
  <c r="AG195" i="2"/>
  <c r="AH195" i="2"/>
  <c r="AI195" i="2"/>
  <c r="AJ195" i="2"/>
  <c r="B196" i="2"/>
  <c r="C196" i="2"/>
  <c r="D196" i="2"/>
  <c r="G196" i="2"/>
  <c r="H196" i="2"/>
  <c r="I196" i="2"/>
  <c r="J196" i="2"/>
  <c r="K196" i="2"/>
  <c r="L196" i="2"/>
  <c r="M196" i="2"/>
  <c r="N196" i="2"/>
  <c r="R196" i="2"/>
  <c r="S196" i="2"/>
  <c r="AB196" i="2"/>
  <c r="AC196" i="2"/>
  <c r="AD196" i="2"/>
  <c r="AE196" i="2"/>
  <c r="AF196" i="2"/>
  <c r="AG196" i="2"/>
  <c r="AH196" i="2"/>
  <c r="AI196" i="2"/>
  <c r="AJ196" i="2"/>
  <c r="B197" i="2"/>
  <c r="C197" i="2"/>
  <c r="D197" i="2"/>
  <c r="G197" i="2"/>
  <c r="H197" i="2"/>
  <c r="I197" i="2"/>
  <c r="J197" i="2"/>
  <c r="K197" i="2"/>
  <c r="L197" i="2"/>
  <c r="M197" i="2"/>
  <c r="N197" i="2"/>
  <c r="R197" i="2"/>
  <c r="S197" i="2"/>
  <c r="AB197" i="2"/>
  <c r="AC197" i="2"/>
  <c r="AD197" i="2"/>
  <c r="AE197" i="2"/>
  <c r="AF197" i="2"/>
  <c r="AG197" i="2"/>
  <c r="AH197" i="2"/>
  <c r="AI197" i="2"/>
  <c r="AJ197" i="2"/>
  <c r="B198" i="2"/>
  <c r="C198" i="2"/>
  <c r="D198" i="2"/>
  <c r="G198" i="2"/>
  <c r="H198" i="2"/>
  <c r="I198" i="2"/>
  <c r="J198" i="2"/>
  <c r="K198" i="2"/>
  <c r="L198" i="2"/>
  <c r="M198" i="2"/>
  <c r="N198" i="2"/>
  <c r="Q198" i="2"/>
  <c r="R198" i="2"/>
  <c r="S198" i="2"/>
  <c r="AB198" i="2"/>
  <c r="AC198" i="2"/>
  <c r="AD198" i="2"/>
  <c r="AE198" i="2"/>
  <c r="AF198" i="2"/>
  <c r="AG198" i="2"/>
  <c r="AH198" i="2"/>
  <c r="AI198" i="2"/>
  <c r="AJ198" i="2"/>
  <c r="B199" i="2"/>
  <c r="C199" i="2"/>
  <c r="D199" i="2"/>
  <c r="G199" i="2"/>
  <c r="H199" i="2"/>
  <c r="I199" i="2"/>
  <c r="J199" i="2"/>
  <c r="K199" i="2"/>
  <c r="L199" i="2"/>
  <c r="M199" i="2"/>
  <c r="N199" i="2"/>
  <c r="R199" i="2"/>
  <c r="S199" i="2"/>
  <c r="AB199" i="2"/>
  <c r="AC199" i="2"/>
  <c r="AD199" i="2"/>
  <c r="AE199" i="2"/>
  <c r="AF199" i="2"/>
  <c r="AG199" i="2"/>
  <c r="AH199" i="2"/>
  <c r="AI199" i="2"/>
  <c r="AJ199" i="2"/>
  <c r="B200" i="2"/>
  <c r="C200" i="2"/>
  <c r="D200" i="2"/>
  <c r="G200" i="2"/>
  <c r="H200" i="2"/>
  <c r="I200" i="2"/>
  <c r="J200" i="2"/>
  <c r="K200" i="2"/>
  <c r="L200" i="2"/>
  <c r="M200" i="2"/>
  <c r="V200" i="2" s="1"/>
  <c r="N200" i="2"/>
  <c r="Q200" i="2"/>
  <c r="R200" i="2"/>
  <c r="S200" i="2"/>
  <c r="AB200" i="2"/>
  <c r="AC200" i="2"/>
  <c r="AD200" i="2"/>
  <c r="AE200" i="2"/>
  <c r="AF200" i="2"/>
  <c r="AG200" i="2"/>
  <c r="AH200" i="2"/>
  <c r="AI200" i="2"/>
  <c r="AJ200" i="2"/>
  <c r="B201" i="2"/>
  <c r="C201" i="2"/>
  <c r="D201" i="2"/>
  <c r="G201" i="2"/>
  <c r="H201" i="2"/>
  <c r="I201" i="2"/>
  <c r="J201" i="2"/>
  <c r="K201" i="2"/>
  <c r="L201" i="2"/>
  <c r="M201" i="2"/>
  <c r="T201" i="2" s="1"/>
  <c r="N201" i="2"/>
  <c r="Q201" i="2"/>
  <c r="R201" i="2"/>
  <c r="S201" i="2"/>
  <c r="AB201" i="2"/>
  <c r="AC201" i="2"/>
  <c r="AD201" i="2"/>
  <c r="AE201" i="2"/>
  <c r="AF201" i="2"/>
  <c r="AG201" i="2"/>
  <c r="AH201" i="2"/>
  <c r="AI201" i="2"/>
  <c r="AJ201" i="2"/>
  <c r="B202" i="2"/>
  <c r="C202" i="2"/>
  <c r="D202" i="2"/>
  <c r="G202" i="2"/>
  <c r="H202" i="2"/>
  <c r="I202" i="2"/>
  <c r="J202" i="2"/>
  <c r="K202" i="2"/>
  <c r="L202" i="2"/>
  <c r="M202" i="2"/>
  <c r="X202" i="2" s="1"/>
  <c r="N202" i="2"/>
  <c r="Q202" i="2"/>
  <c r="R202" i="2"/>
  <c r="S202" i="2"/>
  <c r="AB202" i="2"/>
  <c r="AC202" i="2"/>
  <c r="AD202" i="2"/>
  <c r="AE202" i="2"/>
  <c r="AF202" i="2"/>
  <c r="AG202" i="2"/>
  <c r="AH202" i="2"/>
  <c r="AI202" i="2"/>
  <c r="AJ202" i="2"/>
  <c r="B203" i="2"/>
  <c r="C203" i="2"/>
  <c r="D203" i="2"/>
  <c r="G203" i="2"/>
  <c r="H203" i="2"/>
  <c r="I203" i="2"/>
  <c r="J203" i="2"/>
  <c r="K203" i="2"/>
  <c r="L203" i="2"/>
  <c r="M203" i="2"/>
  <c r="T203" i="2" s="1"/>
  <c r="N203" i="2"/>
  <c r="F203" i="2"/>
  <c r="R203" i="2"/>
  <c r="S203" i="2"/>
  <c r="AB203" i="2"/>
  <c r="AC203" i="2"/>
  <c r="AD203" i="2"/>
  <c r="AE203" i="2"/>
  <c r="AF203" i="2"/>
  <c r="AG203" i="2"/>
  <c r="AH203" i="2"/>
  <c r="AI203" i="2"/>
  <c r="AJ203" i="2"/>
  <c r="B204" i="2"/>
  <c r="C204" i="2"/>
  <c r="D204" i="2"/>
  <c r="G204" i="2"/>
  <c r="H204" i="2"/>
  <c r="I204" i="2"/>
  <c r="J204" i="2"/>
  <c r="K204" i="2"/>
  <c r="L204" i="2"/>
  <c r="M204" i="2"/>
  <c r="Y204" i="2" s="1"/>
  <c r="N204" i="2"/>
  <c r="R204" i="2"/>
  <c r="S204" i="2"/>
  <c r="AB204" i="2"/>
  <c r="AC204" i="2"/>
  <c r="AD204" i="2"/>
  <c r="AE204" i="2"/>
  <c r="AF204" i="2"/>
  <c r="AG204" i="2"/>
  <c r="AH204" i="2"/>
  <c r="AI204" i="2"/>
  <c r="AJ204" i="2"/>
  <c r="B205" i="2"/>
  <c r="C205" i="2"/>
  <c r="D205" i="2"/>
  <c r="G205" i="2"/>
  <c r="H205" i="2"/>
  <c r="I205" i="2"/>
  <c r="J205" i="2"/>
  <c r="K205" i="2"/>
  <c r="L205" i="2"/>
  <c r="M205" i="2"/>
  <c r="N205" i="2"/>
  <c r="Q205" i="2"/>
  <c r="R205" i="2"/>
  <c r="S205" i="2"/>
  <c r="AB205" i="2"/>
  <c r="AC205" i="2"/>
  <c r="AD205" i="2"/>
  <c r="AE205" i="2"/>
  <c r="AF205" i="2"/>
  <c r="AG205" i="2"/>
  <c r="AH205" i="2"/>
  <c r="AI205" i="2"/>
  <c r="AJ205" i="2"/>
  <c r="B206" i="2"/>
  <c r="C206" i="2"/>
  <c r="D206" i="2"/>
  <c r="G206" i="2"/>
  <c r="H206" i="2"/>
  <c r="I206" i="2"/>
  <c r="J206" i="2"/>
  <c r="K206" i="2"/>
  <c r="L206" i="2"/>
  <c r="M206" i="2"/>
  <c r="N206" i="2"/>
  <c r="R206" i="2"/>
  <c r="S206" i="2"/>
  <c r="AB206" i="2"/>
  <c r="AC206" i="2"/>
  <c r="AD206" i="2"/>
  <c r="AE206" i="2"/>
  <c r="AF206" i="2"/>
  <c r="AG206" i="2"/>
  <c r="AH206" i="2"/>
  <c r="AI206" i="2"/>
  <c r="AJ206" i="2"/>
  <c r="B207" i="2"/>
  <c r="C207" i="2"/>
  <c r="D207" i="2"/>
  <c r="G207" i="2"/>
  <c r="H207" i="2"/>
  <c r="I207" i="2"/>
  <c r="J207" i="2"/>
  <c r="K207" i="2"/>
  <c r="L207" i="2"/>
  <c r="M207" i="2"/>
  <c r="W207" i="2" s="1"/>
  <c r="N207" i="2"/>
  <c r="R207" i="2"/>
  <c r="S207" i="2"/>
  <c r="AB207" i="2"/>
  <c r="AC207" i="2"/>
  <c r="AD207" i="2"/>
  <c r="AE207" i="2"/>
  <c r="AF207" i="2"/>
  <c r="AG207" i="2"/>
  <c r="AH207" i="2"/>
  <c r="AI207" i="2"/>
  <c r="AJ207" i="2"/>
  <c r="B208" i="2"/>
  <c r="C208" i="2"/>
  <c r="D208" i="2"/>
  <c r="G208" i="2"/>
  <c r="H208" i="2"/>
  <c r="I208" i="2"/>
  <c r="J208" i="2"/>
  <c r="K208" i="2"/>
  <c r="L208" i="2"/>
  <c r="M208" i="2"/>
  <c r="V208" i="2" s="1"/>
  <c r="N208" i="2"/>
  <c r="Q208" i="2"/>
  <c r="R208" i="2"/>
  <c r="S208" i="2"/>
  <c r="AB208" i="2"/>
  <c r="AC208" i="2"/>
  <c r="AD208" i="2"/>
  <c r="AE208" i="2"/>
  <c r="AF208" i="2"/>
  <c r="AG208" i="2"/>
  <c r="AH208" i="2"/>
  <c r="AI208" i="2"/>
  <c r="AJ208" i="2"/>
  <c r="B209" i="2"/>
  <c r="C209" i="2"/>
  <c r="D209" i="2"/>
  <c r="G209" i="2"/>
  <c r="H209" i="2"/>
  <c r="I209" i="2"/>
  <c r="J209" i="2"/>
  <c r="K209" i="2"/>
  <c r="L209" i="2"/>
  <c r="M209" i="2"/>
  <c r="AA209" i="2" s="1"/>
  <c r="N209" i="2"/>
  <c r="Q209" i="2"/>
  <c r="R209" i="2"/>
  <c r="S209" i="2"/>
  <c r="AB209" i="2"/>
  <c r="AC209" i="2"/>
  <c r="AD209" i="2"/>
  <c r="AE209" i="2"/>
  <c r="AF209" i="2"/>
  <c r="AG209" i="2"/>
  <c r="AH209" i="2"/>
  <c r="AI209" i="2"/>
  <c r="AJ209" i="2"/>
  <c r="B210" i="2"/>
  <c r="C210" i="2"/>
  <c r="D210" i="2"/>
  <c r="G210" i="2"/>
  <c r="H210" i="2"/>
  <c r="I210" i="2"/>
  <c r="J210" i="2"/>
  <c r="K210" i="2"/>
  <c r="L210" i="2"/>
  <c r="M210" i="2"/>
  <c r="AA210" i="2" s="1"/>
  <c r="N210" i="2"/>
  <c r="R210" i="2"/>
  <c r="S210" i="2"/>
  <c r="AB210" i="2"/>
  <c r="AC210" i="2"/>
  <c r="AD210" i="2"/>
  <c r="AE210" i="2"/>
  <c r="AF210" i="2"/>
  <c r="AG210" i="2"/>
  <c r="AH210" i="2"/>
  <c r="AI210" i="2"/>
  <c r="AJ210" i="2"/>
  <c r="B211" i="2"/>
  <c r="C211" i="2"/>
  <c r="D211" i="2"/>
  <c r="G211" i="2"/>
  <c r="H211" i="2"/>
  <c r="I211" i="2"/>
  <c r="J211" i="2"/>
  <c r="K211" i="2"/>
  <c r="L211" i="2"/>
  <c r="M211" i="2"/>
  <c r="Y211" i="2" s="1"/>
  <c r="N211" i="2"/>
  <c r="Q211" i="2"/>
  <c r="R211" i="2"/>
  <c r="S211" i="2"/>
  <c r="AB211" i="2"/>
  <c r="AC211" i="2"/>
  <c r="AD211" i="2"/>
  <c r="AE211" i="2"/>
  <c r="AF211" i="2"/>
  <c r="AG211" i="2"/>
  <c r="AH211" i="2"/>
  <c r="AI211" i="2"/>
  <c r="AJ211" i="2"/>
  <c r="B212" i="2"/>
  <c r="C212" i="2"/>
  <c r="D212" i="2"/>
  <c r="G212" i="2"/>
  <c r="H212" i="2"/>
  <c r="I212" i="2"/>
  <c r="J212" i="2"/>
  <c r="K212" i="2"/>
  <c r="L212" i="2"/>
  <c r="M212" i="2"/>
  <c r="Y212" i="2" s="1"/>
  <c r="N212" i="2"/>
  <c r="R212" i="2"/>
  <c r="S212" i="2"/>
  <c r="AB212" i="2"/>
  <c r="AC212" i="2"/>
  <c r="AD212" i="2"/>
  <c r="AE212" i="2"/>
  <c r="AF212" i="2"/>
  <c r="AG212" i="2"/>
  <c r="AH212" i="2"/>
  <c r="AI212" i="2"/>
  <c r="AJ212" i="2"/>
  <c r="B213" i="2"/>
  <c r="C213" i="2"/>
  <c r="D213" i="2"/>
  <c r="G213" i="2"/>
  <c r="H213" i="2"/>
  <c r="I213" i="2"/>
  <c r="J213" i="2"/>
  <c r="K213" i="2"/>
  <c r="L213" i="2"/>
  <c r="M213" i="2"/>
  <c r="V213" i="2" s="1"/>
  <c r="N213" i="2"/>
  <c r="R213" i="2"/>
  <c r="S213" i="2"/>
  <c r="AB213" i="2"/>
  <c r="AC213" i="2"/>
  <c r="AD213" i="2"/>
  <c r="AE213" i="2"/>
  <c r="AF213" i="2"/>
  <c r="AG213" i="2"/>
  <c r="AH213" i="2"/>
  <c r="AI213" i="2"/>
  <c r="AJ213" i="2"/>
  <c r="B214" i="2"/>
  <c r="C214" i="2"/>
  <c r="D214" i="2"/>
  <c r="G214" i="2"/>
  <c r="H214" i="2"/>
  <c r="I214" i="2"/>
  <c r="J214" i="2"/>
  <c r="K214" i="2"/>
  <c r="L214" i="2"/>
  <c r="M214" i="2"/>
  <c r="AA214" i="2" s="1"/>
  <c r="N214" i="2"/>
  <c r="R214" i="2"/>
  <c r="S214" i="2"/>
  <c r="AB214" i="2"/>
  <c r="AC214" i="2"/>
  <c r="AD214" i="2"/>
  <c r="AE214" i="2"/>
  <c r="AF214" i="2"/>
  <c r="AG214" i="2"/>
  <c r="AH214" i="2"/>
  <c r="AI214" i="2"/>
  <c r="AJ214" i="2"/>
  <c r="B215" i="2"/>
  <c r="C215" i="2"/>
  <c r="D215" i="2"/>
  <c r="G215" i="2"/>
  <c r="H215" i="2"/>
  <c r="I215" i="2"/>
  <c r="J215" i="2"/>
  <c r="K215" i="2"/>
  <c r="L215" i="2"/>
  <c r="M215" i="2"/>
  <c r="X215" i="2" s="1"/>
  <c r="N215" i="2"/>
  <c r="R215" i="2"/>
  <c r="S215" i="2"/>
  <c r="AB215" i="2"/>
  <c r="AC215" i="2"/>
  <c r="AD215" i="2"/>
  <c r="AE215" i="2"/>
  <c r="AF215" i="2"/>
  <c r="AG215" i="2"/>
  <c r="AH215" i="2"/>
  <c r="AI215" i="2"/>
  <c r="AJ215" i="2"/>
  <c r="B216" i="2"/>
  <c r="C216" i="2"/>
  <c r="D216" i="2"/>
  <c r="G216" i="2"/>
  <c r="H216" i="2"/>
  <c r="I216" i="2"/>
  <c r="J216" i="2"/>
  <c r="K216" i="2"/>
  <c r="L216" i="2"/>
  <c r="M216" i="2"/>
  <c r="N216" i="2"/>
  <c r="R216" i="2"/>
  <c r="S216" i="2"/>
  <c r="AB216" i="2"/>
  <c r="AC216" i="2"/>
  <c r="AD216" i="2"/>
  <c r="AE216" i="2"/>
  <c r="AF216" i="2"/>
  <c r="AG216" i="2"/>
  <c r="AH216" i="2"/>
  <c r="AI216" i="2"/>
  <c r="AJ216" i="2"/>
  <c r="B217" i="2"/>
  <c r="C217" i="2"/>
  <c r="D217" i="2"/>
  <c r="G217" i="2"/>
  <c r="H217" i="2"/>
  <c r="I217" i="2"/>
  <c r="J217" i="2"/>
  <c r="K217" i="2"/>
  <c r="L217" i="2"/>
  <c r="M217" i="2"/>
  <c r="AA217" i="2" s="1"/>
  <c r="N217" i="2"/>
  <c r="R217" i="2"/>
  <c r="S217" i="2"/>
  <c r="AB217" i="2"/>
  <c r="AC217" i="2"/>
  <c r="AD217" i="2"/>
  <c r="AE217" i="2"/>
  <c r="AF217" i="2"/>
  <c r="AG217" i="2"/>
  <c r="AH217" i="2"/>
  <c r="AI217" i="2"/>
  <c r="AJ217" i="2"/>
  <c r="B218" i="2"/>
  <c r="C218" i="2"/>
  <c r="D218" i="2"/>
  <c r="G218" i="2"/>
  <c r="H218" i="2"/>
  <c r="I218" i="2"/>
  <c r="J218" i="2"/>
  <c r="K218" i="2"/>
  <c r="L218" i="2"/>
  <c r="M218" i="2"/>
  <c r="N218" i="2"/>
  <c r="F218" i="2"/>
  <c r="R218" i="2"/>
  <c r="S218" i="2"/>
  <c r="AB218" i="2"/>
  <c r="AC218" i="2"/>
  <c r="AD218" i="2"/>
  <c r="AE218" i="2"/>
  <c r="AF218" i="2"/>
  <c r="AG218" i="2"/>
  <c r="AH218" i="2"/>
  <c r="AI218" i="2"/>
  <c r="AJ218" i="2"/>
  <c r="B219" i="2"/>
  <c r="C219" i="2"/>
  <c r="D219" i="2"/>
  <c r="G219" i="2"/>
  <c r="H219" i="2"/>
  <c r="I219" i="2"/>
  <c r="J219" i="2"/>
  <c r="K219" i="2"/>
  <c r="L219" i="2"/>
  <c r="M219" i="2"/>
  <c r="W219" i="2" s="1"/>
  <c r="N219" i="2"/>
  <c r="Q219" i="2"/>
  <c r="R219" i="2"/>
  <c r="S219" i="2"/>
  <c r="AB219" i="2"/>
  <c r="AC219" i="2"/>
  <c r="AD219" i="2"/>
  <c r="AE219" i="2"/>
  <c r="AF219" i="2"/>
  <c r="AG219" i="2"/>
  <c r="AH219" i="2"/>
  <c r="AI219" i="2"/>
  <c r="AJ219" i="2"/>
  <c r="B220" i="2"/>
  <c r="C220" i="2"/>
  <c r="D220" i="2"/>
  <c r="G220" i="2"/>
  <c r="H220" i="2"/>
  <c r="I220" i="2"/>
  <c r="J220" i="2"/>
  <c r="K220" i="2"/>
  <c r="L220" i="2"/>
  <c r="M220" i="2"/>
  <c r="N220" i="2"/>
  <c r="R220" i="2"/>
  <c r="S220" i="2"/>
  <c r="AB220" i="2"/>
  <c r="AC220" i="2"/>
  <c r="AD220" i="2"/>
  <c r="AE220" i="2"/>
  <c r="AF220" i="2"/>
  <c r="AG220" i="2"/>
  <c r="AH220" i="2"/>
  <c r="AI220" i="2"/>
  <c r="AJ220" i="2"/>
  <c r="B221" i="2"/>
  <c r="C221" i="2"/>
  <c r="D221" i="2"/>
  <c r="G221" i="2"/>
  <c r="H221" i="2"/>
  <c r="I221" i="2"/>
  <c r="J221" i="2"/>
  <c r="K221" i="2"/>
  <c r="L221" i="2"/>
  <c r="M221" i="2"/>
  <c r="N221" i="2"/>
  <c r="R221" i="2"/>
  <c r="S221" i="2"/>
  <c r="AB221" i="2"/>
  <c r="AC221" i="2"/>
  <c r="AD221" i="2"/>
  <c r="AE221" i="2"/>
  <c r="AF221" i="2"/>
  <c r="AG221" i="2"/>
  <c r="AH221" i="2"/>
  <c r="AI221" i="2"/>
  <c r="AJ221" i="2"/>
  <c r="B222" i="2"/>
  <c r="C222" i="2"/>
  <c r="D222" i="2"/>
  <c r="G222" i="2"/>
  <c r="H222" i="2"/>
  <c r="I222" i="2"/>
  <c r="J222" i="2"/>
  <c r="K222" i="2"/>
  <c r="L222" i="2"/>
  <c r="M222" i="2"/>
  <c r="N222" i="2"/>
  <c r="F222" i="2"/>
  <c r="R222" i="2"/>
  <c r="S222" i="2"/>
  <c r="AB222" i="2"/>
  <c r="AC222" i="2"/>
  <c r="AD222" i="2"/>
  <c r="AE222" i="2"/>
  <c r="AF222" i="2"/>
  <c r="AG222" i="2"/>
  <c r="AH222" i="2"/>
  <c r="AI222" i="2"/>
  <c r="AJ222" i="2"/>
  <c r="B223" i="2"/>
  <c r="C223" i="2"/>
  <c r="D223" i="2"/>
  <c r="G223" i="2"/>
  <c r="H223" i="2"/>
  <c r="I223" i="2"/>
  <c r="J223" i="2"/>
  <c r="K223" i="2"/>
  <c r="L223" i="2"/>
  <c r="M223" i="2"/>
  <c r="Y223" i="2" s="1"/>
  <c r="N223" i="2"/>
  <c r="F223" i="2"/>
  <c r="R223" i="2"/>
  <c r="S223" i="2"/>
  <c r="AB223" i="2"/>
  <c r="AC223" i="2"/>
  <c r="AD223" i="2"/>
  <c r="AE223" i="2"/>
  <c r="AF223" i="2"/>
  <c r="AG223" i="2"/>
  <c r="AH223" i="2"/>
  <c r="AI223" i="2"/>
  <c r="AJ223" i="2"/>
  <c r="B224" i="2"/>
  <c r="C224" i="2"/>
  <c r="D224" i="2"/>
  <c r="G224" i="2"/>
  <c r="H224" i="2"/>
  <c r="I224" i="2"/>
  <c r="J224" i="2"/>
  <c r="K224" i="2"/>
  <c r="L224" i="2"/>
  <c r="M224" i="2"/>
  <c r="U224" i="2" s="1"/>
  <c r="N224" i="2"/>
  <c r="Q224" i="2"/>
  <c r="R224" i="2"/>
  <c r="S224" i="2"/>
  <c r="AB224" i="2"/>
  <c r="AC224" i="2"/>
  <c r="AD224" i="2"/>
  <c r="AE224" i="2"/>
  <c r="AF224" i="2"/>
  <c r="AG224" i="2"/>
  <c r="AH224" i="2"/>
  <c r="AI224" i="2"/>
  <c r="AJ224" i="2"/>
  <c r="B225" i="2"/>
  <c r="C225" i="2"/>
  <c r="D225" i="2"/>
  <c r="G225" i="2"/>
  <c r="H225" i="2"/>
  <c r="I225" i="2"/>
  <c r="J225" i="2"/>
  <c r="K225" i="2"/>
  <c r="L225" i="2"/>
  <c r="M225" i="2"/>
  <c r="U225" i="2" s="1"/>
  <c r="N225" i="2"/>
  <c r="Q225" i="2"/>
  <c r="R225" i="2"/>
  <c r="S225" i="2"/>
  <c r="AB225" i="2"/>
  <c r="AC225" i="2"/>
  <c r="AD225" i="2"/>
  <c r="AE225" i="2"/>
  <c r="AF225" i="2"/>
  <c r="AG225" i="2"/>
  <c r="AH225" i="2"/>
  <c r="AI225" i="2"/>
  <c r="AJ225" i="2"/>
  <c r="B226" i="2"/>
  <c r="C226" i="2"/>
  <c r="D226" i="2"/>
  <c r="F226" i="2"/>
  <c r="G226" i="2"/>
  <c r="H226" i="2"/>
  <c r="I226" i="2"/>
  <c r="J226" i="2"/>
  <c r="K226" i="2"/>
  <c r="L226" i="2"/>
  <c r="M226" i="2"/>
  <c r="Z226" i="2" s="1"/>
  <c r="N226" i="2"/>
  <c r="Q226" i="2"/>
  <c r="R226" i="2"/>
  <c r="S226" i="2"/>
  <c r="AB226" i="2"/>
  <c r="AC226" i="2"/>
  <c r="AD226" i="2"/>
  <c r="AE226" i="2"/>
  <c r="AF226" i="2"/>
  <c r="AG226" i="2"/>
  <c r="AH226" i="2"/>
  <c r="AI226" i="2"/>
  <c r="AJ226" i="2"/>
  <c r="B227" i="2"/>
  <c r="C227" i="2"/>
  <c r="D227" i="2"/>
  <c r="G227" i="2"/>
  <c r="H227" i="2"/>
  <c r="I227" i="2"/>
  <c r="J227" i="2"/>
  <c r="K227" i="2"/>
  <c r="L227" i="2"/>
  <c r="M227" i="2"/>
  <c r="AA227" i="2" s="1"/>
  <c r="N227" i="2"/>
  <c r="R227" i="2"/>
  <c r="S227" i="2"/>
  <c r="AB227" i="2"/>
  <c r="AC227" i="2"/>
  <c r="AD227" i="2"/>
  <c r="AE227" i="2"/>
  <c r="AF227" i="2"/>
  <c r="AG227" i="2"/>
  <c r="AH227" i="2"/>
  <c r="AI227" i="2"/>
  <c r="AJ227" i="2"/>
  <c r="B228" i="2"/>
  <c r="C228" i="2"/>
  <c r="D228" i="2"/>
  <c r="G228" i="2"/>
  <c r="H228" i="2"/>
  <c r="I228" i="2"/>
  <c r="J228" i="2"/>
  <c r="K228" i="2"/>
  <c r="L228" i="2"/>
  <c r="M228" i="2"/>
  <c r="N228" i="2"/>
  <c r="R228" i="2"/>
  <c r="S228" i="2"/>
  <c r="AB228" i="2"/>
  <c r="AC228" i="2"/>
  <c r="AD228" i="2"/>
  <c r="AE228" i="2"/>
  <c r="AF228" i="2"/>
  <c r="AG228" i="2"/>
  <c r="AH228" i="2"/>
  <c r="AI228" i="2"/>
  <c r="AJ228" i="2"/>
  <c r="B229" i="2"/>
  <c r="C229" i="2"/>
  <c r="D229" i="2"/>
  <c r="G229" i="2"/>
  <c r="H229" i="2"/>
  <c r="I229" i="2"/>
  <c r="J229" i="2"/>
  <c r="K229" i="2"/>
  <c r="L229" i="2"/>
  <c r="M229" i="2"/>
  <c r="U229" i="2" s="1"/>
  <c r="N229" i="2"/>
  <c r="R229" i="2"/>
  <c r="S229" i="2"/>
  <c r="AB229" i="2"/>
  <c r="AC229" i="2"/>
  <c r="AD229" i="2"/>
  <c r="AE229" i="2"/>
  <c r="AF229" i="2"/>
  <c r="AG229" i="2"/>
  <c r="AH229" i="2"/>
  <c r="AI229" i="2"/>
  <c r="AJ229" i="2"/>
  <c r="B230" i="2"/>
  <c r="C230" i="2"/>
  <c r="D230" i="2"/>
  <c r="G230" i="2"/>
  <c r="H230" i="2"/>
  <c r="I230" i="2"/>
  <c r="J230" i="2"/>
  <c r="K230" i="2"/>
  <c r="L230" i="2"/>
  <c r="M230" i="2"/>
  <c r="N230" i="2"/>
  <c r="R230" i="2"/>
  <c r="S230" i="2"/>
  <c r="AB230" i="2"/>
  <c r="AC230" i="2"/>
  <c r="AD230" i="2"/>
  <c r="AE230" i="2"/>
  <c r="AF230" i="2"/>
  <c r="AG230" i="2"/>
  <c r="AH230" i="2"/>
  <c r="AI230" i="2"/>
  <c r="AJ230" i="2"/>
  <c r="B231" i="2"/>
  <c r="C231" i="2"/>
  <c r="D231" i="2"/>
  <c r="G231" i="2"/>
  <c r="H231" i="2"/>
  <c r="I231" i="2"/>
  <c r="J231" i="2"/>
  <c r="K231" i="2"/>
  <c r="L231" i="2"/>
  <c r="M231" i="2"/>
  <c r="Y231" i="2" s="1"/>
  <c r="N231" i="2"/>
  <c r="F231" i="2"/>
  <c r="R231" i="2"/>
  <c r="S231" i="2"/>
  <c r="AB231" i="2"/>
  <c r="AC231" i="2"/>
  <c r="AD231" i="2"/>
  <c r="AE231" i="2"/>
  <c r="AF231" i="2"/>
  <c r="AG231" i="2"/>
  <c r="AH231" i="2"/>
  <c r="AI231" i="2"/>
  <c r="AJ231" i="2"/>
  <c r="B232" i="2"/>
  <c r="C232" i="2"/>
  <c r="D232" i="2"/>
  <c r="G232" i="2"/>
  <c r="H232" i="2"/>
  <c r="I232" i="2"/>
  <c r="J232" i="2"/>
  <c r="K232" i="2"/>
  <c r="L232" i="2"/>
  <c r="M232" i="2"/>
  <c r="N232" i="2"/>
  <c r="R232" i="2"/>
  <c r="S232" i="2"/>
  <c r="AB232" i="2"/>
  <c r="AC232" i="2"/>
  <c r="AD232" i="2"/>
  <c r="AE232" i="2"/>
  <c r="AF232" i="2"/>
  <c r="AG232" i="2"/>
  <c r="AH232" i="2"/>
  <c r="AI232" i="2"/>
  <c r="AJ232" i="2"/>
  <c r="B233" i="2"/>
  <c r="C233" i="2"/>
  <c r="D233" i="2"/>
  <c r="G233" i="2"/>
  <c r="H233" i="2"/>
  <c r="I233" i="2"/>
  <c r="J233" i="2"/>
  <c r="K233" i="2"/>
  <c r="L233" i="2"/>
  <c r="M233" i="2"/>
  <c r="N233" i="2"/>
  <c r="R233" i="2"/>
  <c r="S233" i="2"/>
  <c r="AB233" i="2"/>
  <c r="AC233" i="2"/>
  <c r="AD233" i="2"/>
  <c r="AE233" i="2"/>
  <c r="AF233" i="2"/>
  <c r="AG233" i="2"/>
  <c r="AH233" i="2"/>
  <c r="AI233" i="2"/>
  <c r="AJ233" i="2"/>
  <c r="B234" i="2"/>
  <c r="C234" i="2"/>
  <c r="D234" i="2"/>
  <c r="G234" i="2"/>
  <c r="H234" i="2"/>
  <c r="I234" i="2"/>
  <c r="J234" i="2"/>
  <c r="K234" i="2"/>
  <c r="L234" i="2"/>
  <c r="M234" i="2"/>
  <c r="Y234" i="2" s="1"/>
  <c r="N234" i="2"/>
  <c r="R234" i="2"/>
  <c r="S234" i="2"/>
  <c r="AB234" i="2"/>
  <c r="AC234" i="2"/>
  <c r="AD234" i="2"/>
  <c r="AE234" i="2"/>
  <c r="AF234" i="2"/>
  <c r="AG234" i="2"/>
  <c r="AH234" i="2"/>
  <c r="AI234" i="2"/>
  <c r="AJ234" i="2"/>
  <c r="B235" i="2"/>
  <c r="C235" i="2"/>
  <c r="D235" i="2"/>
  <c r="G235" i="2"/>
  <c r="H235" i="2"/>
  <c r="I235" i="2"/>
  <c r="J235" i="2"/>
  <c r="K235" i="2"/>
  <c r="L235" i="2"/>
  <c r="M235" i="2"/>
  <c r="N235" i="2"/>
  <c r="R235" i="2"/>
  <c r="S235" i="2"/>
  <c r="AB235" i="2"/>
  <c r="AC235" i="2"/>
  <c r="AD235" i="2"/>
  <c r="AE235" i="2"/>
  <c r="AF235" i="2"/>
  <c r="AG235" i="2"/>
  <c r="AH235" i="2"/>
  <c r="AI235" i="2"/>
  <c r="AJ235" i="2"/>
  <c r="B236" i="2"/>
  <c r="C236" i="2"/>
  <c r="D236" i="2"/>
  <c r="G236" i="2"/>
  <c r="H236" i="2"/>
  <c r="I236" i="2"/>
  <c r="J236" i="2"/>
  <c r="K236" i="2"/>
  <c r="L236" i="2"/>
  <c r="M236" i="2"/>
  <c r="Y236" i="2" s="1"/>
  <c r="N236" i="2"/>
  <c r="F236" i="2"/>
  <c r="R236" i="2"/>
  <c r="S236" i="2"/>
  <c r="AB236" i="2"/>
  <c r="AC236" i="2"/>
  <c r="AD236" i="2"/>
  <c r="AE236" i="2"/>
  <c r="AF236" i="2"/>
  <c r="AG236" i="2"/>
  <c r="AH236" i="2"/>
  <c r="AI236" i="2"/>
  <c r="AJ236" i="2"/>
  <c r="B237" i="2"/>
  <c r="C237" i="2"/>
  <c r="D237" i="2"/>
  <c r="G237" i="2"/>
  <c r="H237" i="2"/>
  <c r="I237" i="2"/>
  <c r="J237" i="2"/>
  <c r="K237" i="2"/>
  <c r="L237" i="2"/>
  <c r="M237" i="2"/>
  <c r="W237" i="2" s="1"/>
  <c r="N237" i="2"/>
  <c r="Q237" i="2"/>
  <c r="R237" i="2"/>
  <c r="S237" i="2"/>
  <c r="AB237" i="2"/>
  <c r="AC237" i="2"/>
  <c r="AD237" i="2"/>
  <c r="AE237" i="2"/>
  <c r="AF237" i="2"/>
  <c r="AG237" i="2"/>
  <c r="AH237" i="2"/>
  <c r="AI237" i="2"/>
  <c r="AJ237" i="2"/>
  <c r="B238" i="2"/>
  <c r="C238" i="2"/>
  <c r="D238" i="2"/>
  <c r="G238" i="2"/>
  <c r="H238" i="2"/>
  <c r="I238" i="2"/>
  <c r="J238" i="2"/>
  <c r="K238" i="2"/>
  <c r="L238" i="2"/>
  <c r="M238" i="2"/>
  <c r="T238" i="2" s="1"/>
  <c r="N238" i="2"/>
  <c r="R238" i="2"/>
  <c r="S238" i="2"/>
  <c r="AB238" i="2"/>
  <c r="AC238" i="2"/>
  <c r="AD238" i="2"/>
  <c r="AE238" i="2"/>
  <c r="AF238" i="2"/>
  <c r="AG238" i="2"/>
  <c r="AH238" i="2"/>
  <c r="AI238" i="2"/>
  <c r="AJ238" i="2"/>
  <c r="B239" i="2"/>
  <c r="C239" i="2"/>
  <c r="D239" i="2"/>
  <c r="G239" i="2"/>
  <c r="H239" i="2"/>
  <c r="I239" i="2"/>
  <c r="J239" i="2"/>
  <c r="K239" i="2"/>
  <c r="L239" i="2"/>
  <c r="M239" i="2"/>
  <c r="W239" i="2" s="1"/>
  <c r="N239" i="2"/>
  <c r="R239" i="2"/>
  <c r="S239" i="2"/>
  <c r="AB239" i="2"/>
  <c r="AC239" i="2"/>
  <c r="AD239" i="2"/>
  <c r="AE239" i="2"/>
  <c r="AF239" i="2"/>
  <c r="AG239" i="2"/>
  <c r="AH239" i="2"/>
  <c r="AI239" i="2"/>
  <c r="AJ239" i="2"/>
  <c r="B240" i="2"/>
  <c r="C240" i="2"/>
  <c r="D240" i="2"/>
  <c r="G240" i="2"/>
  <c r="H240" i="2"/>
  <c r="I240" i="2"/>
  <c r="J240" i="2"/>
  <c r="K240" i="2"/>
  <c r="L240" i="2"/>
  <c r="M240" i="2"/>
  <c r="Z240" i="2" s="1"/>
  <c r="N240" i="2"/>
  <c r="Q240" i="2"/>
  <c r="R240" i="2"/>
  <c r="S240" i="2"/>
  <c r="AB240" i="2"/>
  <c r="AC240" i="2"/>
  <c r="AD240" i="2"/>
  <c r="AE240" i="2"/>
  <c r="AF240" i="2"/>
  <c r="AG240" i="2"/>
  <c r="AH240" i="2"/>
  <c r="AI240" i="2"/>
  <c r="AJ240" i="2"/>
  <c r="B241" i="2"/>
  <c r="C241" i="2"/>
  <c r="D241" i="2"/>
  <c r="G241" i="2"/>
  <c r="H241" i="2"/>
  <c r="I241" i="2"/>
  <c r="J241" i="2"/>
  <c r="K241" i="2"/>
  <c r="L241" i="2"/>
  <c r="M241" i="2"/>
  <c r="Y241" i="2" s="1"/>
  <c r="N241" i="2"/>
  <c r="Q241" i="2"/>
  <c r="R241" i="2"/>
  <c r="S241" i="2"/>
  <c r="AB241" i="2"/>
  <c r="AC241" i="2"/>
  <c r="AD241" i="2"/>
  <c r="AE241" i="2"/>
  <c r="AF241" i="2"/>
  <c r="AG241" i="2"/>
  <c r="AH241" i="2"/>
  <c r="AI241" i="2"/>
  <c r="AJ241" i="2"/>
  <c r="B242" i="2"/>
  <c r="C242" i="2"/>
  <c r="D242" i="2"/>
  <c r="G242" i="2"/>
  <c r="H242" i="2"/>
  <c r="I242" i="2"/>
  <c r="J242" i="2"/>
  <c r="K242" i="2"/>
  <c r="L242" i="2"/>
  <c r="M242" i="2"/>
  <c r="N242" i="2"/>
  <c r="R242" i="2"/>
  <c r="S242" i="2"/>
  <c r="AB242" i="2"/>
  <c r="AC242" i="2"/>
  <c r="AD242" i="2"/>
  <c r="AE242" i="2"/>
  <c r="AF242" i="2"/>
  <c r="AG242" i="2"/>
  <c r="AH242" i="2"/>
  <c r="AI242" i="2"/>
  <c r="AJ242" i="2"/>
  <c r="B243" i="2"/>
  <c r="C243" i="2"/>
  <c r="D243" i="2"/>
  <c r="G243" i="2"/>
  <c r="H243" i="2"/>
  <c r="I243" i="2"/>
  <c r="J243" i="2"/>
  <c r="K243" i="2"/>
  <c r="L243" i="2"/>
  <c r="M243" i="2"/>
  <c r="AA243" i="2" s="1"/>
  <c r="N243" i="2"/>
  <c r="Q243" i="2"/>
  <c r="R243" i="2"/>
  <c r="S243" i="2"/>
  <c r="AB243" i="2"/>
  <c r="AC243" i="2"/>
  <c r="AD243" i="2"/>
  <c r="AE243" i="2"/>
  <c r="AF243" i="2"/>
  <c r="AG243" i="2"/>
  <c r="AH243" i="2"/>
  <c r="AI243" i="2"/>
  <c r="AJ243" i="2"/>
  <c r="B244" i="2"/>
  <c r="C244" i="2"/>
  <c r="D244" i="2"/>
  <c r="G244" i="2"/>
  <c r="H244" i="2"/>
  <c r="I244" i="2"/>
  <c r="J244" i="2"/>
  <c r="K244" i="2"/>
  <c r="L244" i="2"/>
  <c r="M244" i="2"/>
  <c r="U244" i="2" s="1"/>
  <c r="N244" i="2"/>
  <c r="R244" i="2"/>
  <c r="S244" i="2"/>
  <c r="AB244" i="2"/>
  <c r="AC244" i="2"/>
  <c r="AD244" i="2"/>
  <c r="AE244" i="2"/>
  <c r="AF244" i="2"/>
  <c r="AG244" i="2"/>
  <c r="AH244" i="2"/>
  <c r="AI244" i="2"/>
  <c r="AJ244" i="2"/>
  <c r="B245" i="2"/>
  <c r="C245" i="2"/>
  <c r="D245" i="2"/>
  <c r="G245" i="2"/>
  <c r="H245" i="2"/>
  <c r="I245" i="2"/>
  <c r="J245" i="2"/>
  <c r="K245" i="2"/>
  <c r="L245" i="2"/>
  <c r="M245" i="2"/>
  <c r="Z245" i="2" s="1"/>
  <c r="N245" i="2"/>
  <c r="Q245" i="2"/>
  <c r="R245" i="2"/>
  <c r="S245" i="2"/>
  <c r="AB245" i="2"/>
  <c r="AC245" i="2"/>
  <c r="AD245" i="2"/>
  <c r="AE245" i="2"/>
  <c r="AF245" i="2"/>
  <c r="AG245" i="2"/>
  <c r="AH245" i="2"/>
  <c r="AI245" i="2"/>
  <c r="AJ245" i="2"/>
  <c r="B246" i="2"/>
  <c r="C246" i="2"/>
  <c r="D246" i="2"/>
  <c r="G246" i="2"/>
  <c r="H246" i="2"/>
  <c r="I246" i="2"/>
  <c r="J246" i="2"/>
  <c r="K246" i="2"/>
  <c r="L246" i="2"/>
  <c r="M246" i="2"/>
  <c r="N246" i="2"/>
  <c r="R246" i="2"/>
  <c r="S246" i="2"/>
  <c r="AB246" i="2"/>
  <c r="AC246" i="2"/>
  <c r="AD246" i="2"/>
  <c r="AE246" i="2"/>
  <c r="AF246" i="2"/>
  <c r="AG246" i="2"/>
  <c r="AH246" i="2"/>
  <c r="AI246" i="2"/>
  <c r="AJ246" i="2"/>
  <c r="B247" i="2"/>
  <c r="C247" i="2"/>
  <c r="D247" i="2"/>
  <c r="F247" i="2"/>
  <c r="G247" i="2"/>
  <c r="H247" i="2"/>
  <c r="I247" i="2"/>
  <c r="J247" i="2"/>
  <c r="K247" i="2"/>
  <c r="L247" i="2"/>
  <c r="M247" i="2"/>
  <c r="X247" i="2" s="1"/>
  <c r="N247" i="2"/>
  <c r="Q247" i="2"/>
  <c r="R247" i="2"/>
  <c r="S247" i="2"/>
  <c r="AB247" i="2"/>
  <c r="AC247" i="2"/>
  <c r="AD247" i="2"/>
  <c r="AE247" i="2"/>
  <c r="AF247" i="2"/>
  <c r="AG247" i="2"/>
  <c r="AH247" i="2"/>
  <c r="AI247" i="2"/>
  <c r="AJ247" i="2"/>
  <c r="B248" i="2"/>
  <c r="C248" i="2"/>
  <c r="D248" i="2"/>
  <c r="G248" i="2"/>
  <c r="H248" i="2"/>
  <c r="I248" i="2"/>
  <c r="J248" i="2"/>
  <c r="K248" i="2"/>
  <c r="L248" i="2"/>
  <c r="M248" i="2"/>
  <c r="Z248" i="2" s="1"/>
  <c r="N248" i="2"/>
  <c r="Q248" i="2"/>
  <c r="R248" i="2"/>
  <c r="S248" i="2"/>
  <c r="AB248" i="2"/>
  <c r="AC248" i="2"/>
  <c r="AD248" i="2"/>
  <c r="AE248" i="2"/>
  <c r="AF248" i="2"/>
  <c r="AG248" i="2"/>
  <c r="AH248" i="2"/>
  <c r="AI248" i="2"/>
  <c r="AJ248" i="2"/>
  <c r="B249" i="2"/>
  <c r="C249" i="2"/>
  <c r="D249" i="2"/>
  <c r="G249" i="2"/>
  <c r="H249" i="2"/>
  <c r="I249" i="2"/>
  <c r="J249" i="2"/>
  <c r="K249" i="2"/>
  <c r="L249" i="2"/>
  <c r="M249" i="2"/>
  <c r="T249" i="2" s="1"/>
  <c r="N249" i="2"/>
  <c r="F249" i="2"/>
  <c r="R249" i="2"/>
  <c r="S249" i="2"/>
  <c r="AB249" i="2"/>
  <c r="AC249" i="2"/>
  <c r="AD249" i="2"/>
  <c r="AE249" i="2"/>
  <c r="AF249" i="2"/>
  <c r="AG249" i="2"/>
  <c r="AH249" i="2"/>
  <c r="AI249" i="2"/>
  <c r="AJ249" i="2"/>
  <c r="B250" i="2"/>
  <c r="C250" i="2"/>
  <c r="D250" i="2"/>
  <c r="G250" i="2"/>
  <c r="H250" i="2"/>
  <c r="I250" i="2"/>
  <c r="J250" i="2"/>
  <c r="K250" i="2"/>
  <c r="L250" i="2"/>
  <c r="M250" i="2"/>
  <c r="N250" i="2"/>
  <c r="Q250" i="2"/>
  <c r="R250" i="2"/>
  <c r="S250" i="2"/>
  <c r="AB250" i="2"/>
  <c r="AC250" i="2"/>
  <c r="AD250" i="2"/>
  <c r="AE250" i="2"/>
  <c r="AF250" i="2"/>
  <c r="AG250" i="2"/>
  <c r="AH250" i="2"/>
  <c r="AI250" i="2"/>
  <c r="AJ250" i="2"/>
  <c r="B251" i="2"/>
  <c r="C251" i="2"/>
  <c r="D251" i="2"/>
  <c r="G251" i="2"/>
  <c r="H251" i="2"/>
  <c r="I251" i="2"/>
  <c r="J251" i="2"/>
  <c r="K251" i="2"/>
  <c r="L251" i="2"/>
  <c r="M251" i="2"/>
  <c r="N251" i="2"/>
  <c r="R251" i="2"/>
  <c r="S251" i="2"/>
  <c r="AB251" i="2"/>
  <c r="AC251" i="2"/>
  <c r="AD251" i="2"/>
  <c r="AE251" i="2"/>
  <c r="AF251" i="2"/>
  <c r="AG251" i="2"/>
  <c r="AH251" i="2"/>
  <c r="AI251" i="2"/>
  <c r="AJ251" i="2"/>
  <c r="B252" i="2"/>
  <c r="C252" i="2"/>
  <c r="D252" i="2"/>
  <c r="G252" i="2"/>
  <c r="H252" i="2"/>
  <c r="I252" i="2"/>
  <c r="J252" i="2"/>
  <c r="K252" i="2"/>
  <c r="L252" i="2"/>
  <c r="M252" i="2"/>
  <c r="N252" i="2"/>
  <c r="R252" i="2"/>
  <c r="S252" i="2"/>
  <c r="AB252" i="2"/>
  <c r="AC252" i="2"/>
  <c r="AD252" i="2"/>
  <c r="AE252" i="2"/>
  <c r="AF252" i="2"/>
  <c r="AG252" i="2"/>
  <c r="AH252" i="2"/>
  <c r="AI252" i="2"/>
  <c r="AJ252" i="2"/>
  <c r="B253" i="2"/>
  <c r="C253" i="2"/>
  <c r="D253" i="2"/>
  <c r="G253" i="2"/>
  <c r="H253" i="2"/>
  <c r="I253" i="2"/>
  <c r="J253" i="2"/>
  <c r="K253" i="2"/>
  <c r="L253" i="2"/>
  <c r="M253" i="2"/>
  <c r="V253" i="2" s="1"/>
  <c r="N253" i="2"/>
  <c r="R253" i="2"/>
  <c r="S253" i="2"/>
  <c r="AB253" i="2"/>
  <c r="AC253" i="2"/>
  <c r="AD253" i="2"/>
  <c r="AE253" i="2"/>
  <c r="AF253" i="2"/>
  <c r="AG253" i="2"/>
  <c r="AH253" i="2"/>
  <c r="AI253" i="2"/>
  <c r="AJ253" i="2"/>
  <c r="B254" i="2"/>
  <c r="C254" i="2"/>
  <c r="D254" i="2"/>
  <c r="G254" i="2"/>
  <c r="H254" i="2"/>
  <c r="I254" i="2"/>
  <c r="J254" i="2"/>
  <c r="K254" i="2"/>
  <c r="L254" i="2"/>
  <c r="M254" i="2"/>
  <c r="N254" i="2"/>
  <c r="R254" i="2"/>
  <c r="S254" i="2"/>
  <c r="AB254" i="2"/>
  <c r="AC254" i="2"/>
  <c r="AD254" i="2"/>
  <c r="AE254" i="2"/>
  <c r="AF254" i="2"/>
  <c r="AG254" i="2"/>
  <c r="AH254" i="2"/>
  <c r="AI254" i="2"/>
  <c r="AJ254" i="2"/>
  <c r="B255" i="2"/>
  <c r="C255" i="2"/>
  <c r="D255" i="2"/>
  <c r="G255" i="2"/>
  <c r="H255" i="2"/>
  <c r="I255" i="2"/>
  <c r="J255" i="2"/>
  <c r="K255" i="2"/>
  <c r="L255" i="2"/>
  <c r="M255" i="2"/>
  <c r="N255" i="2"/>
  <c r="Q255" i="2"/>
  <c r="R255" i="2"/>
  <c r="S255" i="2"/>
  <c r="AB255" i="2"/>
  <c r="AC255" i="2"/>
  <c r="AD255" i="2"/>
  <c r="AE255" i="2"/>
  <c r="AF255" i="2"/>
  <c r="AG255" i="2"/>
  <c r="AH255" i="2"/>
  <c r="AI255" i="2"/>
  <c r="AJ255" i="2"/>
  <c r="B256" i="2"/>
  <c r="C256" i="2"/>
  <c r="D256" i="2"/>
  <c r="G256" i="2"/>
  <c r="H256" i="2"/>
  <c r="I256" i="2"/>
  <c r="J256" i="2"/>
  <c r="K256" i="2"/>
  <c r="L256" i="2"/>
  <c r="M256" i="2"/>
  <c r="Z256" i="2" s="1"/>
  <c r="N256" i="2"/>
  <c r="Q256" i="2"/>
  <c r="R256" i="2"/>
  <c r="S256" i="2"/>
  <c r="AB256" i="2"/>
  <c r="AC256" i="2"/>
  <c r="AD256" i="2"/>
  <c r="AE256" i="2"/>
  <c r="AF256" i="2"/>
  <c r="AG256" i="2"/>
  <c r="AH256" i="2"/>
  <c r="AI256" i="2"/>
  <c r="AJ256" i="2"/>
  <c r="B257" i="2"/>
  <c r="C257" i="2"/>
  <c r="D257" i="2"/>
  <c r="F257" i="2"/>
  <c r="G257" i="2"/>
  <c r="H257" i="2"/>
  <c r="I257" i="2"/>
  <c r="J257" i="2"/>
  <c r="K257" i="2"/>
  <c r="L257" i="2"/>
  <c r="M257" i="2"/>
  <c r="Y257" i="2" s="1"/>
  <c r="N257" i="2"/>
  <c r="Q257" i="2"/>
  <c r="R257" i="2"/>
  <c r="S257" i="2"/>
  <c r="AB257" i="2"/>
  <c r="AC257" i="2"/>
  <c r="AD257" i="2"/>
  <c r="AE257" i="2"/>
  <c r="AF257" i="2"/>
  <c r="AG257" i="2"/>
  <c r="AH257" i="2"/>
  <c r="AI257" i="2"/>
  <c r="AJ257" i="2"/>
  <c r="B258" i="2"/>
  <c r="C258" i="2"/>
  <c r="D258" i="2"/>
  <c r="G258" i="2"/>
  <c r="H258" i="2"/>
  <c r="I258" i="2"/>
  <c r="J258" i="2"/>
  <c r="K258" i="2"/>
  <c r="L258" i="2"/>
  <c r="M258" i="2"/>
  <c r="T258" i="2" s="1"/>
  <c r="N258" i="2"/>
  <c r="Q258" i="2"/>
  <c r="R258" i="2"/>
  <c r="S258" i="2"/>
  <c r="AB258" i="2"/>
  <c r="AC258" i="2"/>
  <c r="AD258" i="2"/>
  <c r="AE258" i="2"/>
  <c r="AF258" i="2"/>
  <c r="AG258" i="2"/>
  <c r="AH258" i="2"/>
  <c r="AI258" i="2"/>
  <c r="AJ258" i="2"/>
  <c r="B259" i="2"/>
  <c r="C259" i="2"/>
  <c r="D259" i="2"/>
  <c r="G259" i="2"/>
  <c r="H259" i="2"/>
  <c r="I259" i="2"/>
  <c r="J259" i="2"/>
  <c r="K259" i="2"/>
  <c r="L259" i="2"/>
  <c r="M259" i="2"/>
  <c r="N259" i="2"/>
  <c r="R259" i="2"/>
  <c r="S259" i="2"/>
  <c r="AB259" i="2"/>
  <c r="AC259" i="2"/>
  <c r="AD259" i="2"/>
  <c r="AE259" i="2"/>
  <c r="AF259" i="2"/>
  <c r="AG259" i="2"/>
  <c r="AH259" i="2"/>
  <c r="AI259" i="2"/>
  <c r="AJ259" i="2"/>
  <c r="B260" i="2"/>
  <c r="C260" i="2"/>
  <c r="D260" i="2"/>
  <c r="G260" i="2"/>
  <c r="H260" i="2"/>
  <c r="I260" i="2"/>
  <c r="J260" i="2"/>
  <c r="K260" i="2"/>
  <c r="L260" i="2"/>
  <c r="M260" i="2"/>
  <c r="U260" i="2" s="1"/>
  <c r="N260" i="2"/>
  <c r="Q260" i="2"/>
  <c r="R260" i="2"/>
  <c r="S260" i="2"/>
  <c r="AB260" i="2"/>
  <c r="AC260" i="2"/>
  <c r="AD260" i="2"/>
  <c r="AE260" i="2"/>
  <c r="AF260" i="2"/>
  <c r="AG260" i="2"/>
  <c r="AH260" i="2"/>
  <c r="AI260" i="2"/>
  <c r="AJ260" i="2"/>
  <c r="B261" i="2"/>
  <c r="C261" i="2"/>
  <c r="D261" i="2"/>
  <c r="G261" i="2"/>
  <c r="H261" i="2"/>
  <c r="I261" i="2"/>
  <c r="J261" i="2"/>
  <c r="K261" i="2"/>
  <c r="L261" i="2"/>
  <c r="M261" i="2"/>
  <c r="V261" i="2" s="1"/>
  <c r="N261" i="2"/>
  <c r="Q261" i="2"/>
  <c r="R261" i="2"/>
  <c r="S261" i="2"/>
  <c r="AB261" i="2"/>
  <c r="AC261" i="2"/>
  <c r="AD261" i="2"/>
  <c r="AE261" i="2"/>
  <c r="AF261" i="2"/>
  <c r="AG261" i="2"/>
  <c r="AH261" i="2"/>
  <c r="AI261" i="2"/>
  <c r="AJ261" i="2"/>
  <c r="B262" i="2"/>
  <c r="C262" i="2"/>
  <c r="D262" i="2"/>
  <c r="G262" i="2"/>
  <c r="H262" i="2"/>
  <c r="I262" i="2"/>
  <c r="J262" i="2"/>
  <c r="K262" i="2"/>
  <c r="L262" i="2"/>
  <c r="M262" i="2"/>
  <c r="Z262" i="2" s="1"/>
  <c r="N262" i="2"/>
  <c r="R262" i="2"/>
  <c r="S262" i="2"/>
  <c r="AB262" i="2"/>
  <c r="AC262" i="2"/>
  <c r="AD262" i="2"/>
  <c r="AE262" i="2"/>
  <c r="AF262" i="2"/>
  <c r="AG262" i="2"/>
  <c r="AH262" i="2"/>
  <c r="AI262" i="2"/>
  <c r="AJ262" i="2"/>
  <c r="B263" i="2"/>
  <c r="C263" i="2"/>
  <c r="D263" i="2"/>
  <c r="G263" i="2"/>
  <c r="H263" i="2"/>
  <c r="I263" i="2"/>
  <c r="J263" i="2"/>
  <c r="K263" i="2"/>
  <c r="L263" i="2"/>
  <c r="M263" i="2"/>
  <c r="W263" i="2" s="1"/>
  <c r="N263" i="2"/>
  <c r="R263" i="2"/>
  <c r="S263" i="2"/>
  <c r="AB263" i="2"/>
  <c r="AC263" i="2"/>
  <c r="AD263" i="2"/>
  <c r="AE263" i="2"/>
  <c r="AF263" i="2"/>
  <c r="AG263" i="2"/>
  <c r="AH263" i="2"/>
  <c r="AI263" i="2"/>
  <c r="AJ263" i="2"/>
  <c r="B264" i="2"/>
  <c r="C264" i="2"/>
  <c r="D264" i="2"/>
  <c r="F264" i="2"/>
  <c r="G264" i="2"/>
  <c r="H264" i="2"/>
  <c r="I264" i="2"/>
  <c r="J264" i="2"/>
  <c r="K264" i="2"/>
  <c r="L264" i="2"/>
  <c r="M264" i="2"/>
  <c r="Z264" i="2" s="1"/>
  <c r="N264" i="2"/>
  <c r="Q264" i="2"/>
  <c r="R264" i="2"/>
  <c r="S264" i="2"/>
  <c r="AB264" i="2"/>
  <c r="AC264" i="2"/>
  <c r="AD264" i="2"/>
  <c r="AE264" i="2"/>
  <c r="AF264" i="2"/>
  <c r="AG264" i="2"/>
  <c r="AH264" i="2"/>
  <c r="AI264" i="2"/>
  <c r="AJ264" i="2"/>
  <c r="B265" i="2"/>
  <c r="C265" i="2"/>
  <c r="D265" i="2"/>
  <c r="G265" i="2"/>
  <c r="H265" i="2"/>
  <c r="I265" i="2"/>
  <c r="J265" i="2"/>
  <c r="K265" i="2"/>
  <c r="L265" i="2"/>
  <c r="M265" i="2"/>
  <c r="Y265" i="2" s="1"/>
  <c r="N265" i="2"/>
  <c r="R265" i="2"/>
  <c r="S265" i="2"/>
  <c r="AB265" i="2"/>
  <c r="AC265" i="2"/>
  <c r="AD265" i="2"/>
  <c r="AE265" i="2"/>
  <c r="AF265" i="2"/>
  <c r="AG265" i="2"/>
  <c r="AH265" i="2"/>
  <c r="AI265" i="2"/>
  <c r="AJ265" i="2"/>
  <c r="B266" i="2"/>
  <c r="C266" i="2"/>
  <c r="D266" i="2"/>
  <c r="G266" i="2"/>
  <c r="H266" i="2"/>
  <c r="I266" i="2"/>
  <c r="J266" i="2"/>
  <c r="K266" i="2"/>
  <c r="L266" i="2"/>
  <c r="M266" i="2"/>
  <c r="N266" i="2"/>
  <c r="R266" i="2"/>
  <c r="S266" i="2"/>
  <c r="AB266" i="2"/>
  <c r="AC266" i="2"/>
  <c r="AD266" i="2"/>
  <c r="AE266" i="2"/>
  <c r="AF266" i="2"/>
  <c r="AG266" i="2"/>
  <c r="AH266" i="2"/>
  <c r="AI266" i="2"/>
  <c r="AJ266" i="2"/>
  <c r="B267" i="2"/>
  <c r="C267" i="2"/>
  <c r="D267" i="2"/>
  <c r="G267" i="2"/>
  <c r="H267" i="2"/>
  <c r="I267" i="2"/>
  <c r="J267" i="2"/>
  <c r="K267" i="2"/>
  <c r="L267" i="2"/>
  <c r="M267" i="2"/>
  <c r="T267" i="2" s="1"/>
  <c r="N267" i="2"/>
  <c r="R267" i="2"/>
  <c r="S267" i="2"/>
  <c r="AB267" i="2"/>
  <c r="AC267" i="2"/>
  <c r="AD267" i="2"/>
  <c r="AE267" i="2"/>
  <c r="AF267" i="2"/>
  <c r="AG267" i="2"/>
  <c r="AH267" i="2"/>
  <c r="AI267" i="2"/>
  <c r="AJ267" i="2"/>
  <c r="B268" i="2"/>
  <c r="C268" i="2"/>
  <c r="D268" i="2"/>
  <c r="G268" i="2"/>
  <c r="H268" i="2"/>
  <c r="I268" i="2"/>
  <c r="J268" i="2"/>
  <c r="K268" i="2"/>
  <c r="L268" i="2"/>
  <c r="M268" i="2"/>
  <c r="N268" i="2"/>
  <c r="R268" i="2"/>
  <c r="S268" i="2"/>
  <c r="AB268" i="2"/>
  <c r="AC268" i="2"/>
  <c r="AD268" i="2"/>
  <c r="AE268" i="2"/>
  <c r="AF268" i="2"/>
  <c r="AG268" i="2"/>
  <c r="AH268" i="2"/>
  <c r="AI268" i="2"/>
  <c r="AJ268" i="2"/>
  <c r="B269" i="2"/>
  <c r="C269" i="2"/>
  <c r="D269" i="2"/>
  <c r="G269" i="2"/>
  <c r="H269" i="2"/>
  <c r="I269" i="2"/>
  <c r="J269" i="2"/>
  <c r="K269" i="2"/>
  <c r="L269" i="2"/>
  <c r="M269" i="2"/>
  <c r="N269" i="2"/>
  <c r="Q269" i="2"/>
  <c r="R269" i="2"/>
  <c r="S269" i="2"/>
  <c r="AB269" i="2"/>
  <c r="AC269" i="2"/>
  <c r="AD269" i="2"/>
  <c r="AE269" i="2"/>
  <c r="AF269" i="2"/>
  <c r="AG269" i="2"/>
  <c r="AH269" i="2"/>
  <c r="AI269" i="2"/>
  <c r="AJ269" i="2"/>
  <c r="B270" i="2"/>
  <c r="C270" i="2"/>
  <c r="D270" i="2"/>
  <c r="G270" i="2"/>
  <c r="H270" i="2"/>
  <c r="I270" i="2"/>
  <c r="J270" i="2"/>
  <c r="K270" i="2"/>
  <c r="L270" i="2"/>
  <c r="M270" i="2"/>
  <c r="Z270" i="2" s="1"/>
  <c r="N270" i="2"/>
  <c r="R270" i="2"/>
  <c r="S270" i="2"/>
  <c r="AB270" i="2"/>
  <c r="AC270" i="2"/>
  <c r="AD270" i="2"/>
  <c r="AE270" i="2"/>
  <c r="AF270" i="2"/>
  <c r="AG270" i="2"/>
  <c r="AH270" i="2"/>
  <c r="AI270" i="2"/>
  <c r="AJ270" i="2"/>
  <c r="B271" i="2"/>
  <c r="C271" i="2"/>
  <c r="D271" i="2"/>
  <c r="G271" i="2"/>
  <c r="H271" i="2"/>
  <c r="I271" i="2"/>
  <c r="J271" i="2"/>
  <c r="K271" i="2"/>
  <c r="L271" i="2"/>
  <c r="M271" i="2"/>
  <c r="Y271" i="2" s="1"/>
  <c r="N271" i="2"/>
  <c r="R271" i="2"/>
  <c r="S271" i="2"/>
  <c r="AB271" i="2"/>
  <c r="AC271" i="2"/>
  <c r="AD271" i="2"/>
  <c r="AE271" i="2"/>
  <c r="AF271" i="2"/>
  <c r="AG271" i="2"/>
  <c r="AH271" i="2"/>
  <c r="AI271" i="2"/>
  <c r="AJ271" i="2"/>
  <c r="B272" i="2"/>
  <c r="C272" i="2"/>
  <c r="D272" i="2"/>
  <c r="G272" i="2"/>
  <c r="H272" i="2"/>
  <c r="I272" i="2"/>
  <c r="J272" i="2"/>
  <c r="K272" i="2"/>
  <c r="L272" i="2"/>
  <c r="M272" i="2"/>
  <c r="Z272" i="2" s="1"/>
  <c r="N272" i="2"/>
  <c r="Q272" i="2"/>
  <c r="R272" i="2"/>
  <c r="S272" i="2"/>
  <c r="AB272" i="2"/>
  <c r="AC272" i="2"/>
  <c r="AD272" i="2"/>
  <c r="AE272" i="2"/>
  <c r="AF272" i="2"/>
  <c r="AG272" i="2"/>
  <c r="AH272" i="2"/>
  <c r="AI272" i="2"/>
  <c r="AJ272" i="2"/>
  <c r="B273" i="2"/>
  <c r="C273" i="2"/>
  <c r="D273" i="2"/>
  <c r="G273" i="2"/>
  <c r="H273" i="2"/>
  <c r="I273" i="2"/>
  <c r="J273" i="2"/>
  <c r="K273" i="2"/>
  <c r="L273" i="2"/>
  <c r="M273" i="2"/>
  <c r="Y273" i="2" s="1"/>
  <c r="N273" i="2"/>
  <c r="R273" i="2"/>
  <c r="S273" i="2"/>
  <c r="AB273" i="2"/>
  <c r="AC273" i="2"/>
  <c r="AD273" i="2"/>
  <c r="AE273" i="2"/>
  <c r="AF273" i="2"/>
  <c r="AG273" i="2"/>
  <c r="AH273" i="2"/>
  <c r="AI273" i="2"/>
  <c r="AJ273" i="2"/>
  <c r="B274" i="2"/>
  <c r="C274" i="2"/>
  <c r="D274" i="2"/>
  <c r="G274" i="2"/>
  <c r="H274" i="2"/>
  <c r="I274" i="2"/>
  <c r="J274" i="2"/>
  <c r="K274" i="2"/>
  <c r="L274" i="2"/>
  <c r="M274" i="2"/>
  <c r="T274" i="2" s="1"/>
  <c r="N274" i="2"/>
  <c r="R274" i="2"/>
  <c r="S274" i="2"/>
  <c r="AB274" i="2"/>
  <c r="AC274" i="2"/>
  <c r="AD274" i="2"/>
  <c r="AE274" i="2"/>
  <c r="AF274" i="2"/>
  <c r="AG274" i="2"/>
  <c r="AH274" i="2"/>
  <c r="AI274" i="2"/>
  <c r="AJ274" i="2"/>
  <c r="B275" i="2"/>
  <c r="C275" i="2"/>
  <c r="D275" i="2"/>
  <c r="G275" i="2"/>
  <c r="H275" i="2"/>
  <c r="I275" i="2"/>
  <c r="J275" i="2"/>
  <c r="K275" i="2"/>
  <c r="L275" i="2"/>
  <c r="M275" i="2"/>
  <c r="N275" i="2"/>
  <c r="Q275" i="2"/>
  <c r="R275" i="2"/>
  <c r="S275" i="2"/>
  <c r="AB275" i="2"/>
  <c r="AC275" i="2"/>
  <c r="AD275" i="2"/>
  <c r="AE275" i="2"/>
  <c r="AF275" i="2"/>
  <c r="AG275" i="2"/>
  <c r="AH275" i="2"/>
  <c r="AI275" i="2"/>
  <c r="AJ275" i="2"/>
  <c r="B276" i="2"/>
  <c r="C276" i="2"/>
  <c r="D276" i="2"/>
  <c r="G276" i="2"/>
  <c r="H276" i="2"/>
  <c r="I276" i="2"/>
  <c r="J276" i="2"/>
  <c r="K276" i="2"/>
  <c r="L276" i="2"/>
  <c r="M276" i="2"/>
  <c r="U276" i="2" s="1"/>
  <c r="N276" i="2"/>
  <c r="Q276" i="2"/>
  <c r="R276" i="2"/>
  <c r="S276" i="2"/>
  <c r="AB276" i="2"/>
  <c r="AC276" i="2"/>
  <c r="AD276" i="2"/>
  <c r="AE276" i="2"/>
  <c r="AF276" i="2"/>
  <c r="AG276" i="2"/>
  <c r="AH276" i="2"/>
  <c r="AI276" i="2"/>
  <c r="AJ276" i="2"/>
  <c r="B277" i="2"/>
  <c r="C277" i="2"/>
  <c r="D277" i="2"/>
  <c r="G277" i="2"/>
  <c r="H277" i="2"/>
  <c r="I277" i="2"/>
  <c r="J277" i="2"/>
  <c r="K277" i="2"/>
  <c r="L277" i="2"/>
  <c r="M277" i="2"/>
  <c r="T277" i="2" s="1"/>
  <c r="N277" i="2"/>
  <c r="R277" i="2"/>
  <c r="S277" i="2"/>
  <c r="AB277" i="2"/>
  <c r="AC277" i="2"/>
  <c r="AD277" i="2"/>
  <c r="AE277" i="2"/>
  <c r="AF277" i="2"/>
  <c r="AG277" i="2"/>
  <c r="AH277" i="2"/>
  <c r="AI277" i="2"/>
  <c r="AJ277" i="2"/>
  <c r="B278" i="2"/>
  <c r="C278" i="2"/>
  <c r="D278" i="2"/>
  <c r="G278" i="2"/>
  <c r="H278" i="2"/>
  <c r="I278" i="2"/>
  <c r="J278" i="2"/>
  <c r="K278" i="2"/>
  <c r="L278" i="2"/>
  <c r="M278" i="2"/>
  <c r="N278" i="2"/>
  <c r="R278" i="2"/>
  <c r="S278" i="2"/>
  <c r="AB278" i="2"/>
  <c r="AC278" i="2"/>
  <c r="AD278" i="2"/>
  <c r="AE278" i="2"/>
  <c r="AF278" i="2"/>
  <c r="AG278" i="2"/>
  <c r="AH278" i="2"/>
  <c r="AI278" i="2"/>
  <c r="AJ278" i="2"/>
  <c r="B279" i="2"/>
  <c r="C279" i="2"/>
  <c r="D279" i="2"/>
  <c r="F279" i="2"/>
  <c r="G279" i="2"/>
  <c r="H279" i="2"/>
  <c r="I279" i="2"/>
  <c r="J279" i="2"/>
  <c r="K279" i="2"/>
  <c r="L279" i="2"/>
  <c r="M279" i="2"/>
  <c r="W279" i="2" s="1"/>
  <c r="N279" i="2"/>
  <c r="R279" i="2"/>
  <c r="S279" i="2"/>
  <c r="AB279" i="2"/>
  <c r="AC279" i="2"/>
  <c r="AD279" i="2"/>
  <c r="AE279" i="2"/>
  <c r="AF279" i="2"/>
  <c r="AG279" i="2"/>
  <c r="AH279" i="2"/>
  <c r="AI279" i="2"/>
  <c r="AJ279" i="2"/>
  <c r="B280" i="2"/>
  <c r="C280" i="2"/>
  <c r="D280" i="2"/>
  <c r="G280" i="2"/>
  <c r="H280" i="2"/>
  <c r="I280" i="2"/>
  <c r="J280" i="2"/>
  <c r="K280" i="2"/>
  <c r="L280" i="2"/>
  <c r="M280" i="2"/>
  <c r="Z280" i="2" s="1"/>
  <c r="N280" i="2"/>
  <c r="R280" i="2"/>
  <c r="S280" i="2"/>
  <c r="AB280" i="2"/>
  <c r="AC280" i="2"/>
  <c r="AD280" i="2"/>
  <c r="AE280" i="2"/>
  <c r="AF280" i="2"/>
  <c r="AG280" i="2"/>
  <c r="AH280" i="2"/>
  <c r="AI280" i="2"/>
  <c r="AJ280" i="2"/>
  <c r="B281" i="2"/>
  <c r="C281" i="2"/>
  <c r="D281" i="2"/>
  <c r="G281" i="2"/>
  <c r="H281" i="2"/>
  <c r="I281" i="2"/>
  <c r="J281" i="2"/>
  <c r="K281" i="2"/>
  <c r="L281" i="2"/>
  <c r="M281" i="2"/>
  <c r="N281" i="2"/>
  <c r="F281" i="2"/>
  <c r="R281" i="2"/>
  <c r="S281" i="2"/>
  <c r="AB281" i="2"/>
  <c r="AC281" i="2"/>
  <c r="AD281" i="2"/>
  <c r="AE281" i="2"/>
  <c r="AF281" i="2"/>
  <c r="AG281" i="2"/>
  <c r="AH281" i="2"/>
  <c r="AI281" i="2"/>
  <c r="AJ281" i="2"/>
  <c r="B282" i="2"/>
  <c r="C282" i="2"/>
  <c r="D282" i="2"/>
  <c r="G282" i="2"/>
  <c r="H282" i="2"/>
  <c r="I282" i="2"/>
  <c r="J282" i="2"/>
  <c r="K282" i="2"/>
  <c r="L282" i="2"/>
  <c r="M282" i="2"/>
  <c r="N282" i="2"/>
  <c r="R282" i="2"/>
  <c r="S282" i="2"/>
  <c r="AB282" i="2"/>
  <c r="AC282" i="2"/>
  <c r="AD282" i="2"/>
  <c r="AE282" i="2"/>
  <c r="AF282" i="2"/>
  <c r="AG282" i="2"/>
  <c r="AH282" i="2"/>
  <c r="AI282" i="2"/>
  <c r="AJ282" i="2"/>
  <c r="B283" i="2"/>
  <c r="C283" i="2"/>
  <c r="D283" i="2"/>
  <c r="F283" i="2"/>
  <c r="G283" i="2"/>
  <c r="H283" i="2"/>
  <c r="I283" i="2"/>
  <c r="J283" i="2"/>
  <c r="K283" i="2"/>
  <c r="L283" i="2"/>
  <c r="M283" i="2"/>
  <c r="Y283" i="2" s="1"/>
  <c r="N283" i="2"/>
  <c r="Q283" i="2"/>
  <c r="R283" i="2"/>
  <c r="S283" i="2"/>
  <c r="AB283" i="2"/>
  <c r="AC283" i="2"/>
  <c r="AD283" i="2"/>
  <c r="AE283" i="2"/>
  <c r="AF283" i="2"/>
  <c r="AG283" i="2"/>
  <c r="AH283" i="2"/>
  <c r="AI283" i="2"/>
  <c r="AJ283" i="2"/>
  <c r="B284" i="2"/>
  <c r="C284" i="2"/>
  <c r="D284" i="2"/>
  <c r="G284" i="2"/>
  <c r="H284" i="2"/>
  <c r="I284" i="2"/>
  <c r="J284" i="2"/>
  <c r="K284" i="2"/>
  <c r="L284" i="2"/>
  <c r="M284" i="2"/>
  <c r="U284" i="2" s="1"/>
  <c r="N284" i="2"/>
  <c r="R284" i="2"/>
  <c r="S284" i="2"/>
  <c r="AB284" i="2"/>
  <c r="AC284" i="2"/>
  <c r="AD284" i="2"/>
  <c r="AE284" i="2"/>
  <c r="AF284" i="2"/>
  <c r="AG284" i="2"/>
  <c r="AH284" i="2"/>
  <c r="AI284" i="2"/>
  <c r="AJ284" i="2"/>
  <c r="B285" i="2"/>
  <c r="C285" i="2"/>
  <c r="D285" i="2"/>
  <c r="G285" i="2"/>
  <c r="H285" i="2"/>
  <c r="I285" i="2"/>
  <c r="J285" i="2"/>
  <c r="K285" i="2"/>
  <c r="L285" i="2"/>
  <c r="M285" i="2"/>
  <c r="Y285" i="2" s="1"/>
  <c r="N285" i="2"/>
  <c r="R285" i="2"/>
  <c r="S285" i="2"/>
  <c r="AB285" i="2"/>
  <c r="AC285" i="2"/>
  <c r="AD285" i="2"/>
  <c r="AE285" i="2"/>
  <c r="AF285" i="2"/>
  <c r="AG285" i="2"/>
  <c r="AH285" i="2"/>
  <c r="AI285" i="2"/>
  <c r="AJ285" i="2"/>
  <c r="B286" i="2"/>
  <c r="C286" i="2"/>
  <c r="D286" i="2"/>
  <c r="G286" i="2"/>
  <c r="H286" i="2"/>
  <c r="I286" i="2"/>
  <c r="J286" i="2"/>
  <c r="K286" i="2"/>
  <c r="L286" i="2"/>
  <c r="M286" i="2"/>
  <c r="AA286" i="2" s="1"/>
  <c r="N286" i="2"/>
  <c r="R286" i="2"/>
  <c r="S286" i="2"/>
  <c r="AB286" i="2"/>
  <c r="AC286" i="2"/>
  <c r="AD286" i="2"/>
  <c r="AE286" i="2"/>
  <c r="AF286" i="2"/>
  <c r="AG286" i="2"/>
  <c r="AH286" i="2"/>
  <c r="AI286" i="2"/>
  <c r="AJ286" i="2"/>
  <c r="B287" i="2"/>
  <c r="C287" i="2"/>
  <c r="D287" i="2"/>
  <c r="G287" i="2"/>
  <c r="H287" i="2"/>
  <c r="I287" i="2"/>
  <c r="J287" i="2"/>
  <c r="K287" i="2"/>
  <c r="L287" i="2"/>
  <c r="M287" i="2"/>
  <c r="N287" i="2"/>
  <c r="Q287" i="2"/>
  <c r="R287" i="2"/>
  <c r="S287" i="2"/>
  <c r="AB287" i="2"/>
  <c r="AC287" i="2"/>
  <c r="AD287" i="2"/>
  <c r="AE287" i="2"/>
  <c r="AF287" i="2"/>
  <c r="AG287" i="2"/>
  <c r="AH287" i="2"/>
  <c r="AI287" i="2"/>
  <c r="AJ287" i="2"/>
  <c r="B288" i="2"/>
  <c r="C288" i="2"/>
  <c r="D288" i="2"/>
  <c r="G288" i="2"/>
  <c r="H288" i="2"/>
  <c r="I288" i="2"/>
  <c r="J288" i="2"/>
  <c r="K288" i="2"/>
  <c r="L288" i="2"/>
  <c r="M288" i="2"/>
  <c r="Z288" i="2" s="1"/>
  <c r="N288" i="2"/>
  <c r="Q288" i="2"/>
  <c r="R288" i="2"/>
  <c r="S288" i="2"/>
  <c r="AB288" i="2"/>
  <c r="AC288" i="2"/>
  <c r="AD288" i="2"/>
  <c r="AE288" i="2"/>
  <c r="AF288" i="2"/>
  <c r="AG288" i="2"/>
  <c r="AH288" i="2"/>
  <c r="AI288" i="2"/>
  <c r="AJ288" i="2"/>
  <c r="B289" i="2"/>
  <c r="C289" i="2"/>
  <c r="D289" i="2"/>
  <c r="G289" i="2"/>
  <c r="H289" i="2"/>
  <c r="I289" i="2"/>
  <c r="J289" i="2"/>
  <c r="K289" i="2"/>
  <c r="L289" i="2"/>
  <c r="M289" i="2"/>
  <c r="N289" i="2"/>
  <c r="Q289" i="2"/>
  <c r="R289" i="2"/>
  <c r="S289" i="2"/>
  <c r="AB289" i="2"/>
  <c r="AC289" i="2"/>
  <c r="AD289" i="2"/>
  <c r="AE289" i="2"/>
  <c r="AF289" i="2"/>
  <c r="AG289" i="2"/>
  <c r="AH289" i="2"/>
  <c r="AI289" i="2"/>
  <c r="AJ289" i="2"/>
  <c r="B290" i="2"/>
  <c r="C290" i="2"/>
  <c r="D290" i="2"/>
  <c r="G290" i="2"/>
  <c r="H290" i="2"/>
  <c r="I290" i="2"/>
  <c r="J290" i="2"/>
  <c r="K290" i="2"/>
  <c r="L290" i="2"/>
  <c r="M290" i="2"/>
  <c r="X290" i="2" s="1"/>
  <c r="N290" i="2"/>
  <c r="F290" i="2"/>
  <c r="R290" i="2"/>
  <c r="S290" i="2"/>
  <c r="AB290" i="2"/>
  <c r="AC290" i="2"/>
  <c r="AD290" i="2"/>
  <c r="AE290" i="2"/>
  <c r="AF290" i="2"/>
  <c r="AG290" i="2"/>
  <c r="AH290" i="2"/>
  <c r="AI290" i="2"/>
  <c r="AJ290" i="2"/>
  <c r="B291" i="2"/>
  <c r="C291" i="2"/>
  <c r="D291" i="2"/>
  <c r="G291" i="2"/>
  <c r="H291" i="2"/>
  <c r="I291" i="2"/>
  <c r="J291" i="2"/>
  <c r="K291" i="2"/>
  <c r="L291" i="2"/>
  <c r="M291" i="2"/>
  <c r="Y291" i="2" s="1"/>
  <c r="N291" i="2"/>
  <c r="Q291" i="2"/>
  <c r="R291" i="2"/>
  <c r="S291" i="2"/>
  <c r="AB291" i="2"/>
  <c r="AC291" i="2"/>
  <c r="AD291" i="2"/>
  <c r="AE291" i="2"/>
  <c r="AF291" i="2"/>
  <c r="AG291" i="2"/>
  <c r="AH291" i="2"/>
  <c r="AI291" i="2"/>
  <c r="AJ291" i="2"/>
  <c r="B292" i="2"/>
  <c r="C292" i="2"/>
  <c r="D292" i="2"/>
  <c r="G292" i="2"/>
  <c r="H292" i="2"/>
  <c r="I292" i="2"/>
  <c r="J292" i="2"/>
  <c r="K292" i="2"/>
  <c r="L292" i="2"/>
  <c r="M292" i="2"/>
  <c r="U292" i="2" s="1"/>
  <c r="N292" i="2"/>
  <c r="R292" i="2"/>
  <c r="S292" i="2"/>
  <c r="AB292" i="2"/>
  <c r="AC292" i="2"/>
  <c r="AD292" i="2"/>
  <c r="AE292" i="2"/>
  <c r="AF292" i="2"/>
  <c r="AG292" i="2"/>
  <c r="AH292" i="2"/>
  <c r="AI292" i="2"/>
  <c r="AJ292" i="2"/>
  <c r="B293" i="2"/>
  <c r="C293" i="2"/>
  <c r="D293" i="2"/>
  <c r="G293" i="2"/>
  <c r="H293" i="2"/>
  <c r="I293" i="2"/>
  <c r="J293" i="2"/>
  <c r="K293" i="2"/>
  <c r="L293" i="2"/>
  <c r="M293" i="2"/>
  <c r="N293" i="2"/>
  <c r="Q293" i="2"/>
  <c r="R293" i="2"/>
  <c r="S293" i="2"/>
  <c r="AB293" i="2"/>
  <c r="AC293" i="2"/>
  <c r="AD293" i="2"/>
  <c r="AE293" i="2"/>
  <c r="AF293" i="2"/>
  <c r="AG293" i="2"/>
  <c r="AH293" i="2"/>
  <c r="AI293" i="2"/>
  <c r="AJ293" i="2"/>
  <c r="B294" i="2"/>
  <c r="C294" i="2"/>
  <c r="D294" i="2"/>
  <c r="G294" i="2"/>
  <c r="H294" i="2"/>
  <c r="I294" i="2"/>
  <c r="J294" i="2"/>
  <c r="K294" i="2"/>
  <c r="L294" i="2"/>
  <c r="M294" i="2"/>
  <c r="X294" i="2" s="1"/>
  <c r="N294" i="2"/>
  <c r="R294" i="2"/>
  <c r="S294" i="2"/>
  <c r="AB294" i="2"/>
  <c r="AC294" i="2"/>
  <c r="AD294" i="2"/>
  <c r="AE294" i="2"/>
  <c r="AF294" i="2"/>
  <c r="AG294" i="2"/>
  <c r="AH294" i="2"/>
  <c r="AI294" i="2"/>
  <c r="AJ294" i="2"/>
  <c r="B295" i="2"/>
  <c r="C295" i="2"/>
  <c r="D295" i="2"/>
  <c r="G295" i="2"/>
  <c r="H295" i="2"/>
  <c r="I295" i="2"/>
  <c r="J295" i="2"/>
  <c r="K295" i="2"/>
  <c r="L295" i="2"/>
  <c r="M295" i="2"/>
  <c r="W295" i="2" s="1"/>
  <c r="N295" i="2"/>
  <c r="F295" i="2"/>
  <c r="R295" i="2"/>
  <c r="S295" i="2"/>
  <c r="AB295" i="2"/>
  <c r="AC295" i="2"/>
  <c r="AD295" i="2"/>
  <c r="AE295" i="2"/>
  <c r="AF295" i="2"/>
  <c r="AG295" i="2"/>
  <c r="AH295" i="2"/>
  <c r="AI295" i="2"/>
  <c r="AJ295" i="2"/>
  <c r="B296" i="2"/>
  <c r="C296" i="2"/>
  <c r="D296" i="2"/>
  <c r="G296" i="2"/>
  <c r="H296" i="2"/>
  <c r="I296" i="2"/>
  <c r="J296" i="2"/>
  <c r="K296" i="2"/>
  <c r="L296" i="2"/>
  <c r="M296" i="2"/>
  <c r="N296" i="2"/>
  <c r="R296" i="2"/>
  <c r="S296" i="2"/>
  <c r="AB296" i="2"/>
  <c r="AC296" i="2"/>
  <c r="AD296" i="2"/>
  <c r="AE296" i="2"/>
  <c r="AF296" i="2"/>
  <c r="AG296" i="2"/>
  <c r="AH296" i="2"/>
  <c r="AI296" i="2"/>
  <c r="AJ296" i="2"/>
  <c r="B297" i="2"/>
  <c r="C297" i="2"/>
  <c r="D297" i="2"/>
  <c r="G297" i="2"/>
  <c r="H297" i="2"/>
  <c r="I297" i="2"/>
  <c r="J297" i="2"/>
  <c r="K297" i="2"/>
  <c r="L297" i="2"/>
  <c r="M297" i="2"/>
  <c r="W297" i="2" s="1"/>
  <c r="N297" i="2"/>
  <c r="Q297" i="2"/>
  <c r="R297" i="2"/>
  <c r="S297" i="2"/>
  <c r="AB297" i="2"/>
  <c r="AC297" i="2"/>
  <c r="AD297" i="2"/>
  <c r="AE297" i="2"/>
  <c r="AF297" i="2"/>
  <c r="AG297" i="2"/>
  <c r="AH297" i="2"/>
  <c r="AI297" i="2"/>
  <c r="AJ297" i="2"/>
  <c r="B298" i="2"/>
  <c r="C298" i="2"/>
  <c r="D298" i="2"/>
  <c r="G298" i="2"/>
  <c r="H298" i="2"/>
  <c r="I298" i="2"/>
  <c r="J298" i="2"/>
  <c r="K298" i="2"/>
  <c r="L298" i="2"/>
  <c r="M298" i="2"/>
  <c r="N298" i="2"/>
  <c r="R298" i="2"/>
  <c r="S298" i="2"/>
  <c r="AB298" i="2"/>
  <c r="AC298" i="2"/>
  <c r="AD298" i="2"/>
  <c r="AE298" i="2"/>
  <c r="AF298" i="2"/>
  <c r="AG298" i="2"/>
  <c r="AH298" i="2"/>
  <c r="AI298" i="2"/>
  <c r="AJ298" i="2"/>
  <c r="B299" i="2"/>
  <c r="C299" i="2"/>
  <c r="D299" i="2"/>
  <c r="G299" i="2"/>
  <c r="H299" i="2"/>
  <c r="I299" i="2"/>
  <c r="J299" i="2"/>
  <c r="K299" i="2"/>
  <c r="L299" i="2"/>
  <c r="M299" i="2"/>
  <c r="Y299" i="2" s="1"/>
  <c r="N299" i="2"/>
  <c r="R299" i="2"/>
  <c r="S299" i="2"/>
  <c r="AB299" i="2"/>
  <c r="AC299" i="2"/>
  <c r="AD299" i="2"/>
  <c r="AE299" i="2"/>
  <c r="AF299" i="2"/>
  <c r="AG299" i="2"/>
  <c r="AH299" i="2"/>
  <c r="AI299" i="2"/>
  <c r="AJ299" i="2"/>
  <c r="B300" i="2"/>
  <c r="C300" i="2"/>
  <c r="D300" i="2"/>
  <c r="G300" i="2"/>
  <c r="H300" i="2"/>
  <c r="I300" i="2"/>
  <c r="J300" i="2"/>
  <c r="K300" i="2"/>
  <c r="L300" i="2"/>
  <c r="M300" i="2"/>
  <c r="U300" i="2" s="1"/>
  <c r="N300" i="2"/>
  <c r="Q300" i="2"/>
  <c r="R300" i="2"/>
  <c r="S300" i="2"/>
  <c r="AB300" i="2"/>
  <c r="AC300" i="2"/>
  <c r="AD300" i="2"/>
  <c r="AE300" i="2"/>
  <c r="AF300" i="2"/>
  <c r="AG300" i="2"/>
  <c r="AH300" i="2"/>
  <c r="AI300" i="2"/>
  <c r="AJ300" i="2"/>
  <c r="B301" i="2"/>
  <c r="C301" i="2"/>
  <c r="D301" i="2"/>
  <c r="G301" i="2"/>
  <c r="H301" i="2"/>
  <c r="I301" i="2"/>
  <c r="J301" i="2"/>
  <c r="K301" i="2"/>
  <c r="L301" i="2"/>
  <c r="M301" i="2"/>
  <c r="U301" i="2" s="1"/>
  <c r="N301" i="2"/>
  <c r="Q301" i="2"/>
  <c r="R301" i="2"/>
  <c r="S301" i="2"/>
  <c r="AB301" i="2"/>
  <c r="AC301" i="2"/>
  <c r="AD301" i="2"/>
  <c r="AE301" i="2"/>
  <c r="AF301" i="2"/>
  <c r="AG301" i="2"/>
  <c r="AH301" i="2"/>
  <c r="AI301" i="2"/>
  <c r="AJ301" i="2"/>
  <c r="B302" i="2"/>
  <c r="C302" i="2"/>
  <c r="D302" i="2"/>
  <c r="G302" i="2"/>
  <c r="H302" i="2"/>
  <c r="I302" i="2"/>
  <c r="J302" i="2"/>
  <c r="K302" i="2"/>
  <c r="L302" i="2"/>
  <c r="M302" i="2"/>
  <c r="X302" i="2" s="1"/>
  <c r="N302" i="2"/>
  <c r="R302" i="2"/>
  <c r="S302" i="2"/>
  <c r="AB302" i="2"/>
  <c r="AC302" i="2"/>
  <c r="AD302" i="2"/>
  <c r="AE302" i="2"/>
  <c r="AF302" i="2"/>
  <c r="AG302" i="2"/>
  <c r="AH302" i="2"/>
  <c r="AI302" i="2"/>
  <c r="AJ302" i="2"/>
  <c r="B303" i="2"/>
  <c r="C303" i="2"/>
  <c r="D303" i="2"/>
  <c r="G303" i="2"/>
  <c r="H303" i="2"/>
  <c r="I303" i="2"/>
  <c r="J303" i="2"/>
  <c r="K303" i="2"/>
  <c r="L303" i="2"/>
  <c r="M303" i="2"/>
  <c r="T303" i="2" s="1"/>
  <c r="N303" i="2"/>
  <c r="R303" i="2"/>
  <c r="S303" i="2"/>
  <c r="AB303" i="2"/>
  <c r="AC303" i="2"/>
  <c r="AD303" i="2"/>
  <c r="AE303" i="2"/>
  <c r="AF303" i="2"/>
  <c r="AG303" i="2"/>
  <c r="AH303" i="2"/>
  <c r="AI303" i="2"/>
  <c r="AJ303" i="2"/>
  <c r="B304" i="2"/>
  <c r="C304" i="2"/>
  <c r="D304" i="2"/>
  <c r="G304" i="2"/>
  <c r="H304" i="2"/>
  <c r="I304" i="2"/>
  <c r="J304" i="2"/>
  <c r="K304" i="2"/>
  <c r="L304" i="2"/>
  <c r="M304" i="2"/>
  <c r="N304" i="2"/>
  <c r="F304" i="2"/>
  <c r="Q304" i="2"/>
  <c r="R304" i="2"/>
  <c r="S304" i="2"/>
  <c r="AB304" i="2"/>
  <c r="AC304" i="2"/>
  <c r="AD304" i="2"/>
  <c r="AE304" i="2"/>
  <c r="AF304" i="2"/>
  <c r="AG304" i="2"/>
  <c r="AH304" i="2"/>
  <c r="AI304" i="2"/>
  <c r="AJ304" i="2"/>
  <c r="B305" i="2"/>
  <c r="C305" i="2"/>
  <c r="D305" i="2"/>
  <c r="G305" i="2"/>
  <c r="H305" i="2"/>
  <c r="I305" i="2"/>
  <c r="J305" i="2"/>
  <c r="K305" i="2"/>
  <c r="L305" i="2"/>
  <c r="M305" i="2"/>
  <c r="N305" i="2"/>
  <c r="R305" i="2"/>
  <c r="S305" i="2"/>
  <c r="AB305" i="2"/>
  <c r="AC305" i="2"/>
  <c r="AD305" i="2"/>
  <c r="AE305" i="2"/>
  <c r="AF305" i="2"/>
  <c r="AG305" i="2"/>
  <c r="AH305" i="2"/>
  <c r="AI305" i="2"/>
  <c r="AJ305" i="2"/>
  <c r="B306" i="2"/>
  <c r="C306" i="2"/>
  <c r="D306" i="2"/>
  <c r="G306" i="2"/>
  <c r="H306" i="2"/>
  <c r="I306" i="2"/>
  <c r="J306" i="2"/>
  <c r="K306" i="2"/>
  <c r="L306" i="2"/>
  <c r="M306" i="2"/>
  <c r="T306" i="2" s="1"/>
  <c r="N306" i="2"/>
  <c r="R306" i="2"/>
  <c r="S306" i="2"/>
  <c r="AB306" i="2"/>
  <c r="AC306" i="2"/>
  <c r="AD306" i="2"/>
  <c r="AE306" i="2"/>
  <c r="AF306" i="2"/>
  <c r="AG306" i="2"/>
  <c r="AH306" i="2"/>
  <c r="AI306" i="2"/>
  <c r="AJ306" i="2"/>
  <c r="B307" i="2"/>
  <c r="C307" i="2"/>
  <c r="D307" i="2"/>
  <c r="G307" i="2"/>
  <c r="H307" i="2"/>
  <c r="I307" i="2"/>
  <c r="J307" i="2"/>
  <c r="K307" i="2"/>
  <c r="L307" i="2"/>
  <c r="M307" i="2"/>
  <c r="Z307" i="2" s="1"/>
  <c r="N307" i="2"/>
  <c r="F307" i="2"/>
  <c r="R307" i="2"/>
  <c r="S307" i="2"/>
  <c r="AB307" i="2"/>
  <c r="AC307" i="2"/>
  <c r="AD307" i="2"/>
  <c r="AE307" i="2"/>
  <c r="AF307" i="2"/>
  <c r="AG307" i="2"/>
  <c r="AH307" i="2"/>
  <c r="AI307" i="2"/>
  <c r="AJ307" i="2"/>
  <c r="B308" i="2"/>
  <c r="C308" i="2"/>
  <c r="D308" i="2"/>
  <c r="G308" i="2"/>
  <c r="H308" i="2"/>
  <c r="I308" i="2"/>
  <c r="J308" i="2"/>
  <c r="K308" i="2"/>
  <c r="L308" i="2"/>
  <c r="M308" i="2"/>
  <c r="N308" i="2"/>
  <c r="Q308" i="2"/>
  <c r="R308" i="2"/>
  <c r="S308" i="2"/>
  <c r="AB308" i="2"/>
  <c r="AC308" i="2"/>
  <c r="AD308" i="2"/>
  <c r="AE308" i="2"/>
  <c r="AF308" i="2"/>
  <c r="AG308" i="2"/>
  <c r="AH308" i="2"/>
  <c r="AI308" i="2"/>
  <c r="AJ308" i="2"/>
  <c r="B309" i="2"/>
  <c r="C309" i="2"/>
  <c r="D309" i="2"/>
  <c r="G309" i="2"/>
  <c r="H309" i="2"/>
  <c r="I309" i="2"/>
  <c r="J309" i="2"/>
  <c r="K309" i="2"/>
  <c r="L309" i="2"/>
  <c r="M309" i="2"/>
  <c r="W309" i="2" s="1"/>
  <c r="N309" i="2"/>
  <c r="R309" i="2"/>
  <c r="S309" i="2"/>
  <c r="AB309" i="2"/>
  <c r="AC309" i="2"/>
  <c r="AD309" i="2"/>
  <c r="AE309" i="2"/>
  <c r="AF309" i="2"/>
  <c r="AG309" i="2"/>
  <c r="AH309" i="2"/>
  <c r="AI309" i="2"/>
  <c r="AJ309" i="2"/>
  <c r="B310" i="2"/>
  <c r="C310" i="2"/>
  <c r="D310" i="2"/>
  <c r="G310" i="2"/>
  <c r="H310" i="2"/>
  <c r="I310" i="2"/>
  <c r="J310" i="2"/>
  <c r="K310" i="2"/>
  <c r="L310" i="2"/>
  <c r="M310" i="2"/>
  <c r="AA310" i="2" s="1"/>
  <c r="N310" i="2"/>
  <c r="R310" i="2"/>
  <c r="S310" i="2"/>
  <c r="AB310" i="2"/>
  <c r="AC310" i="2"/>
  <c r="AD310" i="2"/>
  <c r="AE310" i="2"/>
  <c r="AF310" i="2"/>
  <c r="AG310" i="2"/>
  <c r="AH310" i="2"/>
  <c r="AI310" i="2"/>
  <c r="AJ310" i="2"/>
  <c r="B311" i="2"/>
  <c r="C311" i="2"/>
  <c r="D311" i="2"/>
  <c r="G311" i="2"/>
  <c r="H311" i="2"/>
  <c r="I311" i="2"/>
  <c r="J311" i="2"/>
  <c r="K311" i="2"/>
  <c r="L311" i="2"/>
  <c r="M311" i="2"/>
  <c r="Y311" i="2" s="1"/>
  <c r="N311" i="2"/>
  <c r="R311" i="2"/>
  <c r="S311" i="2"/>
  <c r="AB311" i="2"/>
  <c r="AC311" i="2"/>
  <c r="AD311" i="2"/>
  <c r="AE311" i="2"/>
  <c r="AF311" i="2"/>
  <c r="AG311" i="2"/>
  <c r="AH311" i="2"/>
  <c r="AI311" i="2"/>
  <c r="AJ311" i="2"/>
  <c r="B312" i="2"/>
  <c r="C312" i="2"/>
  <c r="D312" i="2"/>
  <c r="G312" i="2"/>
  <c r="H312" i="2"/>
  <c r="I312" i="2"/>
  <c r="J312" i="2"/>
  <c r="K312" i="2"/>
  <c r="L312" i="2"/>
  <c r="M312" i="2"/>
  <c r="N312" i="2"/>
  <c r="Q312" i="2"/>
  <c r="R312" i="2"/>
  <c r="S312" i="2"/>
  <c r="AB312" i="2"/>
  <c r="AC312" i="2"/>
  <c r="AD312" i="2"/>
  <c r="AE312" i="2"/>
  <c r="AF312" i="2"/>
  <c r="AG312" i="2"/>
  <c r="AH312" i="2"/>
  <c r="AI312" i="2"/>
  <c r="AJ312" i="2"/>
  <c r="B313" i="2"/>
  <c r="C313" i="2"/>
  <c r="D313" i="2"/>
  <c r="F313" i="2"/>
  <c r="G313" i="2"/>
  <c r="H313" i="2"/>
  <c r="I313" i="2"/>
  <c r="J313" i="2"/>
  <c r="K313" i="2"/>
  <c r="L313" i="2"/>
  <c r="M313" i="2"/>
  <c r="W313" i="2" s="1"/>
  <c r="N313" i="2"/>
  <c r="R313" i="2"/>
  <c r="S313" i="2"/>
  <c r="AB313" i="2"/>
  <c r="AC313" i="2"/>
  <c r="AD313" i="2"/>
  <c r="AE313" i="2"/>
  <c r="AF313" i="2"/>
  <c r="AG313" i="2"/>
  <c r="AH313" i="2"/>
  <c r="AI313" i="2"/>
  <c r="AJ313" i="2"/>
  <c r="B314" i="2"/>
  <c r="C314" i="2"/>
  <c r="D314" i="2"/>
  <c r="G314" i="2"/>
  <c r="H314" i="2"/>
  <c r="I314" i="2"/>
  <c r="J314" i="2"/>
  <c r="K314" i="2"/>
  <c r="L314" i="2"/>
  <c r="M314" i="2"/>
  <c r="AA314" i="2" s="1"/>
  <c r="N314" i="2"/>
  <c r="R314" i="2"/>
  <c r="S314" i="2"/>
  <c r="AB314" i="2"/>
  <c r="AC314" i="2"/>
  <c r="AD314" i="2"/>
  <c r="AE314" i="2"/>
  <c r="AF314" i="2"/>
  <c r="AG314" i="2"/>
  <c r="AH314" i="2"/>
  <c r="AI314" i="2"/>
  <c r="AJ314" i="2"/>
  <c r="B315" i="2"/>
  <c r="C315" i="2"/>
  <c r="D315" i="2"/>
  <c r="G315" i="2"/>
  <c r="H315" i="2"/>
  <c r="I315" i="2"/>
  <c r="J315" i="2"/>
  <c r="K315" i="2"/>
  <c r="L315" i="2"/>
  <c r="M315" i="2"/>
  <c r="Y315" i="2" s="1"/>
  <c r="N315" i="2"/>
  <c r="R315" i="2"/>
  <c r="S315" i="2"/>
  <c r="AB315" i="2"/>
  <c r="AC315" i="2"/>
  <c r="AD315" i="2"/>
  <c r="AE315" i="2"/>
  <c r="AF315" i="2"/>
  <c r="AG315" i="2"/>
  <c r="AH315" i="2"/>
  <c r="AI315" i="2"/>
  <c r="AJ315" i="2"/>
  <c r="B316" i="2"/>
  <c r="C316" i="2"/>
  <c r="D316" i="2"/>
  <c r="G316" i="2"/>
  <c r="H316" i="2"/>
  <c r="I316" i="2"/>
  <c r="J316" i="2"/>
  <c r="K316" i="2"/>
  <c r="L316" i="2"/>
  <c r="M316" i="2"/>
  <c r="U316" i="2" s="1"/>
  <c r="N316" i="2"/>
  <c r="R316" i="2"/>
  <c r="S316" i="2"/>
  <c r="AB316" i="2"/>
  <c r="AC316" i="2"/>
  <c r="AD316" i="2"/>
  <c r="AE316" i="2"/>
  <c r="AF316" i="2"/>
  <c r="AG316" i="2"/>
  <c r="AH316" i="2"/>
  <c r="AI316" i="2"/>
  <c r="AJ316" i="2"/>
  <c r="B317" i="2"/>
  <c r="C317" i="2"/>
  <c r="D317" i="2"/>
  <c r="G317" i="2"/>
  <c r="H317" i="2"/>
  <c r="I317" i="2"/>
  <c r="J317" i="2"/>
  <c r="K317" i="2"/>
  <c r="L317" i="2"/>
  <c r="M317" i="2"/>
  <c r="Z317" i="2" s="1"/>
  <c r="N317" i="2"/>
  <c r="R317" i="2"/>
  <c r="S317" i="2"/>
  <c r="AB317" i="2"/>
  <c r="AC317" i="2"/>
  <c r="AD317" i="2"/>
  <c r="AE317" i="2"/>
  <c r="AF317" i="2"/>
  <c r="AG317" i="2"/>
  <c r="AH317" i="2"/>
  <c r="AI317" i="2"/>
  <c r="AJ317" i="2"/>
  <c r="B318" i="2"/>
  <c r="C318" i="2"/>
  <c r="D318" i="2"/>
  <c r="G318" i="2"/>
  <c r="H318" i="2"/>
  <c r="I318" i="2"/>
  <c r="J318" i="2"/>
  <c r="K318" i="2"/>
  <c r="L318" i="2"/>
  <c r="M318" i="2"/>
  <c r="N318" i="2"/>
  <c r="R318" i="2"/>
  <c r="S318" i="2"/>
  <c r="AB318" i="2"/>
  <c r="AC318" i="2"/>
  <c r="AD318" i="2"/>
  <c r="AE318" i="2"/>
  <c r="AF318" i="2"/>
  <c r="AG318" i="2"/>
  <c r="AH318" i="2"/>
  <c r="AI318" i="2"/>
  <c r="AJ318" i="2"/>
  <c r="B319" i="2"/>
  <c r="C319" i="2"/>
  <c r="D319" i="2"/>
  <c r="G319" i="2"/>
  <c r="H319" i="2"/>
  <c r="I319" i="2"/>
  <c r="J319" i="2"/>
  <c r="K319" i="2"/>
  <c r="L319" i="2"/>
  <c r="M319" i="2"/>
  <c r="N319" i="2"/>
  <c r="Q319" i="2"/>
  <c r="R319" i="2"/>
  <c r="S319" i="2"/>
  <c r="AB319" i="2"/>
  <c r="AC319" i="2"/>
  <c r="AD319" i="2"/>
  <c r="AE319" i="2"/>
  <c r="AF319" i="2"/>
  <c r="AG319" i="2"/>
  <c r="AH319" i="2"/>
  <c r="AI319" i="2"/>
  <c r="AJ319" i="2"/>
  <c r="B320" i="2"/>
  <c r="C320" i="2"/>
  <c r="D320" i="2"/>
  <c r="G320" i="2"/>
  <c r="H320" i="2"/>
  <c r="I320" i="2"/>
  <c r="J320" i="2"/>
  <c r="K320" i="2"/>
  <c r="L320" i="2"/>
  <c r="M320" i="2"/>
  <c r="N320" i="2"/>
  <c r="Q320" i="2"/>
  <c r="R320" i="2"/>
  <c r="S320" i="2"/>
  <c r="AB320" i="2"/>
  <c r="AC320" i="2"/>
  <c r="AD320" i="2"/>
  <c r="AE320" i="2"/>
  <c r="AF320" i="2"/>
  <c r="AG320" i="2"/>
  <c r="AH320" i="2"/>
  <c r="AI320" i="2"/>
  <c r="AJ320" i="2"/>
  <c r="B321" i="2"/>
  <c r="C321" i="2"/>
  <c r="D321" i="2"/>
  <c r="G321" i="2"/>
  <c r="H321" i="2"/>
  <c r="I321" i="2"/>
  <c r="J321" i="2"/>
  <c r="K321" i="2"/>
  <c r="L321" i="2"/>
  <c r="M321" i="2"/>
  <c r="W321" i="2" s="1"/>
  <c r="N321" i="2"/>
  <c r="F321" i="2"/>
  <c r="R321" i="2"/>
  <c r="S321" i="2"/>
  <c r="AB321" i="2"/>
  <c r="AC321" i="2"/>
  <c r="AD321" i="2"/>
  <c r="AE321" i="2"/>
  <c r="AF321" i="2"/>
  <c r="AG321" i="2"/>
  <c r="AH321" i="2"/>
  <c r="AI321" i="2"/>
  <c r="AJ321" i="2"/>
  <c r="B322" i="2"/>
  <c r="C322" i="2"/>
  <c r="D322" i="2"/>
  <c r="G322" i="2"/>
  <c r="H322" i="2"/>
  <c r="I322" i="2"/>
  <c r="J322" i="2"/>
  <c r="K322" i="2"/>
  <c r="L322" i="2"/>
  <c r="M322" i="2"/>
  <c r="N322" i="2"/>
  <c r="R322" i="2"/>
  <c r="S322" i="2"/>
  <c r="AB322" i="2"/>
  <c r="AC322" i="2"/>
  <c r="AD322" i="2"/>
  <c r="AE322" i="2"/>
  <c r="AF322" i="2"/>
  <c r="AG322" i="2"/>
  <c r="AH322" i="2"/>
  <c r="AI322" i="2"/>
  <c r="AJ322" i="2"/>
  <c r="B323" i="2"/>
  <c r="C323" i="2"/>
  <c r="D323" i="2"/>
  <c r="G323" i="2"/>
  <c r="H323" i="2"/>
  <c r="I323" i="2"/>
  <c r="J323" i="2"/>
  <c r="K323" i="2"/>
  <c r="L323" i="2"/>
  <c r="M323" i="2"/>
  <c r="V323" i="2" s="1"/>
  <c r="N323" i="2"/>
  <c r="Q323" i="2"/>
  <c r="R323" i="2"/>
  <c r="S323" i="2"/>
  <c r="AB323" i="2"/>
  <c r="AC323" i="2"/>
  <c r="AD323" i="2"/>
  <c r="AE323" i="2"/>
  <c r="AF323" i="2"/>
  <c r="AG323" i="2"/>
  <c r="AH323" i="2"/>
  <c r="AI323" i="2"/>
  <c r="AJ323" i="2"/>
  <c r="B324" i="2"/>
  <c r="C324" i="2"/>
  <c r="D324" i="2"/>
  <c r="G324" i="2"/>
  <c r="H324" i="2"/>
  <c r="I324" i="2"/>
  <c r="J324" i="2"/>
  <c r="K324" i="2"/>
  <c r="L324" i="2"/>
  <c r="M324" i="2"/>
  <c r="U324" i="2" s="1"/>
  <c r="N324" i="2"/>
  <c r="Q324" i="2"/>
  <c r="R324" i="2"/>
  <c r="S324" i="2"/>
  <c r="AB324" i="2"/>
  <c r="AC324" i="2"/>
  <c r="AD324" i="2"/>
  <c r="AE324" i="2"/>
  <c r="AF324" i="2"/>
  <c r="AG324" i="2"/>
  <c r="AH324" i="2"/>
  <c r="AI324" i="2"/>
  <c r="AJ324" i="2"/>
  <c r="B325" i="2"/>
  <c r="C325" i="2"/>
  <c r="D325" i="2"/>
  <c r="G325" i="2"/>
  <c r="H325" i="2"/>
  <c r="I325" i="2"/>
  <c r="J325" i="2"/>
  <c r="K325" i="2"/>
  <c r="L325" i="2"/>
  <c r="M325" i="2"/>
  <c r="N325" i="2"/>
  <c r="Q325" i="2"/>
  <c r="R325" i="2"/>
  <c r="S325" i="2"/>
  <c r="AB325" i="2"/>
  <c r="AC325" i="2"/>
  <c r="AD325" i="2"/>
  <c r="AE325" i="2"/>
  <c r="AF325" i="2"/>
  <c r="AG325" i="2"/>
  <c r="AH325" i="2"/>
  <c r="AI325" i="2"/>
  <c r="AJ325" i="2"/>
  <c r="B326" i="2"/>
  <c r="C326" i="2"/>
  <c r="D326" i="2"/>
  <c r="G326" i="2"/>
  <c r="H326" i="2"/>
  <c r="I326" i="2"/>
  <c r="J326" i="2"/>
  <c r="K326" i="2"/>
  <c r="L326" i="2"/>
  <c r="M326" i="2"/>
  <c r="N326" i="2"/>
  <c r="R326" i="2"/>
  <c r="S326" i="2"/>
  <c r="AB326" i="2"/>
  <c r="AC326" i="2"/>
  <c r="AD326" i="2"/>
  <c r="AE326" i="2"/>
  <c r="AF326" i="2"/>
  <c r="AG326" i="2"/>
  <c r="AH326" i="2"/>
  <c r="AI326" i="2"/>
  <c r="AJ326" i="2"/>
  <c r="B327" i="2"/>
  <c r="C327" i="2"/>
  <c r="D327" i="2"/>
  <c r="G327" i="2"/>
  <c r="H327" i="2"/>
  <c r="I327" i="2"/>
  <c r="J327" i="2"/>
  <c r="K327" i="2"/>
  <c r="L327" i="2"/>
  <c r="M327" i="2"/>
  <c r="N327" i="2"/>
  <c r="R327" i="2"/>
  <c r="S327" i="2"/>
  <c r="AB327" i="2"/>
  <c r="AC327" i="2"/>
  <c r="AD327" i="2"/>
  <c r="AE327" i="2"/>
  <c r="AF327" i="2"/>
  <c r="AG327" i="2"/>
  <c r="AH327" i="2"/>
  <c r="AI327" i="2"/>
  <c r="AJ327" i="2"/>
  <c r="B328" i="2"/>
  <c r="C328" i="2"/>
  <c r="D328" i="2"/>
  <c r="G328" i="2"/>
  <c r="H328" i="2"/>
  <c r="I328" i="2"/>
  <c r="J328" i="2"/>
  <c r="K328" i="2"/>
  <c r="L328" i="2"/>
  <c r="M328" i="2"/>
  <c r="N328" i="2"/>
  <c r="R328" i="2"/>
  <c r="S328" i="2"/>
  <c r="AB328" i="2"/>
  <c r="AC328" i="2"/>
  <c r="AD328" i="2"/>
  <c r="AE328" i="2"/>
  <c r="AF328" i="2"/>
  <c r="AG328" i="2"/>
  <c r="AH328" i="2"/>
  <c r="AI328" i="2"/>
  <c r="AJ328" i="2"/>
  <c r="B329" i="2"/>
  <c r="C329" i="2"/>
  <c r="D329" i="2"/>
  <c r="G329" i="2"/>
  <c r="H329" i="2"/>
  <c r="I329" i="2"/>
  <c r="J329" i="2"/>
  <c r="K329" i="2"/>
  <c r="L329" i="2"/>
  <c r="M329" i="2"/>
  <c r="W329" i="2" s="1"/>
  <c r="N329" i="2"/>
  <c r="Q329" i="2"/>
  <c r="R329" i="2"/>
  <c r="S329" i="2"/>
  <c r="AB329" i="2"/>
  <c r="AC329" i="2"/>
  <c r="AD329" i="2"/>
  <c r="AE329" i="2"/>
  <c r="AF329" i="2"/>
  <c r="AG329" i="2"/>
  <c r="AH329" i="2"/>
  <c r="AI329" i="2"/>
  <c r="AJ329" i="2"/>
  <c r="B330" i="2"/>
  <c r="C330" i="2"/>
  <c r="D330" i="2"/>
  <c r="G330" i="2"/>
  <c r="H330" i="2"/>
  <c r="I330" i="2"/>
  <c r="J330" i="2"/>
  <c r="K330" i="2"/>
  <c r="L330" i="2"/>
  <c r="M330" i="2"/>
  <c r="N330" i="2"/>
  <c r="R330" i="2"/>
  <c r="S330" i="2"/>
  <c r="AB330" i="2"/>
  <c r="AC330" i="2"/>
  <c r="AD330" i="2"/>
  <c r="AE330" i="2"/>
  <c r="AF330" i="2"/>
  <c r="AG330" i="2"/>
  <c r="AH330" i="2"/>
  <c r="AI330" i="2"/>
  <c r="AJ330" i="2"/>
  <c r="B331" i="2"/>
  <c r="C331" i="2"/>
  <c r="D331" i="2"/>
  <c r="G331" i="2"/>
  <c r="H331" i="2"/>
  <c r="I331" i="2"/>
  <c r="J331" i="2"/>
  <c r="K331" i="2"/>
  <c r="L331" i="2"/>
  <c r="M331" i="2"/>
  <c r="V331" i="2" s="1"/>
  <c r="N331" i="2"/>
  <c r="R331" i="2"/>
  <c r="S331" i="2"/>
  <c r="AB331" i="2"/>
  <c r="AC331" i="2"/>
  <c r="AD331" i="2"/>
  <c r="AE331" i="2"/>
  <c r="AF331" i="2"/>
  <c r="AG331" i="2"/>
  <c r="AH331" i="2"/>
  <c r="AI331" i="2"/>
  <c r="AJ331" i="2"/>
  <c r="B332" i="2"/>
  <c r="C332" i="2"/>
  <c r="D332" i="2"/>
  <c r="G332" i="2"/>
  <c r="H332" i="2"/>
  <c r="I332" i="2"/>
  <c r="J332" i="2"/>
  <c r="K332" i="2"/>
  <c r="L332" i="2"/>
  <c r="M332" i="2"/>
  <c r="N332" i="2"/>
  <c r="R332" i="2"/>
  <c r="S332" i="2"/>
  <c r="AB332" i="2"/>
  <c r="AC332" i="2"/>
  <c r="AD332" i="2"/>
  <c r="AE332" i="2"/>
  <c r="AF332" i="2"/>
  <c r="AG332" i="2"/>
  <c r="AH332" i="2"/>
  <c r="AI332" i="2"/>
  <c r="AJ332" i="2"/>
  <c r="B333" i="2"/>
  <c r="C333" i="2"/>
  <c r="D333" i="2"/>
  <c r="G333" i="2"/>
  <c r="H333" i="2"/>
  <c r="I333" i="2"/>
  <c r="J333" i="2"/>
  <c r="K333" i="2"/>
  <c r="L333" i="2"/>
  <c r="M333" i="2"/>
  <c r="U333" i="2" s="1"/>
  <c r="N333" i="2"/>
  <c r="Q333" i="2"/>
  <c r="R333" i="2"/>
  <c r="S333" i="2"/>
  <c r="AB333" i="2"/>
  <c r="AC333" i="2"/>
  <c r="AD333" i="2"/>
  <c r="AE333" i="2"/>
  <c r="AF333" i="2"/>
  <c r="AG333" i="2"/>
  <c r="AH333" i="2"/>
  <c r="AI333" i="2"/>
  <c r="AJ333" i="2"/>
  <c r="B334" i="2"/>
  <c r="C334" i="2"/>
  <c r="D334" i="2"/>
  <c r="G334" i="2"/>
  <c r="H334" i="2"/>
  <c r="I334" i="2"/>
  <c r="J334" i="2"/>
  <c r="K334" i="2"/>
  <c r="L334" i="2"/>
  <c r="M334" i="2"/>
  <c r="N334" i="2"/>
  <c r="R334" i="2"/>
  <c r="S334" i="2"/>
  <c r="AB334" i="2"/>
  <c r="AC334" i="2"/>
  <c r="AD334" i="2"/>
  <c r="AE334" i="2"/>
  <c r="AF334" i="2"/>
  <c r="AG334" i="2"/>
  <c r="AH334" i="2"/>
  <c r="AI334" i="2"/>
  <c r="AJ334" i="2"/>
  <c r="B335" i="2"/>
  <c r="C335" i="2"/>
  <c r="D335" i="2"/>
  <c r="G335" i="2"/>
  <c r="H335" i="2"/>
  <c r="I335" i="2"/>
  <c r="J335" i="2"/>
  <c r="K335" i="2"/>
  <c r="L335" i="2"/>
  <c r="M335" i="2"/>
  <c r="N335" i="2"/>
  <c r="R335" i="2"/>
  <c r="S335" i="2"/>
  <c r="AB335" i="2"/>
  <c r="AC335" i="2"/>
  <c r="AD335" i="2"/>
  <c r="AE335" i="2"/>
  <c r="AF335" i="2"/>
  <c r="AG335" i="2"/>
  <c r="AH335" i="2"/>
  <c r="AI335" i="2"/>
  <c r="AJ335" i="2"/>
  <c r="B336" i="2"/>
  <c r="C336" i="2"/>
  <c r="D336" i="2"/>
  <c r="G336" i="2"/>
  <c r="H336" i="2"/>
  <c r="I336" i="2"/>
  <c r="J336" i="2"/>
  <c r="K336" i="2"/>
  <c r="L336" i="2"/>
  <c r="M336" i="2"/>
  <c r="X336" i="2" s="1"/>
  <c r="N336" i="2"/>
  <c r="Q336" i="2"/>
  <c r="R336" i="2"/>
  <c r="S336" i="2"/>
  <c r="AB336" i="2"/>
  <c r="AC336" i="2"/>
  <c r="AD336" i="2"/>
  <c r="AE336" i="2"/>
  <c r="AF336" i="2"/>
  <c r="AG336" i="2"/>
  <c r="AH336" i="2"/>
  <c r="AI336" i="2"/>
  <c r="AJ336" i="2"/>
  <c r="B337" i="2"/>
  <c r="C337" i="2"/>
  <c r="D337" i="2"/>
  <c r="G337" i="2"/>
  <c r="H337" i="2"/>
  <c r="I337" i="2"/>
  <c r="J337" i="2"/>
  <c r="K337" i="2"/>
  <c r="L337" i="2"/>
  <c r="M337" i="2"/>
  <c r="N337" i="2"/>
  <c r="R337" i="2"/>
  <c r="S337" i="2"/>
  <c r="AB337" i="2"/>
  <c r="AC337" i="2"/>
  <c r="AD337" i="2"/>
  <c r="AE337" i="2"/>
  <c r="AF337" i="2"/>
  <c r="AG337" i="2"/>
  <c r="AH337" i="2"/>
  <c r="AI337" i="2"/>
  <c r="AJ337" i="2"/>
  <c r="B338" i="2"/>
  <c r="C338" i="2"/>
  <c r="D338" i="2"/>
  <c r="G338" i="2"/>
  <c r="H338" i="2"/>
  <c r="I338" i="2"/>
  <c r="J338" i="2"/>
  <c r="K338" i="2"/>
  <c r="L338" i="2"/>
  <c r="M338" i="2"/>
  <c r="N338" i="2"/>
  <c r="R338" i="2"/>
  <c r="S338" i="2"/>
  <c r="AB338" i="2"/>
  <c r="AC338" i="2"/>
  <c r="AD338" i="2"/>
  <c r="AE338" i="2"/>
  <c r="AF338" i="2"/>
  <c r="AG338" i="2"/>
  <c r="AH338" i="2"/>
  <c r="AI338" i="2"/>
  <c r="AJ338" i="2"/>
  <c r="B339" i="2"/>
  <c r="C339" i="2"/>
  <c r="D339" i="2"/>
  <c r="G339" i="2"/>
  <c r="H339" i="2"/>
  <c r="I339" i="2"/>
  <c r="J339" i="2"/>
  <c r="K339" i="2"/>
  <c r="L339" i="2"/>
  <c r="M339" i="2"/>
  <c r="Y339" i="2" s="1"/>
  <c r="N339" i="2"/>
  <c r="Q339" i="2"/>
  <c r="R339" i="2"/>
  <c r="S339" i="2"/>
  <c r="AB339" i="2"/>
  <c r="AC339" i="2"/>
  <c r="AD339" i="2"/>
  <c r="AE339" i="2"/>
  <c r="AF339" i="2"/>
  <c r="AG339" i="2"/>
  <c r="AH339" i="2"/>
  <c r="AI339" i="2"/>
  <c r="AJ339" i="2"/>
  <c r="B340" i="2"/>
  <c r="C340" i="2"/>
  <c r="D340" i="2"/>
  <c r="G340" i="2"/>
  <c r="H340" i="2"/>
  <c r="I340" i="2"/>
  <c r="J340" i="2"/>
  <c r="K340" i="2"/>
  <c r="L340" i="2"/>
  <c r="M340" i="2"/>
  <c r="U340" i="2" s="1"/>
  <c r="N340" i="2"/>
  <c r="Q340" i="2"/>
  <c r="R340" i="2"/>
  <c r="S340" i="2"/>
  <c r="AB340" i="2"/>
  <c r="AC340" i="2"/>
  <c r="AD340" i="2"/>
  <c r="AE340" i="2"/>
  <c r="AF340" i="2"/>
  <c r="AG340" i="2"/>
  <c r="AH340" i="2"/>
  <c r="AI340" i="2"/>
  <c r="AJ340" i="2"/>
  <c r="B341" i="2"/>
  <c r="C341" i="2"/>
  <c r="D341" i="2"/>
  <c r="G341" i="2"/>
  <c r="H341" i="2"/>
  <c r="I341" i="2"/>
  <c r="J341" i="2"/>
  <c r="K341" i="2"/>
  <c r="L341" i="2"/>
  <c r="M341" i="2"/>
  <c r="V341" i="2" s="1"/>
  <c r="N341" i="2"/>
  <c r="Q341" i="2"/>
  <c r="R341" i="2"/>
  <c r="S341" i="2"/>
  <c r="AB341" i="2"/>
  <c r="AC341" i="2"/>
  <c r="AD341" i="2"/>
  <c r="AE341" i="2"/>
  <c r="AF341" i="2"/>
  <c r="AG341" i="2"/>
  <c r="AH341" i="2"/>
  <c r="AI341" i="2"/>
  <c r="AJ341" i="2"/>
  <c r="B342" i="2"/>
  <c r="C342" i="2"/>
  <c r="D342" i="2"/>
  <c r="G342" i="2"/>
  <c r="H342" i="2"/>
  <c r="I342" i="2"/>
  <c r="J342" i="2"/>
  <c r="K342" i="2"/>
  <c r="L342" i="2"/>
  <c r="M342" i="2"/>
  <c r="N342" i="2"/>
  <c r="R342" i="2"/>
  <c r="S342" i="2"/>
  <c r="AB342" i="2"/>
  <c r="AC342" i="2"/>
  <c r="AD342" i="2"/>
  <c r="AE342" i="2"/>
  <c r="AF342" i="2"/>
  <c r="AG342" i="2"/>
  <c r="AH342" i="2"/>
  <c r="AI342" i="2"/>
  <c r="AJ342" i="2"/>
  <c r="B343" i="2"/>
  <c r="C343" i="2"/>
  <c r="D343" i="2"/>
  <c r="G343" i="2"/>
  <c r="H343" i="2"/>
  <c r="I343" i="2"/>
  <c r="J343" i="2"/>
  <c r="K343" i="2"/>
  <c r="L343" i="2"/>
  <c r="M343" i="2"/>
  <c r="N343" i="2"/>
  <c r="Q343" i="2"/>
  <c r="R343" i="2"/>
  <c r="S343" i="2"/>
  <c r="AB343" i="2"/>
  <c r="AC343" i="2"/>
  <c r="AD343" i="2"/>
  <c r="AE343" i="2"/>
  <c r="AF343" i="2"/>
  <c r="AG343" i="2"/>
  <c r="AH343" i="2"/>
  <c r="AI343" i="2"/>
  <c r="AJ343" i="2"/>
  <c r="B344" i="2"/>
  <c r="C344" i="2"/>
  <c r="D344" i="2"/>
  <c r="G344" i="2"/>
  <c r="H344" i="2"/>
  <c r="I344" i="2"/>
  <c r="J344" i="2"/>
  <c r="K344" i="2"/>
  <c r="L344" i="2"/>
  <c r="M344" i="2"/>
  <c r="Z344" i="2" s="1"/>
  <c r="N344" i="2"/>
  <c r="Q344" i="2"/>
  <c r="R344" i="2"/>
  <c r="S344" i="2"/>
  <c r="AB344" i="2"/>
  <c r="AC344" i="2"/>
  <c r="AD344" i="2"/>
  <c r="AE344" i="2"/>
  <c r="AF344" i="2"/>
  <c r="AG344" i="2"/>
  <c r="AH344" i="2"/>
  <c r="AI344" i="2"/>
  <c r="AJ344" i="2"/>
  <c r="B345" i="2"/>
  <c r="C345" i="2"/>
  <c r="D345" i="2"/>
  <c r="G345" i="2"/>
  <c r="H345" i="2"/>
  <c r="I345" i="2"/>
  <c r="J345" i="2"/>
  <c r="K345" i="2"/>
  <c r="L345" i="2"/>
  <c r="M345" i="2"/>
  <c r="N345" i="2"/>
  <c r="R345" i="2"/>
  <c r="S345" i="2"/>
  <c r="AB345" i="2"/>
  <c r="AC345" i="2"/>
  <c r="AD345" i="2"/>
  <c r="AE345" i="2"/>
  <c r="AF345" i="2"/>
  <c r="AG345" i="2"/>
  <c r="AH345" i="2"/>
  <c r="AI345" i="2"/>
  <c r="AJ345" i="2"/>
  <c r="B346" i="2"/>
  <c r="C346" i="2"/>
  <c r="D346" i="2"/>
  <c r="G346" i="2"/>
  <c r="H346" i="2"/>
  <c r="I346" i="2"/>
  <c r="J346" i="2"/>
  <c r="K346" i="2"/>
  <c r="L346" i="2"/>
  <c r="M346" i="2"/>
  <c r="N346" i="2"/>
  <c r="R346" i="2"/>
  <c r="S346" i="2"/>
  <c r="AB346" i="2"/>
  <c r="AC346" i="2"/>
  <c r="AD346" i="2"/>
  <c r="AE346" i="2"/>
  <c r="AF346" i="2"/>
  <c r="AG346" i="2"/>
  <c r="AH346" i="2"/>
  <c r="AI346" i="2"/>
  <c r="AJ346" i="2"/>
  <c r="B347" i="2"/>
  <c r="C347" i="2"/>
  <c r="D347" i="2"/>
  <c r="G347" i="2"/>
  <c r="H347" i="2"/>
  <c r="I347" i="2"/>
  <c r="J347" i="2"/>
  <c r="K347" i="2"/>
  <c r="L347" i="2"/>
  <c r="M347" i="2"/>
  <c r="Y347" i="2" s="1"/>
  <c r="N347" i="2"/>
  <c r="F347" i="2"/>
  <c r="R347" i="2"/>
  <c r="S347" i="2"/>
  <c r="AB347" i="2"/>
  <c r="AC347" i="2"/>
  <c r="AD347" i="2"/>
  <c r="AE347" i="2"/>
  <c r="AF347" i="2"/>
  <c r="AG347" i="2"/>
  <c r="AH347" i="2"/>
  <c r="AI347" i="2"/>
  <c r="AJ347" i="2"/>
  <c r="B348" i="2"/>
  <c r="C348" i="2"/>
  <c r="D348" i="2"/>
  <c r="G348" i="2"/>
  <c r="H348" i="2"/>
  <c r="I348" i="2"/>
  <c r="J348" i="2"/>
  <c r="K348" i="2"/>
  <c r="L348" i="2"/>
  <c r="M348" i="2"/>
  <c r="U348" i="2" s="1"/>
  <c r="N348" i="2"/>
  <c r="R348" i="2"/>
  <c r="S348" i="2"/>
  <c r="AB348" i="2"/>
  <c r="AC348" i="2"/>
  <c r="AD348" i="2"/>
  <c r="AE348" i="2"/>
  <c r="AF348" i="2"/>
  <c r="AG348" i="2"/>
  <c r="AH348" i="2"/>
  <c r="AI348" i="2"/>
  <c r="AJ348" i="2"/>
  <c r="B349" i="2"/>
  <c r="C349" i="2"/>
  <c r="D349" i="2"/>
  <c r="G349" i="2"/>
  <c r="H349" i="2"/>
  <c r="I349" i="2"/>
  <c r="J349" i="2"/>
  <c r="K349" i="2"/>
  <c r="L349" i="2"/>
  <c r="M349" i="2"/>
  <c r="AA349" i="2" s="1"/>
  <c r="N349" i="2"/>
  <c r="F349" i="2"/>
  <c r="R349" i="2"/>
  <c r="S349" i="2"/>
  <c r="AB349" i="2"/>
  <c r="AC349" i="2"/>
  <c r="AD349" i="2"/>
  <c r="AE349" i="2"/>
  <c r="AF349" i="2"/>
  <c r="AG349" i="2"/>
  <c r="AH349" i="2"/>
  <c r="AI349" i="2"/>
  <c r="AJ349" i="2"/>
  <c r="B350" i="2"/>
  <c r="C350" i="2"/>
  <c r="D350" i="2"/>
  <c r="G350" i="2"/>
  <c r="H350" i="2"/>
  <c r="I350" i="2"/>
  <c r="J350" i="2"/>
  <c r="K350" i="2"/>
  <c r="L350" i="2"/>
  <c r="M350" i="2"/>
  <c r="N350" i="2"/>
  <c r="R350" i="2"/>
  <c r="S350" i="2"/>
  <c r="AB350" i="2"/>
  <c r="AC350" i="2"/>
  <c r="AD350" i="2"/>
  <c r="AE350" i="2"/>
  <c r="AF350" i="2"/>
  <c r="AG350" i="2"/>
  <c r="AH350" i="2"/>
  <c r="AI350" i="2"/>
  <c r="AJ350" i="2"/>
  <c r="B351" i="2"/>
  <c r="C351" i="2"/>
  <c r="D351" i="2"/>
  <c r="F351" i="2"/>
  <c r="G351" i="2"/>
  <c r="H351" i="2"/>
  <c r="I351" i="2"/>
  <c r="J351" i="2"/>
  <c r="K351" i="2"/>
  <c r="L351" i="2"/>
  <c r="M351" i="2"/>
  <c r="W351" i="2" s="1"/>
  <c r="N351" i="2"/>
  <c r="R351" i="2"/>
  <c r="S351" i="2"/>
  <c r="AB351" i="2"/>
  <c r="AC351" i="2"/>
  <c r="AD351" i="2"/>
  <c r="AE351" i="2"/>
  <c r="AF351" i="2"/>
  <c r="AG351" i="2"/>
  <c r="AH351" i="2"/>
  <c r="AI351" i="2"/>
  <c r="AJ351" i="2"/>
  <c r="B352" i="2"/>
  <c r="C352" i="2"/>
  <c r="D352" i="2"/>
  <c r="G352" i="2"/>
  <c r="H352" i="2"/>
  <c r="I352" i="2"/>
  <c r="J352" i="2"/>
  <c r="K352" i="2"/>
  <c r="L352" i="2"/>
  <c r="M352" i="2"/>
  <c r="U352" i="2" s="1"/>
  <c r="N352" i="2"/>
  <c r="Q352" i="2"/>
  <c r="R352" i="2"/>
  <c r="S352" i="2"/>
  <c r="AB352" i="2"/>
  <c r="AC352" i="2"/>
  <c r="AD352" i="2"/>
  <c r="AE352" i="2"/>
  <c r="AF352" i="2"/>
  <c r="AG352" i="2"/>
  <c r="AH352" i="2"/>
  <c r="AI352" i="2"/>
  <c r="AJ352" i="2"/>
  <c r="B353" i="2"/>
  <c r="C353" i="2"/>
  <c r="D353" i="2"/>
  <c r="G353" i="2"/>
  <c r="H353" i="2"/>
  <c r="I353" i="2"/>
  <c r="J353" i="2"/>
  <c r="K353" i="2"/>
  <c r="L353" i="2"/>
  <c r="M353" i="2"/>
  <c r="N353" i="2"/>
  <c r="Q353" i="2"/>
  <c r="R353" i="2"/>
  <c r="S353" i="2"/>
  <c r="AB353" i="2"/>
  <c r="AC353" i="2"/>
  <c r="AD353" i="2"/>
  <c r="AE353" i="2"/>
  <c r="AF353" i="2"/>
  <c r="AG353" i="2"/>
  <c r="AH353" i="2"/>
  <c r="AI353" i="2"/>
  <c r="AJ353" i="2"/>
  <c r="B354" i="2"/>
  <c r="C354" i="2"/>
  <c r="D354" i="2"/>
  <c r="G354" i="2"/>
  <c r="H354" i="2"/>
  <c r="I354" i="2"/>
  <c r="J354" i="2"/>
  <c r="K354" i="2"/>
  <c r="L354" i="2"/>
  <c r="M354" i="2"/>
  <c r="X354" i="2" s="1"/>
  <c r="N354" i="2"/>
  <c r="R354" i="2"/>
  <c r="S354" i="2"/>
  <c r="AB354" i="2"/>
  <c r="AC354" i="2"/>
  <c r="AD354" i="2"/>
  <c r="AE354" i="2"/>
  <c r="AF354" i="2"/>
  <c r="AG354" i="2"/>
  <c r="AH354" i="2"/>
  <c r="AI354" i="2"/>
  <c r="AJ354" i="2"/>
  <c r="B355" i="2"/>
  <c r="C355" i="2"/>
  <c r="D355" i="2"/>
  <c r="G355" i="2"/>
  <c r="H355" i="2"/>
  <c r="I355" i="2"/>
  <c r="J355" i="2"/>
  <c r="K355" i="2"/>
  <c r="L355" i="2"/>
  <c r="M355" i="2"/>
  <c r="W355" i="2" s="1"/>
  <c r="N355" i="2"/>
  <c r="F355" i="2"/>
  <c r="R355" i="2"/>
  <c r="S355" i="2"/>
  <c r="AB355" i="2"/>
  <c r="AC355" i="2"/>
  <c r="AD355" i="2"/>
  <c r="AE355" i="2"/>
  <c r="AF355" i="2"/>
  <c r="AG355" i="2"/>
  <c r="AH355" i="2"/>
  <c r="AI355" i="2"/>
  <c r="AJ355" i="2"/>
  <c r="B356" i="2"/>
  <c r="C356" i="2"/>
  <c r="D356" i="2"/>
  <c r="G356" i="2"/>
  <c r="H356" i="2"/>
  <c r="I356" i="2"/>
  <c r="J356" i="2"/>
  <c r="K356" i="2"/>
  <c r="L356" i="2"/>
  <c r="M356" i="2"/>
  <c r="U356" i="2" s="1"/>
  <c r="N356" i="2"/>
  <c r="R356" i="2"/>
  <c r="S356" i="2"/>
  <c r="AB356" i="2"/>
  <c r="AC356" i="2"/>
  <c r="AD356" i="2"/>
  <c r="AE356" i="2"/>
  <c r="AF356" i="2"/>
  <c r="AG356" i="2"/>
  <c r="AH356" i="2"/>
  <c r="AI356" i="2"/>
  <c r="AJ356" i="2"/>
  <c r="B357" i="2"/>
  <c r="C357" i="2"/>
  <c r="D357" i="2"/>
  <c r="F357" i="2"/>
  <c r="G357" i="2"/>
  <c r="H357" i="2"/>
  <c r="I357" i="2"/>
  <c r="J357" i="2"/>
  <c r="K357" i="2"/>
  <c r="L357" i="2"/>
  <c r="M357" i="2"/>
  <c r="W357" i="2" s="1"/>
  <c r="N357" i="2"/>
  <c r="Q357" i="2"/>
  <c r="R357" i="2"/>
  <c r="S357" i="2"/>
  <c r="AB357" i="2"/>
  <c r="AC357" i="2"/>
  <c r="AD357" i="2"/>
  <c r="AE357" i="2"/>
  <c r="AF357" i="2"/>
  <c r="AG357" i="2"/>
  <c r="AH357" i="2"/>
  <c r="AI357" i="2"/>
  <c r="AJ357" i="2"/>
  <c r="B358" i="2"/>
  <c r="C358" i="2"/>
  <c r="D358" i="2"/>
  <c r="G358" i="2"/>
  <c r="H358" i="2"/>
  <c r="I358" i="2"/>
  <c r="J358" i="2"/>
  <c r="K358" i="2"/>
  <c r="L358" i="2"/>
  <c r="M358" i="2"/>
  <c r="Y358" i="2" s="1"/>
  <c r="N358" i="2"/>
  <c r="R358" i="2"/>
  <c r="S358" i="2"/>
  <c r="AB358" i="2"/>
  <c r="AC358" i="2"/>
  <c r="AD358" i="2"/>
  <c r="AE358" i="2"/>
  <c r="AF358" i="2"/>
  <c r="AG358" i="2"/>
  <c r="AH358" i="2"/>
  <c r="AI358" i="2"/>
  <c r="AJ358" i="2"/>
  <c r="B359" i="2"/>
  <c r="C359" i="2"/>
  <c r="D359" i="2"/>
  <c r="G359" i="2"/>
  <c r="H359" i="2"/>
  <c r="I359" i="2"/>
  <c r="J359" i="2"/>
  <c r="K359" i="2"/>
  <c r="L359" i="2"/>
  <c r="M359" i="2"/>
  <c r="N359" i="2"/>
  <c r="F359" i="2"/>
  <c r="Q359" i="2"/>
  <c r="R359" i="2"/>
  <c r="S359" i="2"/>
  <c r="AB359" i="2"/>
  <c r="AC359" i="2"/>
  <c r="AD359" i="2"/>
  <c r="AE359" i="2"/>
  <c r="AF359" i="2"/>
  <c r="AG359" i="2"/>
  <c r="AH359" i="2"/>
  <c r="AI359" i="2"/>
  <c r="AJ359" i="2"/>
  <c r="B360" i="2"/>
  <c r="C360" i="2"/>
  <c r="D360" i="2"/>
  <c r="G360" i="2"/>
  <c r="H360" i="2"/>
  <c r="I360" i="2"/>
  <c r="J360" i="2"/>
  <c r="K360" i="2"/>
  <c r="L360" i="2"/>
  <c r="M360" i="2"/>
  <c r="T360" i="2" s="1"/>
  <c r="N360" i="2"/>
  <c r="R360" i="2"/>
  <c r="S360" i="2"/>
  <c r="AB360" i="2"/>
  <c r="AC360" i="2"/>
  <c r="AD360" i="2"/>
  <c r="AE360" i="2"/>
  <c r="AF360" i="2"/>
  <c r="AG360" i="2"/>
  <c r="AH360" i="2"/>
  <c r="AI360" i="2"/>
  <c r="AJ360" i="2"/>
  <c r="B361" i="2"/>
  <c r="C361" i="2"/>
  <c r="D361" i="2"/>
  <c r="G361" i="2"/>
  <c r="H361" i="2"/>
  <c r="I361" i="2"/>
  <c r="J361" i="2"/>
  <c r="K361" i="2"/>
  <c r="L361" i="2"/>
  <c r="M361" i="2"/>
  <c r="N361" i="2"/>
  <c r="R361" i="2"/>
  <c r="S361" i="2"/>
  <c r="AB361" i="2"/>
  <c r="AC361" i="2"/>
  <c r="AD361" i="2"/>
  <c r="AE361" i="2"/>
  <c r="AF361" i="2"/>
  <c r="AG361" i="2"/>
  <c r="AH361" i="2"/>
  <c r="AI361" i="2"/>
  <c r="AJ361" i="2"/>
  <c r="B362" i="2"/>
  <c r="C362" i="2"/>
  <c r="D362" i="2"/>
  <c r="G362" i="2"/>
  <c r="H362" i="2"/>
  <c r="I362" i="2"/>
  <c r="J362" i="2"/>
  <c r="K362" i="2"/>
  <c r="L362" i="2"/>
  <c r="M362" i="2"/>
  <c r="W362" i="2" s="1"/>
  <c r="N362" i="2"/>
  <c r="R362" i="2"/>
  <c r="S362" i="2"/>
  <c r="AB362" i="2"/>
  <c r="AC362" i="2"/>
  <c r="AD362" i="2"/>
  <c r="AE362" i="2"/>
  <c r="AF362" i="2"/>
  <c r="AG362" i="2"/>
  <c r="AH362" i="2"/>
  <c r="AI362" i="2"/>
  <c r="AJ362" i="2"/>
  <c r="B363" i="2"/>
  <c r="C363" i="2"/>
  <c r="D363" i="2"/>
  <c r="G363" i="2"/>
  <c r="H363" i="2"/>
  <c r="I363" i="2"/>
  <c r="J363" i="2"/>
  <c r="K363" i="2"/>
  <c r="L363" i="2"/>
  <c r="M363" i="2"/>
  <c r="AA363" i="2" s="1"/>
  <c r="N363" i="2"/>
  <c r="F363" i="2"/>
  <c r="R363" i="2"/>
  <c r="S363" i="2"/>
  <c r="AB363" i="2"/>
  <c r="AC363" i="2"/>
  <c r="AD363" i="2"/>
  <c r="AE363" i="2"/>
  <c r="AF363" i="2"/>
  <c r="AG363" i="2"/>
  <c r="AH363" i="2"/>
  <c r="AI363" i="2"/>
  <c r="AJ363" i="2"/>
  <c r="B364" i="2"/>
  <c r="C364" i="2"/>
  <c r="D364" i="2"/>
  <c r="G364" i="2"/>
  <c r="H364" i="2"/>
  <c r="I364" i="2"/>
  <c r="J364" i="2"/>
  <c r="K364" i="2"/>
  <c r="L364" i="2"/>
  <c r="M364" i="2"/>
  <c r="N364" i="2"/>
  <c r="Q364" i="2"/>
  <c r="R364" i="2"/>
  <c r="S364" i="2"/>
  <c r="AB364" i="2"/>
  <c r="AC364" i="2"/>
  <c r="AD364" i="2"/>
  <c r="AE364" i="2"/>
  <c r="AF364" i="2"/>
  <c r="AG364" i="2"/>
  <c r="AH364" i="2"/>
  <c r="AI364" i="2"/>
  <c r="AJ364" i="2"/>
  <c r="B365" i="2"/>
  <c r="C365" i="2"/>
  <c r="D365" i="2"/>
  <c r="G365" i="2"/>
  <c r="H365" i="2"/>
  <c r="I365" i="2"/>
  <c r="J365" i="2"/>
  <c r="K365" i="2"/>
  <c r="L365" i="2"/>
  <c r="M365" i="2"/>
  <c r="N365" i="2"/>
  <c r="R365" i="2"/>
  <c r="S365" i="2"/>
  <c r="AB365" i="2"/>
  <c r="AC365" i="2"/>
  <c r="AD365" i="2"/>
  <c r="AE365" i="2"/>
  <c r="AF365" i="2"/>
  <c r="AG365" i="2"/>
  <c r="AH365" i="2"/>
  <c r="AI365" i="2"/>
  <c r="AJ365" i="2"/>
  <c r="B366" i="2"/>
  <c r="C366" i="2"/>
  <c r="D366" i="2"/>
  <c r="G366" i="2"/>
  <c r="H366" i="2"/>
  <c r="I366" i="2"/>
  <c r="J366" i="2"/>
  <c r="K366" i="2"/>
  <c r="L366" i="2"/>
  <c r="M366" i="2"/>
  <c r="N366" i="2"/>
  <c r="F366" i="2"/>
  <c r="R366" i="2"/>
  <c r="S366" i="2"/>
  <c r="AB366" i="2"/>
  <c r="AC366" i="2"/>
  <c r="AD366" i="2"/>
  <c r="AE366" i="2"/>
  <c r="AF366" i="2"/>
  <c r="AG366" i="2"/>
  <c r="AH366" i="2"/>
  <c r="AI366" i="2"/>
  <c r="AJ366" i="2"/>
  <c r="B367" i="2"/>
  <c r="C367" i="2"/>
  <c r="D367" i="2"/>
  <c r="G367" i="2"/>
  <c r="H367" i="2"/>
  <c r="I367" i="2"/>
  <c r="J367" i="2"/>
  <c r="K367" i="2"/>
  <c r="L367" i="2"/>
  <c r="M367" i="2"/>
  <c r="N367" i="2"/>
  <c r="R367" i="2"/>
  <c r="S367" i="2"/>
  <c r="AB367" i="2"/>
  <c r="AC367" i="2"/>
  <c r="AD367" i="2"/>
  <c r="AE367" i="2"/>
  <c r="AF367" i="2"/>
  <c r="AG367" i="2"/>
  <c r="AH367" i="2"/>
  <c r="AI367" i="2"/>
  <c r="AJ367" i="2"/>
  <c r="B368" i="2"/>
  <c r="C368" i="2"/>
  <c r="D368" i="2"/>
  <c r="F368" i="2"/>
  <c r="G368" i="2"/>
  <c r="H368" i="2"/>
  <c r="I368" i="2"/>
  <c r="J368" i="2"/>
  <c r="K368" i="2"/>
  <c r="L368" i="2"/>
  <c r="M368" i="2"/>
  <c r="T368" i="2" s="1"/>
  <c r="N368" i="2"/>
  <c r="Q368" i="2"/>
  <c r="R368" i="2"/>
  <c r="S368" i="2"/>
  <c r="AB368" i="2"/>
  <c r="AC368" i="2"/>
  <c r="AD368" i="2"/>
  <c r="AE368" i="2"/>
  <c r="AF368" i="2"/>
  <c r="AG368" i="2"/>
  <c r="AH368" i="2"/>
  <c r="AI368" i="2"/>
  <c r="AJ368" i="2"/>
  <c r="B369" i="2"/>
  <c r="C369" i="2"/>
  <c r="D369" i="2"/>
  <c r="G369" i="2"/>
  <c r="H369" i="2"/>
  <c r="I369" i="2"/>
  <c r="J369" i="2"/>
  <c r="K369" i="2"/>
  <c r="L369" i="2"/>
  <c r="M369" i="2"/>
  <c r="Y369" i="2" s="1"/>
  <c r="N369" i="2"/>
  <c r="R369" i="2"/>
  <c r="S369" i="2"/>
  <c r="AB369" i="2"/>
  <c r="AC369" i="2"/>
  <c r="AD369" i="2"/>
  <c r="AE369" i="2"/>
  <c r="AF369" i="2"/>
  <c r="AG369" i="2"/>
  <c r="AH369" i="2"/>
  <c r="AI369" i="2"/>
  <c r="AJ369" i="2"/>
  <c r="B370" i="2"/>
  <c r="C370" i="2"/>
  <c r="D370" i="2"/>
  <c r="G370" i="2"/>
  <c r="H370" i="2"/>
  <c r="I370" i="2"/>
  <c r="J370" i="2"/>
  <c r="K370" i="2"/>
  <c r="L370" i="2"/>
  <c r="M370" i="2"/>
  <c r="T370" i="2" s="1"/>
  <c r="N370" i="2"/>
  <c r="R370" i="2"/>
  <c r="S370" i="2"/>
  <c r="AB370" i="2"/>
  <c r="AC370" i="2"/>
  <c r="AD370" i="2"/>
  <c r="AE370" i="2"/>
  <c r="AF370" i="2"/>
  <c r="AG370" i="2"/>
  <c r="AH370" i="2"/>
  <c r="AI370" i="2"/>
  <c r="AJ370" i="2"/>
  <c r="B371" i="2"/>
  <c r="C371" i="2"/>
  <c r="D371" i="2"/>
  <c r="G371" i="2"/>
  <c r="H371" i="2"/>
  <c r="I371" i="2"/>
  <c r="J371" i="2"/>
  <c r="K371" i="2"/>
  <c r="L371" i="2"/>
  <c r="M371" i="2"/>
  <c r="N371" i="2"/>
  <c r="R371" i="2"/>
  <c r="S371" i="2"/>
  <c r="AB371" i="2"/>
  <c r="AC371" i="2"/>
  <c r="AD371" i="2"/>
  <c r="AE371" i="2"/>
  <c r="AF371" i="2"/>
  <c r="AG371" i="2"/>
  <c r="AH371" i="2"/>
  <c r="AI371" i="2"/>
  <c r="AJ371" i="2"/>
  <c r="B372" i="2"/>
  <c r="C372" i="2"/>
  <c r="D372" i="2"/>
  <c r="G372" i="2"/>
  <c r="H372" i="2"/>
  <c r="I372" i="2"/>
  <c r="J372" i="2"/>
  <c r="K372" i="2"/>
  <c r="L372" i="2"/>
  <c r="M372" i="2"/>
  <c r="T372" i="2" s="1"/>
  <c r="N372" i="2"/>
  <c r="R372" i="2"/>
  <c r="S372" i="2"/>
  <c r="AB372" i="2"/>
  <c r="AC372" i="2"/>
  <c r="AD372" i="2"/>
  <c r="AE372" i="2"/>
  <c r="AF372" i="2"/>
  <c r="AG372" i="2"/>
  <c r="AH372" i="2"/>
  <c r="AI372" i="2"/>
  <c r="AJ372" i="2"/>
  <c r="B373" i="2"/>
  <c r="C373" i="2"/>
  <c r="D373" i="2"/>
  <c r="G373" i="2"/>
  <c r="H373" i="2"/>
  <c r="I373" i="2"/>
  <c r="J373" i="2"/>
  <c r="K373" i="2"/>
  <c r="L373" i="2"/>
  <c r="M373" i="2"/>
  <c r="X373" i="2" s="1"/>
  <c r="N373" i="2"/>
  <c r="Q373" i="2"/>
  <c r="R373" i="2"/>
  <c r="S373" i="2"/>
  <c r="AB373" i="2"/>
  <c r="AC373" i="2"/>
  <c r="AD373" i="2"/>
  <c r="AE373" i="2"/>
  <c r="AF373" i="2"/>
  <c r="AG373" i="2"/>
  <c r="AH373" i="2"/>
  <c r="AI373" i="2"/>
  <c r="AJ373" i="2"/>
  <c r="B374" i="2"/>
  <c r="C374" i="2"/>
  <c r="D374" i="2"/>
  <c r="G374" i="2"/>
  <c r="H374" i="2"/>
  <c r="I374" i="2"/>
  <c r="J374" i="2"/>
  <c r="K374" i="2"/>
  <c r="L374" i="2"/>
  <c r="M374" i="2"/>
  <c r="W374" i="2" s="1"/>
  <c r="N374" i="2"/>
  <c r="R374" i="2"/>
  <c r="S374" i="2"/>
  <c r="AB374" i="2"/>
  <c r="AC374" i="2"/>
  <c r="AD374" i="2"/>
  <c r="AE374" i="2"/>
  <c r="AF374" i="2"/>
  <c r="AG374" i="2"/>
  <c r="AH374" i="2"/>
  <c r="AI374" i="2"/>
  <c r="AJ374" i="2"/>
  <c r="B375" i="2"/>
  <c r="C375" i="2"/>
  <c r="D375" i="2"/>
  <c r="G375" i="2"/>
  <c r="H375" i="2"/>
  <c r="I375" i="2"/>
  <c r="J375" i="2"/>
  <c r="K375" i="2"/>
  <c r="L375" i="2"/>
  <c r="M375" i="2"/>
  <c r="N375" i="2"/>
  <c r="R375" i="2"/>
  <c r="S375" i="2"/>
  <c r="AB375" i="2"/>
  <c r="AC375" i="2"/>
  <c r="AD375" i="2"/>
  <c r="AE375" i="2"/>
  <c r="AF375" i="2"/>
  <c r="AG375" i="2"/>
  <c r="AH375" i="2"/>
  <c r="AI375" i="2"/>
  <c r="AJ375" i="2"/>
  <c r="B376" i="2"/>
  <c r="C376" i="2"/>
  <c r="D376" i="2"/>
  <c r="G376" i="2"/>
  <c r="H376" i="2"/>
  <c r="I376" i="2"/>
  <c r="J376" i="2"/>
  <c r="K376" i="2"/>
  <c r="L376" i="2"/>
  <c r="M376" i="2"/>
  <c r="T376" i="2" s="1"/>
  <c r="N376" i="2"/>
  <c r="R376" i="2"/>
  <c r="S376" i="2"/>
  <c r="AB376" i="2"/>
  <c r="AC376" i="2"/>
  <c r="AD376" i="2"/>
  <c r="AE376" i="2"/>
  <c r="AF376" i="2"/>
  <c r="AG376" i="2"/>
  <c r="AH376" i="2"/>
  <c r="AI376" i="2"/>
  <c r="AJ376" i="2"/>
  <c r="B377" i="2"/>
  <c r="C377" i="2"/>
  <c r="D377" i="2"/>
  <c r="G377" i="2"/>
  <c r="H377" i="2"/>
  <c r="I377" i="2"/>
  <c r="J377" i="2"/>
  <c r="K377" i="2"/>
  <c r="L377" i="2"/>
  <c r="M377" i="2"/>
  <c r="AA377" i="2" s="1"/>
  <c r="N377" i="2"/>
  <c r="R377" i="2"/>
  <c r="S377" i="2"/>
  <c r="AB377" i="2"/>
  <c r="AC377" i="2"/>
  <c r="AD377" i="2"/>
  <c r="AE377" i="2"/>
  <c r="AF377" i="2"/>
  <c r="AG377" i="2"/>
  <c r="AH377" i="2"/>
  <c r="AI377" i="2"/>
  <c r="AJ377" i="2"/>
  <c r="B378" i="2"/>
  <c r="C378" i="2"/>
  <c r="D378" i="2"/>
  <c r="G378" i="2"/>
  <c r="H378" i="2"/>
  <c r="I378" i="2"/>
  <c r="J378" i="2"/>
  <c r="K378" i="2"/>
  <c r="L378" i="2"/>
  <c r="M378" i="2"/>
  <c r="AA378" i="2" s="1"/>
  <c r="N378" i="2"/>
  <c r="Q378" i="2"/>
  <c r="R378" i="2"/>
  <c r="S378" i="2"/>
  <c r="AB378" i="2"/>
  <c r="AC378" i="2"/>
  <c r="AD378" i="2"/>
  <c r="AE378" i="2"/>
  <c r="AF378" i="2"/>
  <c r="AG378" i="2"/>
  <c r="AH378" i="2"/>
  <c r="AI378" i="2"/>
  <c r="AJ378" i="2"/>
  <c r="B379" i="2"/>
  <c r="C379" i="2"/>
  <c r="D379" i="2"/>
  <c r="G379" i="2"/>
  <c r="H379" i="2"/>
  <c r="I379" i="2"/>
  <c r="J379" i="2"/>
  <c r="K379" i="2"/>
  <c r="L379" i="2"/>
  <c r="M379" i="2"/>
  <c r="AA379" i="2" s="1"/>
  <c r="N379" i="2"/>
  <c r="R379" i="2"/>
  <c r="S379" i="2"/>
  <c r="AB379" i="2"/>
  <c r="AC379" i="2"/>
  <c r="AD379" i="2"/>
  <c r="AE379" i="2"/>
  <c r="AF379" i="2"/>
  <c r="AG379" i="2"/>
  <c r="AH379" i="2"/>
  <c r="AI379" i="2"/>
  <c r="AJ379" i="2"/>
  <c r="B380" i="2"/>
  <c r="C380" i="2"/>
  <c r="D380" i="2"/>
  <c r="G380" i="2"/>
  <c r="H380" i="2"/>
  <c r="I380" i="2"/>
  <c r="J380" i="2"/>
  <c r="K380" i="2"/>
  <c r="L380" i="2"/>
  <c r="M380" i="2"/>
  <c r="AA380" i="2" s="1"/>
  <c r="N380" i="2"/>
  <c r="Q380" i="2"/>
  <c r="R380" i="2"/>
  <c r="S380" i="2"/>
  <c r="AB380" i="2"/>
  <c r="AC380" i="2"/>
  <c r="AD380" i="2"/>
  <c r="AE380" i="2"/>
  <c r="AF380" i="2"/>
  <c r="AG380" i="2"/>
  <c r="AH380" i="2"/>
  <c r="AI380" i="2"/>
  <c r="AJ380" i="2"/>
  <c r="B381" i="2"/>
  <c r="C381" i="2"/>
  <c r="D381" i="2"/>
  <c r="G381" i="2"/>
  <c r="H381" i="2"/>
  <c r="I381" i="2"/>
  <c r="J381" i="2"/>
  <c r="K381" i="2"/>
  <c r="L381" i="2"/>
  <c r="M381" i="2"/>
  <c r="X381" i="2" s="1"/>
  <c r="N381" i="2"/>
  <c r="R381" i="2"/>
  <c r="S381" i="2"/>
  <c r="AB381" i="2"/>
  <c r="AC381" i="2"/>
  <c r="AD381" i="2"/>
  <c r="AE381" i="2"/>
  <c r="AF381" i="2"/>
  <c r="AG381" i="2"/>
  <c r="AH381" i="2"/>
  <c r="AI381" i="2"/>
  <c r="AJ381" i="2"/>
  <c r="B382" i="2"/>
  <c r="C382" i="2"/>
  <c r="D382" i="2"/>
  <c r="G382" i="2"/>
  <c r="H382" i="2"/>
  <c r="I382" i="2"/>
  <c r="J382" i="2"/>
  <c r="K382" i="2"/>
  <c r="L382" i="2"/>
  <c r="M382" i="2"/>
  <c r="N382" i="2"/>
  <c r="Q382" i="2"/>
  <c r="R382" i="2"/>
  <c r="S382" i="2"/>
  <c r="AB382" i="2"/>
  <c r="AC382" i="2"/>
  <c r="AD382" i="2"/>
  <c r="AE382" i="2"/>
  <c r="AF382" i="2"/>
  <c r="AG382" i="2"/>
  <c r="AH382" i="2"/>
  <c r="AI382" i="2"/>
  <c r="AJ382" i="2"/>
  <c r="B383" i="2"/>
  <c r="C383" i="2"/>
  <c r="D383" i="2"/>
  <c r="G383" i="2"/>
  <c r="H383" i="2"/>
  <c r="I383" i="2"/>
  <c r="J383" i="2"/>
  <c r="K383" i="2"/>
  <c r="L383" i="2"/>
  <c r="M383" i="2"/>
  <c r="W383" i="2" s="1"/>
  <c r="N383" i="2"/>
  <c r="R383" i="2"/>
  <c r="S383" i="2"/>
  <c r="AB383" i="2"/>
  <c r="AC383" i="2"/>
  <c r="AD383" i="2"/>
  <c r="AE383" i="2"/>
  <c r="AF383" i="2"/>
  <c r="AG383" i="2"/>
  <c r="AH383" i="2"/>
  <c r="AI383" i="2"/>
  <c r="AJ383" i="2"/>
  <c r="B384" i="2"/>
  <c r="C384" i="2"/>
  <c r="D384" i="2"/>
  <c r="G384" i="2"/>
  <c r="H384" i="2"/>
  <c r="I384" i="2"/>
  <c r="J384" i="2"/>
  <c r="K384" i="2"/>
  <c r="L384" i="2"/>
  <c r="M384" i="2"/>
  <c r="T384" i="2" s="1"/>
  <c r="N384" i="2"/>
  <c r="R384" i="2"/>
  <c r="S384" i="2"/>
  <c r="AB384" i="2"/>
  <c r="AC384" i="2"/>
  <c r="AD384" i="2"/>
  <c r="AE384" i="2"/>
  <c r="AF384" i="2"/>
  <c r="AG384" i="2"/>
  <c r="AH384" i="2"/>
  <c r="AI384" i="2"/>
  <c r="AJ384" i="2"/>
  <c r="B385" i="2"/>
  <c r="C385" i="2"/>
  <c r="D385" i="2"/>
  <c r="G385" i="2"/>
  <c r="H385" i="2"/>
  <c r="I385" i="2"/>
  <c r="J385" i="2"/>
  <c r="K385" i="2"/>
  <c r="L385" i="2"/>
  <c r="M385" i="2"/>
  <c r="N385" i="2"/>
  <c r="R385" i="2"/>
  <c r="S385" i="2"/>
  <c r="AB385" i="2"/>
  <c r="AC385" i="2"/>
  <c r="AD385" i="2"/>
  <c r="AE385" i="2"/>
  <c r="AF385" i="2"/>
  <c r="AG385" i="2"/>
  <c r="AH385" i="2"/>
  <c r="AI385" i="2"/>
  <c r="AJ385" i="2"/>
  <c r="B386" i="2"/>
  <c r="C386" i="2"/>
  <c r="D386" i="2"/>
  <c r="G386" i="2"/>
  <c r="H386" i="2"/>
  <c r="I386" i="2"/>
  <c r="J386" i="2"/>
  <c r="K386" i="2"/>
  <c r="L386" i="2"/>
  <c r="M386" i="2"/>
  <c r="N386" i="2"/>
  <c r="Q386" i="2"/>
  <c r="R386" i="2"/>
  <c r="S386" i="2"/>
  <c r="AB386" i="2"/>
  <c r="AC386" i="2"/>
  <c r="AD386" i="2"/>
  <c r="AE386" i="2"/>
  <c r="AF386" i="2"/>
  <c r="AG386" i="2"/>
  <c r="AH386" i="2"/>
  <c r="AI386" i="2"/>
  <c r="AJ386" i="2"/>
  <c r="B387" i="2"/>
  <c r="C387" i="2"/>
  <c r="D387" i="2"/>
  <c r="G387" i="2"/>
  <c r="H387" i="2"/>
  <c r="I387" i="2"/>
  <c r="J387" i="2"/>
  <c r="K387" i="2"/>
  <c r="L387" i="2"/>
  <c r="M387" i="2"/>
  <c r="N387" i="2"/>
  <c r="R387" i="2"/>
  <c r="S387" i="2"/>
  <c r="AB387" i="2"/>
  <c r="AC387" i="2"/>
  <c r="AD387" i="2"/>
  <c r="AE387" i="2"/>
  <c r="AF387" i="2"/>
  <c r="AG387" i="2"/>
  <c r="AH387" i="2"/>
  <c r="AI387" i="2"/>
  <c r="AJ387" i="2"/>
  <c r="B388" i="2"/>
  <c r="C388" i="2"/>
  <c r="D388" i="2"/>
  <c r="G388" i="2"/>
  <c r="H388" i="2"/>
  <c r="I388" i="2"/>
  <c r="J388" i="2"/>
  <c r="K388" i="2"/>
  <c r="L388" i="2"/>
  <c r="M388" i="2"/>
  <c r="Z388" i="2" s="1"/>
  <c r="N388" i="2"/>
  <c r="Q388" i="2"/>
  <c r="R388" i="2"/>
  <c r="S388" i="2"/>
  <c r="AB388" i="2"/>
  <c r="AC388" i="2"/>
  <c r="AD388" i="2"/>
  <c r="AE388" i="2"/>
  <c r="AF388" i="2"/>
  <c r="AG388" i="2"/>
  <c r="AH388" i="2"/>
  <c r="AI388" i="2"/>
  <c r="AJ388" i="2"/>
  <c r="B389" i="2"/>
  <c r="C389" i="2"/>
  <c r="D389" i="2"/>
  <c r="G389" i="2"/>
  <c r="H389" i="2"/>
  <c r="I389" i="2"/>
  <c r="J389" i="2"/>
  <c r="K389" i="2"/>
  <c r="L389" i="2"/>
  <c r="M389" i="2"/>
  <c r="X389" i="2" s="1"/>
  <c r="N389" i="2"/>
  <c r="R389" i="2"/>
  <c r="S389" i="2"/>
  <c r="AB389" i="2"/>
  <c r="AC389" i="2"/>
  <c r="AD389" i="2"/>
  <c r="AE389" i="2"/>
  <c r="AF389" i="2"/>
  <c r="AG389" i="2"/>
  <c r="AH389" i="2"/>
  <c r="AI389" i="2"/>
  <c r="AJ389" i="2"/>
  <c r="B390" i="2"/>
  <c r="C390" i="2"/>
  <c r="D390" i="2"/>
  <c r="G390" i="2"/>
  <c r="H390" i="2"/>
  <c r="I390" i="2"/>
  <c r="J390" i="2"/>
  <c r="K390" i="2"/>
  <c r="L390" i="2"/>
  <c r="M390" i="2"/>
  <c r="V390" i="2" s="1"/>
  <c r="N390" i="2"/>
  <c r="Q390" i="2"/>
  <c r="R390" i="2"/>
  <c r="S390" i="2"/>
  <c r="AB390" i="2"/>
  <c r="AC390" i="2"/>
  <c r="AD390" i="2"/>
  <c r="AE390" i="2"/>
  <c r="AF390" i="2"/>
  <c r="AG390" i="2"/>
  <c r="AH390" i="2"/>
  <c r="AI390" i="2"/>
  <c r="AJ390" i="2"/>
  <c r="B391" i="2"/>
  <c r="C391" i="2"/>
  <c r="D391" i="2"/>
  <c r="G391" i="2"/>
  <c r="H391" i="2"/>
  <c r="I391" i="2"/>
  <c r="J391" i="2"/>
  <c r="K391" i="2"/>
  <c r="L391" i="2"/>
  <c r="M391" i="2"/>
  <c r="W391" i="2" s="1"/>
  <c r="N391" i="2"/>
  <c r="Q391" i="2"/>
  <c r="R391" i="2"/>
  <c r="S391" i="2"/>
  <c r="AB391" i="2"/>
  <c r="AC391" i="2"/>
  <c r="AD391" i="2"/>
  <c r="AE391" i="2"/>
  <c r="AF391" i="2"/>
  <c r="AG391" i="2"/>
  <c r="AH391" i="2"/>
  <c r="AI391" i="2"/>
  <c r="AJ391" i="2"/>
  <c r="B392" i="2"/>
  <c r="C392" i="2"/>
  <c r="D392" i="2"/>
  <c r="G392" i="2"/>
  <c r="H392" i="2"/>
  <c r="I392" i="2"/>
  <c r="J392" i="2"/>
  <c r="K392" i="2"/>
  <c r="L392" i="2"/>
  <c r="M392" i="2"/>
  <c r="N392" i="2"/>
  <c r="Q392" i="2"/>
  <c r="R392" i="2"/>
  <c r="S392" i="2"/>
  <c r="AB392" i="2"/>
  <c r="AC392" i="2"/>
  <c r="AD392" i="2"/>
  <c r="AE392" i="2"/>
  <c r="AF392" i="2"/>
  <c r="AG392" i="2"/>
  <c r="AH392" i="2"/>
  <c r="AI392" i="2"/>
  <c r="AJ392" i="2"/>
  <c r="B393" i="2"/>
  <c r="C393" i="2"/>
  <c r="D393" i="2"/>
  <c r="G393" i="2"/>
  <c r="H393" i="2"/>
  <c r="I393" i="2"/>
  <c r="J393" i="2"/>
  <c r="K393" i="2"/>
  <c r="L393" i="2"/>
  <c r="M393" i="2"/>
  <c r="N393" i="2"/>
  <c r="R393" i="2"/>
  <c r="S393" i="2"/>
  <c r="AB393" i="2"/>
  <c r="AC393" i="2"/>
  <c r="AD393" i="2"/>
  <c r="AE393" i="2"/>
  <c r="AF393" i="2"/>
  <c r="AG393" i="2"/>
  <c r="AH393" i="2"/>
  <c r="AI393" i="2"/>
  <c r="AJ393" i="2"/>
  <c r="B394" i="2"/>
  <c r="C394" i="2"/>
  <c r="D394" i="2"/>
  <c r="G394" i="2"/>
  <c r="H394" i="2"/>
  <c r="I394" i="2"/>
  <c r="J394" i="2"/>
  <c r="K394" i="2"/>
  <c r="L394" i="2"/>
  <c r="M394" i="2"/>
  <c r="N394" i="2"/>
  <c r="R394" i="2"/>
  <c r="S394" i="2"/>
  <c r="AB394" i="2"/>
  <c r="AC394" i="2"/>
  <c r="AD394" i="2"/>
  <c r="AE394" i="2"/>
  <c r="AF394" i="2"/>
  <c r="AG394" i="2"/>
  <c r="AH394" i="2"/>
  <c r="AI394" i="2"/>
  <c r="AJ394" i="2"/>
  <c r="B395" i="2"/>
  <c r="C395" i="2"/>
  <c r="D395" i="2"/>
  <c r="G395" i="2"/>
  <c r="H395" i="2"/>
  <c r="I395" i="2"/>
  <c r="J395" i="2"/>
  <c r="K395" i="2"/>
  <c r="L395" i="2"/>
  <c r="M395" i="2"/>
  <c r="Y395" i="2" s="1"/>
  <c r="N395" i="2"/>
  <c r="R395" i="2"/>
  <c r="S395" i="2"/>
  <c r="AB395" i="2"/>
  <c r="AC395" i="2"/>
  <c r="AD395" i="2"/>
  <c r="AE395" i="2"/>
  <c r="AF395" i="2"/>
  <c r="AG395" i="2"/>
  <c r="AH395" i="2"/>
  <c r="AI395" i="2"/>
  <c r="AJ395" i="2"/>
  <c r="B396" i="2"/>
  <c r="C396" i="2"/>
  <c r="D396" i="2"/>
  <c r="G396" i="2"/>
  <c r="H396" i="2"/>
  <c r="I396" i="2"/>
  <c r="J396" i="2"/>
  <c r="K396" i="2"/>
  <c r="L396" i="2"/>
  <c r="M396" i="2"/>
  <c r="X396" i="2" s="1"/>
  <c r="N396" i="2"/>
  <c r="R396" i="2"/>
  <c r="S396" i="2"/>
  <c r="AB396" i="2"/>
  <c r="AC396" i="2"/>
  <c r="AD396" i="2"/>
  <c r="AE396" i="2"/>
  <c r="AF396" i="2"/>
  <c r="AG396" i="2"/>
  <c r="AH396" i="2"/>
  <c r="AI396" i="2"/>
  <c r="AJ396" i="2"/>
  <c r="B397" i="2"/>
  <c r="C397" i="2"/>
  <c r="D397" i="2"/>
  <c r="G397" i="2"/>
  <c r="H397" i="2"/>
  <c r="I397" i="2"/>
  <c r="J397" i="2"/>
  <c r="K397" i="2"/>
  <c r="L397" i="2"/>
  <c r="M397" i="2"/>
  <c r="AA397" i="2" s="1"/>
  <c r="N397" i="2"/>
  <c r="R397" i="2"/>
  <c r="S397" i="2"/>
  <c r="AB397" i="2"/>
  <c r="AC397" i="2"/>
  <c r="AD397" i="2"/>
  <c r="AE397" i="2"/>
  <c r="AF397" i="2"/>
  <c r="AG397" i="2"/>
  <c r="AH397" i="2"/>
  <c r="AI397" i="2"/>
  <c r="AJ397" i="2"/>
  <c r="B398" i="2"/>
  <c r="C398" i="2"/>
  <c r="D398" i="2"/>
  <c r="G398" i="2"/>
  <c r="H398" i="2"/>
  <c r="I398" i="2"/>
  <c r="J398" i="2"/>
  <c r="K398" i="2"/>
  <c r="L398" i="2"/>
  <c r="M398" i="2"/>
  <c r="Z398" i="2" s="1"/>
  <c r="N398" i="2"/>
  <c r="R398" i="2"/>
  <c r="S398" i="2"/>
  <c r="AB398" i="2"/>
  <c r="AC398" i="2"/>
  <c r="AD398" i="2"/>
  <c r="AE398" i="2"/>
  <c r="AF398" i="2"/>
  <c r="AG398" i="2"/>
  <c r="AH398" i="2"/>
  <c r="AI398" i="2"/>
  <c r="AJ398" i="2"/>
  <c r="B399" i="2"/>
  <c r="C399" i="2"/>
  <c r="D399" i="2"/>
  <c r="G399" i="2"/>
  <c r="H399" i="2"/>
  <c r="I399" i="2"/>
  <c r="J399" i="2"/>
  <c r="K399" i="2"/>
  <c r="L399" i="2"/>
  <c r="M399" i="2"/>
  <c r="X399" i="2" s="1"/>
  <c r="N399" i="2"/>
  <c r="R399" i="2"/>
  <c r="S399" i="2"/>
  <c r="AB399" i="2"/>
  <c r="AC399" i="2"/>
  <c r="AD399" i="2"/>
  <c r="AE399" i="2"/>
  <c r="AF399" i="2"/>
  <c r="AG399" i="2"/>
  <c r="AH399" i="2"/>
  <c r="AI399" i="2"/>
  <c r="AJ399" i="2"/>
  <c r="B400" i="2"/>
  <c r="C400" i="2"/>
  <c r="D400" i="2"/>
  <c r="G400" i="2"/>
  <c r="H400" i="2"/>
  <c r="I400" i="2"/>
  <c r="J400" i="2"/>
  <c r="K400" i="2"/>
  <c r="L400" i="2"/>
  <c r="M400" i="2"/>
  <c r="T400" i="2" s="1"/>
  <c r="N400" i="2"/>
  <c r="R400" i="2"/>
  <c r="S400" i="2"/>
  <c r="AB400" i="2"/>
  <c r="AC400" i="2"/>
  <c r="AD400" i="2"/>
  <c r="AE400" i="2"/>
  <c r="AF400" i="2"/>
  <c r="AG400" i="2"/>
  <c r="AH400" i="2"/>
  <c r="AI400" i="2"/>
  <c r="AJ400" i="2"/>
  <c r="B401" i="2"/>
  <c r="C401" i="2"/>
  <c r="D401" i="2"/>
  <c r="G401" i="2"/>
  <c r="H401" i="2"/>
  <c r="I401" i="2"/>
  <c r="J401" i="2"/>
  <c r="K401" i="2"/>
  <c r="L401" i="2"/>
  <c r="M401" i="2"/>
  <c r="V401" i="2" s="1"/>
  <c r="N401" i="2"/>
  <c r="R401" i="2"/>
  <c r="S401" i="2"/>
  <c r="AB401" i="2"/>
  <c r="AC401" i="2"/>
  <c r="AD401" i="2"/>
  <c r="AE401" i="2"/>
  <c r="AF401" i="2"/>
  <c r="AG401" i="2"/>
  <c r="AH401" i="2"/>
  <c r="AI401" i="2"/>
  <c r="AJ401" i="2"/>
  <c r="B402" i="2"/>
  <c r="C402" i="2"/>
  <c r="D402" i="2"/>
  <c r="G402" i="2"/>
  <c r="H402" i="2"/>
  <c r="I402" i="2"/>
  <c r="J402" i="2"/>
  <c r="K402" i="2"/>
  <c r="L402" i="2"/>
  <c r="M402" i="2"/>
  <c r="V402" i="2" s="1"/>
  <c r="N402" i="2"/>
  <c r="Q402" i="2"/>
  <c r="R402" i="2"/>
  <c r="S402" i="2"/>
  <c r="AB402" i="2"/>
  <c r="AC402" i="2"/>
  <c r="AD402" i="2"/>
  <c r="AE402" i="2"/>
  <c r="AF402" i="2"/>
  <c r="AG402" i="2"/>
  <c r="AH402" i="2"/>
  <c r="AI402" i="2"/>
  <c r="AJ402" i="2"/>
  <c r="B403" i="2"/>
  <c r="C403" i="2"/>
  <c r="D403" i="2"/>
  <c r="G403" i="2"/>
  <c r="H403" i="2"/>
  <c r="I403" i="2"/>
  <c r="J403" i="2"/>
  <c r="K403" i="2"/>
  <c r="L403" i="2"/>
  <c r="M403" i="2"/>
  <c r="AA403" i="2" s="1"/>
  <c r="N403" i="2"/>
  <c r="R403" i="2"/>
  <c r="S403" i="2"/>
  <c r="AB403" i="2"/>
  <c r="AC403" i="2"/>
  <c r="AD403" i="2"/>
  <c r="AE403" i="2"/>
  <c r="AF403" i="2"/>
  <c r="AG403" i="2"/>
  <c r="AH403" i="2"/>
  <c r="AI403" i="2"/>
  <c r="AJ403" i="2"/>
  <c r="B404" i="2"/>
  <c r="C404" i="2"/>
  <c r="D404" i="2"/>
  <c r="F404" i="2"/>
  <c r="G404" i="2"/>
  <c r="H404" i="2"/>
  <c r="I404" i="2"/>
  <c r="J404" i="2"/>
  <c r="K404" i="2"/>
  <c r="L404" i="2"/>
  <c r="M404" i="2"/>
  <c r="U404" i="2" s="1"/>
  <c r="N404" i="2"/>
  <c r="Q404" i="2"/>
  <c r="R404" i="2"/>
  <c r="S404" i="2"/>
  <c r="AB404" i="2"/>
  <c r="AC404" i="2"/>
  <c r="AD404" i="2"/>
  <c r="AE404" i="2"/>
  <c r="AF404" i="2"/>
  <c r="AG404" i="2"/>
  <c r="AH404" i="2"/>
  <c r="AI404" i="2"/>
  <c r="AJ404" i="2"/>
  <c r="B405" i="2"/>
  <c r="C405" i="2"/>
  <c r="D405" i="2"/>
  <c r="G405" i="2"/>
  <c r="H405" i="2"/>
  <c r="I405" i="2"/>
  <c r="J405" i="2"/>
  <c r="K405" i="2"/>
  <c r="L405" i="2"/>
  <c r="M405" i="2"/>
  <c r="V405" i="2" s="1"/>
  <c r="N405" i="2"/>
  <c r="Q405" i="2"/>
  <c r="R405" i="2"/>
  <c r="S405" i="2"/>
  <c r="AB405" i="2"/>
  <c r="AC405" i="2"/>
  <c r="AD405" i="2"/>
  <c r="AE405" i="2"/>
  <c r="AF405" i="2"/>
  <c r="AG405" i="2"/>
  <c r="AH405" i="2"/>
  <c r="AI405" i="2"/>
  <c r="AJ405" i="2"/>
  <c r="B406" i="2"/>
  <c r="C406" i="2"/>
  <c r="D406" i="2"/>
  <c r="G406" i="2"/>
  <c r="H406" i="2"/>
  <c r="I406" i="2"/>
  <c r="J406" i="2"/>
  <c r="K406" i="2"/>
  <c r="L406" i="2"/>
  <c r="M406" i="2"/>
  <c r="Z406" i="2" s="1"/>
  <c r="N406" i="2"/>
  <c r="R406" i="2"/>
  <c r="S406" i="2"/>
  <c r="AB406" i="2"/>
  <c r="AC406" i="2"/>
  <c r="AD406" i="2"/>
  <c r="AE406" i="2"/>
  <c r="AF406" i="2"/>
  <c r="AG406" i="2"/>
  <c r="AH406" i="2"/>
  <c r="AI406" i="2"/>
  <c r="AJ406" i="2"/>
  <c r="B407" i="2"/>
  <c r="C407" i="2"/>
  <c r="D407" i="2"/>
  <c r="G407" i="2"/>
  <c r="H407" i="2"/>
  <c r="I407" i="2"/>
  <c r="J407" i="2"/>
  <c r="K407" i="2"/>
  <c r="L407" i="2"/>
  <c r="M407" i="2"/>
  <c r="X407" i="2" s="1"/>
  <c r="N407" i="2"/>
  <c r="Q407" i="2"/>
  <c r="R407" i="2"/>
  <c r="S407" i="2"/>
  <c r="AB407" i="2"/>
  <c r="AC407" i="2"/>
  <c r="AD407" i="2"/>
  <c r="AE407" i="2"/>
  <c r="AF407" i="2"/>
  <c r="AG407" i="2"/>
  <c r="AH407" i="2"/>
  <c r="AI407" i="2"/>
  <c r="AJ407" i="2"/>
  <c r="B408" i="2"/>
  <c r="C408" i="2"/>
  <c r="D408" i="2"/>
  <c r="G408" i="2"/>
  <c r="H408" i="2"/>
  <c r="I408" i="2"/>
  <c r="J408" i="2"/>
  <c r="K408" i="2"/>
  <c r="L408" i="2"/>
  <c r="M408" i="2"/>
  <c r="N408" i="2"/>
  <c r="R408" i="2"/>
  <c r="S408" i="2"/>
  <c r="AB408" i="2"/>
  <c r="AC408" i="2"/>
  <c r="AD408" i="2"/>
  <c r="AE408" i="2"/>
  <c r="AF408" i="2"/>
  <c r="AG408" i="2"/>
  <c r="AH408" i="2"/>
  <c r="AI408" i="2"/>
  <c r="AJ408" i="2"/>
  <c r="B409" i="2"/>
  <c r="C409" i="2"/>
  <c r="D409" i="2"/>
  <c r="G409" i="2"/>
  <c r="H409" i="2"/>
  <c r="I409" i="2"/>
  <c r="J409" i="2"/>
  <c r="K409" i="2"/>
  <c r="L409" i="2"/>
  <c r="M409" i="2"/>
  <c r="N409" i="2"/>
  <c r="R409" i="2"/>
  <c r="S409" i="2"/>
  <c r="AB409" i="2"/>
  <c r="AC409" i="2"/>
  <c r="AD409" i="2"/>
  <c r="AE409" i="2"/>
  <c r="AF409" i="2"/>
  <c r="AG409" i="2"/>
  <c r="AH409" i="2"/>
  <c r="AI409" i="2"/>
  <c r="AJ409" i="2"/>
  <c r="B410" i="2"/>
  <c r="C410" i="2"/>
  <c r="D410" i="2"/>
  <c r="G410" i="2"/>
  <c r="H410" i="2"/>
  <c r="I410" i="2"/>
  <c r="J410" i="2"/>
  <c r="K410" i="2"/>
  <c r="L410" i="2"/>
  <c r="M410" i="2"/>
  <c r="W410" i="2" s="1"/>
  <c r="N410" i="2"/>
  <c r="R410" i="2"/>
  <c r="S410" i="2"/>
  <c r="AB410" i="2"/>
  <c r="AC410" i="2"/>
  <c r="AD410" i="2"/>
  <c r="AE410" i="2"/>
  <c r="AF410" i="2"/>
  <c r="AG410" i="2"/>
  <c r="AH410" i="2"/>
  <c r="AI410" i="2"/>
  <c r="AJ410" i="2"/>
  <c r="B411" i="2"/>
  <c r="C411" i="2"/>
  <c r="D411" i="2"/>
  <c r="G411" i="2"/>
  <c r="H411" i="2"/>
  <c r="I411" i="2"/>
  <c r="J411" i="2"/>
  <c r="K411" i="2"/>
  <c r="L411" i="2"/>
  <c r="M411" i="2"/>
  <c r="X411" i="2" s="1"/>
  <c r="N411" i="2"/>
  <c r="Q411" i="2"/>
  <c r="R411" i="2"/>
  <c r="S411" i="2"/>
  <c r="AB411" i="2"/>
  <c r="AC411" i="2"/>
  <c r="AD411" i="2"/>
  <c r="AE411" i="2"/>
  <c r="AF411" i="2"/>
  <c r="AG411" i="2"/>
  <c r="AH411" i="2"/>
  <c r="AI411" i="2"/>
  <c r="AJ411" i="2"/>
  <c r="B412" i="2"/>
  <c r="C412" i="2"/>
  <c r="D412" i="2"/>
  <c r="G412" i="2"/>
  <c r="H412" i="2"/>
  <c r="I412" i="2"/>
  <c r="J412" i="2"/>
  <c r="K412" i="2"/>
  <c r="L412" i="2"/>
  <c r="M412" i="2"/>
  <c r="N412" i="2"/>
  <c r="R412" i="2"/>
  <c r="S412" i="2"/>
  <c r="AB412" i="2"/>
  <c r="AC412" i="2"/>
  <c r="AD412" i="2"/>
  <c r="AE412" i="2"/>
  <c r="AF412" i="2"/>
  <c r="AG412" i="2"/>
  <c r="AH412" i="2"/>
  <c r="AI412" i="2"/>
  <c r="AJ412" i="2"/>
  <c r="B413" i="2"/>
  <c r="C413" i="2"/>
  <c r="D413" i="2"/>
  <c r="F413" i="2"/>
  <c r="G413" i="2"/>
  <c r="H413" i="2"/>
  <c r="I413" i="2"/>
  <c r="J413" i="2"/>
  <c r="K413" i="2"/>
  <c r="L413" i="2"/>
  <c r="M413" i="2"/>
  <c r="N413" i="2"/>
  <c r="R413" i="2"/>
  <c r="S413" i="2"/>
  <c r="AB413" i="2"/>
  <c r="AC413" i="2"/>
  <c r="AD413" i="2"/>
  <c r="AE413" i="2"/>
  <c r="AF413" i="2"/>
  <c r="AG413" i="2"/>
  <c r="AH413" i="2"/>
  <c r="AI413" i="2"/>
  <c r="AJ413" i="2"/>
  <c r="B414" i="2"/>
  <c r="C414" i="2"/>
  <c r="D414" i="2"/>
  <c r="G414" i="2"/>
  <c r="H414" i="2"/>
  <c r="I414" i="2"/>
  <c r="J414" i="2"/>
  <c r="K414" i="2"/>
  <c r="L414" i="2"/>
  <c r="M414" i="2"/>
  <c r="T414" i="2" s="1"/>
  <c r="N414" i="2"/>
  <c r="R414" i="2"/>
  <c r="S414" i="2"/>
  <c r="AB414" i="2"/>
  <c r="AC414" i="2"/>
  <c r="AD414" i="2"/>
  <c r="AE414" i="2"/>
  <c r="AF414" i="2"/>
  <c r="AG414" i="2"/>
  <c r="AH414" i="2"/>
  <c r="AI414" i="2"/>
  <c r="AJ414" i="2"/>
  <c r="B415" i="2"/>
  <c r="C415" i="2"/>
  <c r="D415" i="2"/>
  <c r="G415" i="2"/>
  <c r="H415" i="2"/>
  <c r="I415" i="2"/>
  <c r="J415" i="2"/>
  <c r="K415" i="2"/>
  <c r="L415" i="2"/>
  <c r="M415" i="2"/>
  <c r="Y415" i="2" s="1"/>
  <c r="N415" i="2"/>
  <c r="R415" i="2"/>
  <c r="S415" i="2"/>
  <c r="AB415" i="2"/>
  <c r="AC415" i="2"/>
  <c r="AD415" i="2"/>
  <c r="AE415" i="2"/>
  <c r="AF415" i="2"/>
  <c r="AG415" i="2"/>
  <c r="AH415" i="2"/>
  <c r="AI415" i="2"/>
  <c r="AJ415" i="2"/>
  <c r="B416" i="2"/>
  <c r="C416" i="2"/>
  <c r="D416" i="2"/>
  <c r="G416" i="2"/>
  <c r="H416" i="2"/>
  <c r="I416" i="2"/>
  <c r="J416" i="2"/>
  <c r="K416" i="2"/>
  <c r="L416" i="2"/>
  <c r="M416" i="2"/>
  <c r="Y416" i="2" s="1"/>
  <c r="N416" i="2"/>
  <c r="R416" i="2"/>
  <c r="S416" i="2"/>
  <c r="AB416" i="2"/>
  <c r="AC416" i="2"/>
  <c r="AD416" i="2"/>
  <c r="AE416" i="2"/>
  <c r="AF416" i="2"/>
  <c r="AG416" i="2"/>
  <c r="AH416" i="2"/>
  <c r="AI416" i="2"/>
  <c r="AJ416" i="2"/>
  <c r="B417" i="2"/>
  <c r="C417" i="2"/>
  <c r="D417" i="2"/>
  <c r="G417" i="2"/>
  <c r="H417" i="2"/>
  <c r="I417" i="2"/>
  <c r="J417" i="2"/>
  <c r="K417" i="2"/>
  <c r="L417" i="2"/>
  <c r="M417" i="2"/>
  <c r="N417" i="2"/>
  <c r="R417" i="2"/>
  <c r="S417" i="2"/>
  <c r="AB417" i="2"/>
  <c r="AC417" i="2"/>
  <c r="AD417" i="2"/>
  <c r="AE417" i="2"/>
  <c r="AF417" i="2"/>
  <c r="AG417" i="2"/>
  <c r="AH417" i="2"/>
  <c r="AI417" i="2"/>
  <c r="AJ417" i="2"/>
  <c r="B418" i="2"/>
  <c r="C418" i="2"/>
  <c r="D418" i="2"/>
  <c r="G418" i="2"/>
  <c r="H418" i="2"/>
  <c r="I418" i="2"/>
  <c r="J418" i="2"/>
  <c r="K418" i="2"/>
  <c r="L418" i="2"/>
  <c r="M418" i="2"/>
  <c r="N418" i="2"/>
  <c r="R418" i="2"/>
  <c r="S418" i="2"/>
  <c r="AB418" i="2"/>
  <c r="AC418" i="2"/>
  <c r="AD418" i="2"/>
  <c r="AE418" i="2"/>
  <c r="AF418" i="2"/>
  <c r="AG418" i="2"/>
  <c r="AH418" i="2"/>
  <c r="AI418" i="2"/>
  <c r="AJ418" i="2"/>
  <c r="B419" i="2"/>
  <c r="C419" i="2"/>
  <c r="D419" i="2"/>
  <c r="G419" i="2"/>
  <c r="H419" i="2"/>
  <c r="I419" i="2"/>
  <c r="J419" i="2"/>
  <c r="K419" i="2"/>
  <c r="L419" i="2"/>
  <c r="M419" i="2"/>
  <c r="W419" i="2" s="1"/>
  <c r="N419" i="2"/>
  <c r="F419" i="2"/>
  <c r="R419" i="2"/>
  <c r="S419" i="2"/>
  <c r="AB419" i="2"/>
  <c r="AC419" i="2"/>
  <c r="AD419" i="2"/>
  <c r="AE419" i="2"/>
  <c r="AF419" i="2"/>
  <c r="AG419" i="2"/>
  <c r="AH419" i="2"/>
  <c r="AI419" i="2"/>
  <c r="AJ419" i="2"/>
  <c r="B420" i="2"/>
  <c r="C420" i="2"/>
  <c r="D420" i="2"/>
  <c r="G420" i="2"/>
  <c r="H420" i="2"/>
  <c r="I420" i="2"/>
  <c r="J420" i="2"/>
  <c r="K420" i="2"/>
  <c r="L420" i="2"/>
  <c r="M420" i="2"/>
  <c r="N420" i="2"/>
  <c r="Q420" i="2"/>
  <c r="R420" i="2"/>
  <c r="S420" i="2"/>
  <c r="AB420" i="2"/>
  <c r="AC420" i="2"/>
  <c r="AD420" i="2"/>
  <c r="AE420" i="2"/>
  <c r="AF420" i="2"/>
  <c r="AG420" i="2"/>
  <c r="AH420" i="2"/>
  <c r="AI420" i="2"/>
  <c r="AJ420" i="2"/>
  <c r="B421" i="2"/>
  <c r="C421" i="2"/>
  <c r="D421" i="2"/>
  <c r="G421" i="2"/>
  <c r="H421" i="2"/>
  <c r="I421" i="2"/>
  <c r="J421" i="2"/>
  <c r="K421" i="2"/>
  <c r="L421" i="2"/>
  <c r="M421" i="2"/>
  <c r="N421" i="2"/>
  <c r="Q421" i="2"/>
  <c r="R421" i="2"/>
  <c r="S421" i="2"/>
  <c r="AB421" i="2"/>
  <c r="AC421" i="2"/>
  <c r="AD421" i="2"/>
  <c r="AE421" i="2"/>
  <c r="AF421" i="2"/>
  <c r="AG421" i="2"/>
  <c r="AH421" i="2"/>
  <c r="AI421" i="2"/>
  <c r="AJ421" i="2"/>
  <c r="B422" i="2"/>
  <c r="C422" i="2"/>
  <c r="D422" i="2"/>
  <c r="G422" i="2"/>
  <c r="H422" i="2"/>
  <c r="I422" i="2"/>
  <c r="J422" i="2"/>
  <c r="K422" i="2"/>
  <c r="L422" i="2"/>
  <c r="M422" i="2"/>
  <c r="N422" i="2"/>
  <c r="R422" i="2"/>
  <c r="S422" i="2"/>
  <c r="AB422" i="2"/>
  <c r="AC422" i="2"/>
  <c r="AD422" i="2"/>
  <c r="AE422" i="2"/>
  <c r="AF422" i="2"/>
  <c r="AG422" i="2"/>
  <c r="AH422" i="2"/>
  <c r="AI422" i="2"/>
  <c r="AJ422" i="2"/>
  <c r="B423" i="2"/>
  <c r="C423" i="2"/>
  <c r="D423" i="2"/>
  <c r="G423" i="2"/>
  <c r="H423" i="2"/>
  <c r="I423" i="2"/>
  <c r="J423" i="2"/>
  <c r="K423" i="2"/>
  <c r="L423" i="2"/>
  <c r="M423" i="2"/>
  <c r="X423" i="2" s="1"/>
  <c r="N423" i="2"/>
  <c r="R423" i="2"/>
  <c r="S423" i="2"/>
  <c r="AB423" i="2"/>
  <c r="AC423" i="2"/>
  <c r="AD423" i="2"/>
  <c r="AE423" i="2"/>
  <c r="AF423" i="2"/>
  <c r="AG423" i="2"/>
  <c r="AH423" i="2"/>
  <c r="AI423" i="2"/>
  <c r="AJ423" i="2"/>
  <c r="B424" i="2"/>
  <c r="C424" i="2"/>
  <c r="D424" i="2"/>
  <c r="G424" i="2"/>
  <c r="H424" i="2"/>
  <c r="I424" i="2"/>
  <c r="J424" i="2"/>
  <c r="K424" i="2"/>
  <c r="L424" i="2"/>
  <c r="M424" i="2"/>
  <c r="N424" i="2"/>
  <c r="R424" i="2"/>
  <c r="S424" i="2"/>
  <c r="AB424" i="2"/>
  <c r="AC424" i="2"/>
  <c r="AD424" i="2"/>
  <c r="AE424" i="2"/>
  <c r="AF424" i="2"/>
  <c r="AG424" i="2"/>
  <c r="AH424" i="2"/>
  <c r="AI424" i="2"/>
  <c r="AJ424" i="2"/>
  <c r="B425" i="2"/>
  <c r="C425" i="2"/>
  <c r="D425" i="2"/>
  <c r="G425" i="2"/>
  <c r="H425" i="2"/>
  <c r="I425" i="2"/>
  <c r="J425" i="2"/>
  <c r="K425" i="2"/>
  <c r="L425" i="2"/>
  <c r="M425" i="2"/>
  <c r="N425" i="2"/>
  <c r="Q425" i="2"/>
  <c r="R425" i="2"/>
  <c r="S425" i="2"/>
  <c r="AB425" i="2"/>
  <c r="AC425" i="2"/>
  <c r="AD425" i="2"/>
  <c r="AE425" i="2"/>
  <c r="AF425" i="2"/>
  <c r="AG425" i="2"/>
  <c r="AH425" i="2"/>
  <c r="AI425" i="2"/>
  <c r="AJ425" i="2"/>
  <c r="B426" i="2"/>
  <c r="C426" i="2"/>
  <c r="D426" i="2"/>
  <c r="G426" i="2"/>
  <c r="H426" i="2"/>
  <c r="I426" i="2"/>
  <c r="J426" i="2"/>
  <c r="K426" i="2"/>
  <c r="L426" i="2"/>
  <c r="M426" i="2"/>
  <c r="V426" i="2" s="1"/>
  <c r="N426" i="2"/>
  <c r="R426" i="2"/>
  <c r="S426" i="2"/>
  <c r="AB426" i="2"/>
  <c r="AC426" i="2"/>
  <c r="AD426" i="2"/>
  <c r="AE426" i="2"/>
  <c r="AF426" i="2"/>
  <c r="AG426" i="2"/>
  <c r="AH426" i="2"/>
  <c r="AI426" i="2"/>
  <c r="AJ426" i="2"/>
  <c r="B427" i="2"/>
  <c r="C427" i="2"/>
  <c r="D427" i="2"/>
  <c r="G427" i="2"/>
  <c r="H427" i="2"/>
  <c r="I427" i="2"/>
  <c r="J427" i="2"/>
  <c r="K427" i="2"/>
  <c r="L427" i="2"/>
  <c r="M427" i="2"/>
  <c r="Z427" i="2" s="1"/>
  <c r="N427" i="2"/>
  <c r="R427" i="2"/>
  <c r="S427" i="2"/>
  <c r="AB427" i="2"/>
  <c r="AC427" i="2"/>
  <c r="AD427" i="2"/>
  <c r="AE427" i="2"/>
  <c r="AF427" i="2"/>
  <c r="AG427" i="2"/>
  <c r="AH427" i="2"/>
  <c r="AI427" i="2"/>
  <c r="AJ427" i="2"/>
  <c r="B428" i="2"/>
  <c r="C428" i="2"/>
  <c r="D428" i="2"/>
  <c r="G428" i="2"/>
  <c r="H428" i="2"/>
  <c r="I428" i="2"/>
  <c r="J428" i="2"/>
  <c r="K428" i="2"/>
  <c r="L428" i="2"/>
  <c r="M428" i="2"/>
  <c r="X428" i="2" s="1"/>
  <c r="N428" i="2"/>
  <c r="R428" i="2"/>
  <c r="S428" i="2"/>
  <c r="AB428" i="2"/>
  <c r="AC428" i="2"/>
  <c r="AD428" i="2"/>
  <c r="AE428" i="2"/>
  <c r="AF428" i="2"/>
  <c r="AG428" i="2"/>
  <c r="AH428" i="2"/>
  <c r="AI428" i="2"/>
  <c r="AJ428" i="2"/>
  <c r="B429" i="2"/>
  <c r="C429" i="2"/>
  <c r="D429" i="2"/>
  <c r="G429" i="2"/>
  <c r="H429" i="2"/>
  <c r="I429" i="2"/>
  <c r="J429" i="2"/>
  <c r="K429" i="2"/>
  <c r="L429" i="2"/>
  <c r="M429" i="2"/>
  <c r="N429" i="2"/>
  <c r="R429" i="2"/>
  <c r="S429" i="2"/>
  <c r="AB429" i="2"/>
  <c r="AC429" i="2"/>
  <c r="AD429" i="2"/>
  <c r="AE429" i="2"/>
  <c r="AF429" i="2"/>
  <c r="AG429" i="2"/>
  <c r="AH429" i="2"/>
  <c r="AI429" i="2"/>
  <c r="AJ429" i="2"/>
  <c r="B430" i="2"/>
  <c r="C430" i="2"/>
  <c r="D430" i="2"/>
  <c r="F430" i="2"/>
  <c r="G430" i="2"/>
  <c r="H430" i="2"/>
  <c r="I430" i="2"/>
  <c r="J430" i="2"/>
  <c r="K430" i="2"/>
  <c r="L430" i="2"/>
  <c r="M430" i="2"/>
  <c r="X430" i="2" s="1"/>
  <c r="N430" i="2"/>
  <c r="R430" i="2"/>
  <c r="S430" i="2"/>
  <c r="AB430" i="2"/>
  <c r="AC430" i="2"/>
  <c r="AD430" i="2"/>
  <c r="AE430" i="2"/>
  <c r="AF430" i="2"/>
  <c r="AG430" i="2"/>
  <c r="AH430" i="2"/>
  <c r="AI430" i="2"/>
  <c r="AJ430" i="2"/>
  <c r="B431" i="2"/>
  <c r="C431" i="2"/>
  <c r="D431" i="2"/>
  <c r="G431" i="2"/>
  <c r="H431" i="2"/>
  <c r="I431" i="2"/>
  <c r="J431" i="2"/>
  <c r="K431" i="2"/>
  <c r="L431" i="2"/>
  <c r="M431" i="2"/>
  <c r="N431" i="2"/>
  <c r="R431" i="2"/>
  <c r="S431" i="2"/>
  <c r="AB431" i="2"/>
  <c r="AC431" i="2"/>
  <c r="AD431" i="2"/>
  <c r="AE431" i="2"/>
  <c r="AF431" i="2"/>
  <c r="AG431" i="2"/>
  <c r="AH431" i="2"/>
  <c r="AI431" i="2"/>
  <c r="AJ431" i="2"/>
  <c r="B432" i="2"/>
  <c r="C432" i="2"/>
  <c r="D432" i="2"/>
  <c r="G432" i="2"/>
  <c r="H432" i="2"/>
  <c r="I432" i="2"/>
  <c r="J432" i="2"/>
  <c r="K432" i="2"/>
  <c r="L432" i="2"/>
  <c r="M432" i="2"/>
  <c r="N432" i="2"/>
  <c r="F432" i="2"/>
  <c r="R432" i="2"/>
  <c r="S432" i="2"/>
  <c r="AB432" i="2"/>
  <c r="AC432" i="2"/>
  <c r="AD432" i="2"/>
  <c r="AE432" i="2"/>
  <c r="AF432" i="2"/>
  <c r="AG432" i="2"/>
  <c r="AH432" i="2"/>
  <c r="AI432" i="2"/>
  <c r="AJ432" i="2"/>
  <c r="B433" i="2"/>
  <c r="C433" i="2"/>
  <c r="D433" i="2"/>
  <c r="G433" i="2"/>
  <c r="H433" i="2"/>
  <c r="I433" i="2"/>
  <c r="J433" i="2"/>
  <c r="K433" i="2"/>
  <c r="L433" i="2"/>
  <c r="M433" i="2"/>
  <c r="Y433" i="2" s="1"/>
  <c r="N433" i="2"/>
  <c r="R433" i="2"/>
  <c r="S433" i="2"/>
  <c r="AB433" i="2"/>
  <c r="AC433" i="2"/>
  <c r="AD433" i="2"/>
  <c r="AE433" i="2"/>
  <c r="AF433" i="2"/>
  <c r="AG433" i="2"/>
  <c r="AH433" i="2"/>
  <c r="AI433" i="2"/>
  <c r="AJ433" i="2"/>
  <c r="B434" i="2"/>
  <c r="C434" i="2"/>
  <c r="D434" i="2"/>
  <c r="G434" i="2"/>
  <c r="H434" i="2"/>
  <c r="I434" i="2"/>
  <c r="J434" i="2"/>
  <c r="K434" i="2"/>
  <c r="L434" i="2"/>
  <c r="M434" i="2"/>
  <c r="N434" i="2"/>
  <c r="Q434" i="2"/>
  <c r="R434" i="2"/>
  <c r="S434" i="2"/>
  <c r="AB434" i="2"/>
  <c r="AC434" i="2"/>
  <c r="AD434" i="2"/>
  <c r="AE434" i="2"/>
  <c r="AF434" i="2"/>
  <c r="AG434" i="2"/>
  <c r="AH434" i="2"/>
  <c r="AI434" i="2"/>
  <c r="AJ434" i="2"/>
  <c r="B435" i="2"/>
  <c r="C435" i="2"/>
  <c r="D435" i="2"/>
  <c r="G435" i="2"/>
  <c r="H435" i="2"/>
  <c r="I435" i="2"/>
  <c r="J435" i="2"/>
  <c r="K435" i="2"/>
  <c r="L435" i="2"/>
  <c r="M435" i="2"/>
  <c r="W435" i="2" s="1"/>
  <c r="N435" i="2"/>
  <c r="R435" i="2"/>
  <c r="S435" i="2"/>
  <c r="AB435" i="2"/>
  <c r="AC435" i="2"/>
  <c r="AD435" i="2"/>
  <c r="AE435" i="2"/>
  <c r="AF435" i="2"/>
  <c r="AG435" i="2"/>
  <c r="AH435" i="2"/>
  <c r="AI435" i="2"/>
  <c r="AJ435" i="2"/>
  <c r="B436" i="2"/>
  <c r="C436" i="2"/>
  <c r="D436" i="2"/>
  <c r="G436" i="2"/>
  <c r="H436" i="2"/>
  <c r="I436" i="2"/>
  <c r="J436" i="2"/>
  <c r="K436" i="2"/>
  <c r="L436" i="2"/>
  <c r="M436" i="2"/>
  <c r="Y436" i="2" s="1"/>
  <c r="N436" i="2"/>
  <c r="R436" i="2"/>
  <c r="S436" i="2"/>
  <c r="AB436" i="2"/>
  <c r="AC436" i="2"/>
  <c r="AD436" i="2"/>
  <c r="AE436" i="2"/>
  <c r="AF436" i="2"/>
  <c r="AG436" i="2"/>
  <c r="AH436" i="2"/>
  <c r="AI436" i="2"/>
  <c r="AJ436" i="2"/>
  <c r="B437" i="2"/>
  <c r="C437" i="2"/>
  <c r="D437" i="2"/>
  <c r="G437" i="2"/>
  <c r="H437" i="2"/>
  <c r="I437" i="2"/>
  <c r="J437" i="2"/>
  <c r="K437" i="2"/>
  <c r="L437" i="2"/>
  <c r="M437" i="2"/>
  <c r="V437" i="2" s="1"/>
  <c r="N437" i="2"/>
  <c r="Q437" i="2"/>
  <c r="R437" i="2"/>
  <c r="S437" i="2"/>
  <c r="AB437" i="2"/>
  <c r="AC437" i="2"/>
  <c r="AD437" i="2"/>
  <c r="AE437" i="2"/>
  <c r="AF437" i="2"/>
  <c r="AG437" i="2"/>
  <c r="AH437" i="2"/>
  <c r="AI437" i="2"/>
  <c r="AJ437" i="2"/>
  <c r="B438" i="2"/>
  <c r="C438" i="2"/>
  <c r="D438" i="2"/>
  <c r="G438" i="2"/>
  <c r="H438" i="2"/>
  <c r="I438" i="2"/>
  <c r="J438" i="2"/>
  <c r="K438" i="2"/>
  <c r="L438" i="2"/>
  <c r="M438" i="2"/>
  <c r="AA438" i="2" s="1"/>
  <c r="N438" i="2"/>
  <c r="F438" i="2"/>
  <c r="R438" i="2"/>
  <c r="S438" i="2"/>
  <c r="AB438" i="2"/>
  <c r="AC438" i="2"/>
  <c r="AD438" i="2"/>
  <c r="AE438" i="2"/>
  <c r="AF438" i="2"/>
  <c r="AG438" i="2"/>
  <c r="AH438" i="2"/>
  <c r="AI438" i="2"/>
  <c r="AJ438" i="2"/>
  <c r="B439" i="2"/>
  <c r="C439" i="2"/>
  <c r="D439" i="2"/>
  <c r="G439" i="2"/>
  <c r="H439" i="2"/>
  <c r="I439" i="2"/>
  <c r="J439" i="2"/>
  <c r="K439" i="2"/>
  <c r="L439" i="2"/>
  <c r="M439" i="2"/>
  <c r="N439" i="2"/>
  <c r="Q439" i="2"/>
  <c r="R439" i="2"/>
  <c r="S439" i="2"/>
  <c r="AB439" i="2"/>
  <c r="AC439" i="2"/>
  <c r="AD439" i="2"/>
  <c r="AE439" i="2"/>
  <c r="AF439" i="2"/>
  <c r="AG439" i="2"/>
  <c r="AH439" i="2"/>
  <c r="AI439" i="2"/>
  <c r="AJ439" i="2"/>
  <c r="B440" i="2"/>
  <c r="C440" i="2"/>
  <c r="D440" i="2"/>
  <c r="G440" i="2"/>
  <c r="H440" i="2"/>
  <c r="I440" i="2"/>
  <c r="J440" i="2"/>
  <c r="K440" i="2"/>
  <c r="L440" i="2"/>
  <c r="M440" i="2"/>
  <c r="N440" i="2"/>
  <c r="R440" i="2"/>
  <c r="S440" i="2"/>
  <c r="AB440" i="2"/>
  <c r="AC440" i="2"/>
  <c r="AD440" i="2"/>
  <c r="AE440" i="2"/>
  <c r="AF440" i="2"/>
  <c r="AG440" i="2"/>
  <c r="AH440" i="2"/>
  <c r="AI440" i="2"/>
  <c r="AJ440" i="2"/>
  <c r="B441" i="2"/>
  <c r="C441" i="2"/>
  <c r="D441" i="2"/>
  <c r="G441" i="2"/>
  <c r="H441" i="2"/>
  <c r="I441" i="2"/>
  <c r="J441" i="2"/>
  <c r="K441" i="2"/>
  <c r="L441" i="2"/>
  <c r="M441" i="2"/>
  <c r="N441" i="2"/>
  <c r="R441" i="2"/>
  <c r="S441" i="2"/>
  <c r="AB441" i="2"/>
  <c r="AC441" i="2"/>
  <c r="AD441" i="2"/>
  <c r="AE441" i="2"/>
  <c r="AF441" i="2"/>
  <c r="AG441" i="2"/>
  <c r="AH441" i="2"/>
  <c r="AI441" i="2"/>
  <c r="AJ441" i="2"/>
  <c r="B442" i="2"/>
  <c r="C442" i="2"/>
  <c r="D442" i="2"/>
  <c r="G442" i="2"/>
  <c r="H442" i="2"/>
  <c r="I442" i="2"/>
  <c r="J442" i="2"/>
  <c r="K442" i="2"/>
  <c r="L442" i="2"/>
  <c r="M442" i="2"/>
  <c r="N442" i="2"/>
  <c r="R442" i="2"/>
  <c r="S442" i="2"/>
  <c r="AB442" i="2"/>
  <c r="AC442" i="2"/>
  <c r="AD442" i="2"/>
  <c r="AE442" i="2"/>
  <c r="AF442" i="2"/>
  <c r="AG442" i="2"/>
  <c r="AH442" i="2"/>
  <c r="AI442" i="2"/>
  <c r="AJ442" i="2"/>
  <c r="B443" i="2"/>
  <c r="C443" i="2"/>
  <c r="D443" i="2"/>
  <c r="G443" i="2"/>
  <c r="H443" i="2"/>
  <c r="I443" i="2"/>
  <c r="J443" i="2"/>
  <c r="K443" i="2"/>
  <c r="L443" i="2"/>
  <c r="M443" i="2"/>
  <c r="N443" i="2"/>
  <c r="R443" i="2"/>
  <c r="S443" i="2"/>
  <c r="AB443" i="2"/>
  <c r="AC443" i="2"/>
  <c r="AD443" i="2"/>
  <c r="AE443" i="2"/>
  <c r="AF443" i="2"/>
  <c r="AG443" i="2"/>
  <c r="AH443" i="2"/>
  <c r="AI443" i="2"/>
  <c r="AJ443" i="2"/>
  <c r="B444" i="2"/>
  <c r="C444" i="2"/>
  <c r="D444" i="2"/>
  <c r="G444" i="2"/>
  <c r="H444" i="2"/>
  <c r="I444" i="2"/>
  <c r="J444" i="2"/>
  <c r="K444" i="2"/>
  <c r="L444" i="2"/>
  <c r="M444" i="2"/>
  <c r="N444" i="2"/>
  <c r="R444" i="2"/>
  <c r="S444" i="2"/>
  <c r="AB444" i="2"/>
  <c r="AC444" i="2"/>
  <c r="AD444" i="2"/>
  <c r="AE444" i="2"/>
  <c r="AF444" i="2"/>
  <c r="AG444" i="2"/>
  <c r="AH444" i="2"/>
  <c r="AI444" i="2"/>
  <c r="AJ444" i="2"/>
  <c r="B445" i="2"/>
  <c r="C445" i="2"/>
  <c r="D445" i="2"/>
  <c r="G445" i="2"/>
  <c r="H445" i="2"/>
  <c r="I445" i="2"/>
  <c r="J445" i="2"/>
  <c r="K445" i="2"/>
  <c r="L445" i="2"/>
  <c r="M445" i="2"/>
  <c r="N445" i="2"/>
  <c r="R445" i="2"/>
  <c r="S445" i="2"/>
  <c r="AB445" i="2"/>
  <c r="AC445" i="2"/>
  <c r="AD445" i="2"/>
  <c r="AE445" i="2"/>
  <c r="AF445" i="2"/>
  <c r="AG445" i="2"/>
  <c r="AH445" i="2"/>
  <c r="AI445" i="2"/>
  <c r="AJ445" i="2"/>
  <c r="B446" i="2"/>
  <c r="C446" i="2"/>
  <c r="D446" i="2"/>
  <c r="G446" i="2"/>
  <c r="H446" i="2"/>
  <c r="I446" i="2"/>
  <c r="J446" i="2"/>
  <c r="K446" i="2"/>
  <c r="L446" i="2"/>
  <c r="M446" i="2"/>
  <c r="N446" i="2"/>
  <c r="R446" i="2"/>
  <c r="S446" i="2"/>
  <c r="AB446" i="2"/>
  <c r="AC446" i="2"/>
  <c r="AD446" i="2"/>
  <c r="AE446" i="2"/>
  <c r="AF446" i="2"/>
  <c r="AG446" i="2"/>
  <c r="AH446" i="2"/>
  <c r="AI446" i="2"/>
  <c r="AJ446" i="2"/>
  <c r="B447" i="2"/>
  <c r="C447" i="2"/>
  <c r="D447" i="2"/>
  <c r="G447" i="2"/>
  <c r="H447" i="2"/>
  <c r="I447" i="2"/>
  <c r="J447" i="2"/>
  <c r="K447" i="2"/>
  <c r="L447" i="2"/>
  <c r="M447" i="2"/>
  <c r="AA447" i="2" s="1"/>
  <c r="N447" i="2"/>
  <c r="R447" i="2"/>
  <c r="S447" i="2"/>
  <c r="AB447" i="2"/>
  <c r="AC447" i="2"/>
  <c r="AD447" i="2"/>
  <c r="AE447" i="2"/>
  <c r="AF447" i="2"/>
  <c r="AG447" i="2"/>
  <c r="AH447" i="2"/>
  <c r="AI447" i="2"/>
  <c r="AJ447" i="2"/>
  <c r="B448" i="2"/>
  <c r="C448" i="2"/>
  <c r="D448" i="2"/>
  <c r="G448" i="2"/>
  <c r="H448" i="2"/>
  <c r="I448" i="2"/>
  <c r="J448" i="2"/>
  <c r="K448" i="2"/>
  <c r="L448" i="2"/>
  <c r="M448" i="2"/>
  <c r="T448" i="2" s="1"/>
  <c r="N448" i="2"/>
  <c r="F448" i="2"/>
  <c r="Q448" i="2"/>
  <c r="R448" i="2"/>
  <c r="S448" i="2"/>
  <c r="AB448" i="2"/>
  <c r="AC448" i="2"/>
  <c r="AD448" i="2"/>
  <c r="AE448" i="2"/>
  <c r="AF448" i="2"/>
  <c r="AG448" i="2"/>
  <c r="AH448" i="2"/>
  <c r="AI448" i="2"/>
  <c r="AJ448" i="2"/>
  <c r="B449" i="2"/>
  <c r="C449" i="2"/>
  <c r="D449" i="2"/>
  <c r="G449" i="2"/>
  <c r="H449" i="2"/>
  <c r="I449" i="2"/>
  <c r="J449" i="2"/>
  <c r="K449" i="2"/>
  <c r="L449" i="2"/>
  <c r="M449" i="2"/>
  <c r="N449" i="2"/>
  <c r="F449" i="2"/>
  <c r="Q449" i="2"/>
  <c r="R449" i="2"/>
  <c r="S449" i="2"/>
  <c r="AB449" i="2"/>
  <c r="AC449" i="2"/>
  <c r="AD449" i="2"/>
  <c r="AE449" i="2"/>
  <c r="AF449" i="2"/>
  <c r="AG449" i="2"/>
  <c r="AH449" i="2"/>
  <c r="AI449" i="2"/>
  <c r="AJ449" i="2"/>
  <c r="B450" i="2"/>
  <c r="C450" i="2"/>
  <c r="D450" i="2"/>
  <c r="G450" i="2"/>
  <c r="H450" i="2"/>
  <c r="I450" i="2"/>
  <c r="J450" i="2"/>
  <c r="K450" i="2"/>
  <c r="L450" i="2"/>
  <c r="M450" i="2"/>
  <c r="U450" i="2" s="1"/>
  <c r="N450" i="2"/>
  <c r="Q450" i="2"/>
  <c r="R450" i="2"/>
  <c r="S450" i="2"/>
  <c r="AB450" i="2"/>
  <c r="AC450" i="2"/>
  <c r="AD450" i="2"/>
  <c r="AE450" i="2"/>
  <c r="AF450" i="2"/>
  <c r="AG450" i="2"/>
  <c r="AH450" i="2"/>
  <c r="AI450" i="2"/>
  <c r="AJ450" i="2"/>
  <c r="B451" i="2"/>
  <c r="C451" i="2"/>
  <c r="D451" i="2"/>
  <c r="G451" i="2"/>
  <c r="H451" i="2"/>
  <c r="I451" i="2"/>
  <c r="J451" i="2"/>
  <c r="K451" i="2"/>
  <c r="L451" i="2"/>
  <c r="M451" i="2"/>
  <c r="N451" i="2"/>
  <c r="R451" i="2"/>
  <c r="S451" i="2"/>
  <c r="AB451" i="2"/>
  <c r="AC451" i="2"/>
  <c r="AD451" i="2"/>
  <c r="AE451" i="2"/>
  <c r="AF451" i="2"/>
  <c r="AG451" i="2"/>
  <c r="AH451" i="2"/>
  <c r="AI451" i="2"/>
  <c r="AJ451" i="2"/>
  <c r="B452" i="2"/>
  <c r="C452" i="2"/>
  <c r="D452" i="2"/>
  <c r="G452" i="2"/>
  <c r="H452" i="2"/>
  <c r="I452" i="2"/>
  <c r="J452" i="2"/>
  <c r="K452" i="2"/>
  <c r="L452" i="2"/>
  <c r="M452" i="2"/>
  <c r="N452" i="2"/>
  <c r="R452" i="2"/>
  <c r="S452" i="2"/>
  <c r="AB452" i="2"/>
  <c r="AC452" i="2"/>
  <c r="AD452" i="2"/>
  <c r="AE452" i="2"/>
  <c r="AF452" i="2"/>
  <c r="AG452" i="2"/>
  <c r="AH452" i="2"/>
  <c r="AI452" i="2"/>
  <c r="AJ452" i="2"/>
  <c r="B453" i="2"/>
  <c r="C453" i="2"/>
  <c r="D453" i="2"/>
  <c r="G453" i="2"/>
  <c r="H453" i="2"/>
  <c r="I453" i="2"/>
  <c r="J453" i="2"/>
  <c r="K453" i="2"/>
  <c r="L453" i="2"/>
  <c r="M453" i="2"/>
  <c r="U453" i="2" s="1"/>
  <c r="N453" i="2"/>
  <c r="R453" i="2"/>
  <c r="S453" i="2"/>
  <c r="AB453" i="2"/>
  <c r="AC453" i="2"/>
  <c r="AD453" i="2"/>
  <c r="AE453" i="2"/>
  <c r="AF453" i="2"/>
  <c r="AG453" i="2"/>
  <c r="AH453" i="2"/>
  <c r="AI453" i="2"/>
  <c r="AJ453" i="2"/>
  <c r="B454" i="2"/>
  <c r="C454" i="2"/>
  <c r="D454" i="2"/>
  <c r="G454" i="2"/>
  <c r="H454" i="2"/>
  <c r="I454" i="2"/>
  <c r="J454" i="2"/>
  <c r="K454" i="2"/>
  <c r="L454" i="2"/>
  <c r="M454" i="2"/>
  <c r="Y454" i="2" s="1"/>
  <c r="N454" i="2"/>
  <c r="Q454" i="2"/>
  <c r="R454" i="2"/>
  <c r="S454" i="2"/>
  <c r="AB454" i="2"/>
  <c r="AC454" i="2"/>
  <c r="AD454" i="2"/>
  <c r="AE454" i="2"/>
  <c r="AF454" i="2"/>
  <c r="AG454" i="2"/>
  <c r="AH454" i="2"/>
  <c r="AI454" i="2"/>
  <c r="AJ454" i="2"/>
  <c r="B455" i="2"/>
  <c r="C455" i="2"/>
  <c r="D455" i="2"/>
  <c r="G455" i="2"/>
  <c r="H455" i="2"/>
  <c r="I455" i="2"/>
  <c r="J455" i="2"/>
  <c r="K455" i="2"/>
  <c r="L455" i="2"/>
  <c r="M455" i="2"/>
  <c r="N455" i="2"/>
  <c r="Q455" i="2"/>
  <c r="R455" i="2"/>
  <c r="S455" i="2"/>
  <c r="AB455" i="2"/>
  <c r="AC455" i="2"/>
  <c r="AD455" i="2"/>
  <c r="AE455" i="2"/>
  <c r="AF455" i="2"/>
  <c r="AG455" i="2"/>
  <c r="AH455" i="2"/>
  <c r="AI455" i="2"/>
  <c r="AJ455" i="2"/>
  <c r="B456" i="2"/>
  <c r="C456" i="2"/>
  <c r="D456" i="2"/>
  <c r="G456" i="2"/>
  <c r="H456" i="2"/>
  <c r="I456" i="2"/>
  <c r="J456" i="2"/>
  <c r="K456" i="2"/>
  <c r="L456" i="2"/>
  <c r="M456" i="2"/>
  <c r="T456" i="2" s="1"/>
  <c r="N456" i="2"/>
  <c r="Q456" i="2"/>
  <c r="R456" i="2"/>
  <c r="S456" i="2"/>
  <c r="AB456" i="2"/>
  <c r="AC456" i="2"/>
  <c r="AD456" i="2"/>
  <c r="AE456" i="2"/>
  <c r="AF456" i="2"/>
  <c r="AG456" i="2"/>
  <c r="AH456" i="2"/>
  <c r="AI456" i="2"/>
  <c r="AJ456" i="2"/>
  <c r="B457" i="2"/>
  <c r="C457" i="2"/>
  <c r="D457" i="2"/>
  <c r="G457" i="2"/>
  <c r="H457" i="2"/>
  <c r="I457" i="2"/>
  <c r="J457" i="2"/>
  <c r="K457" i="2"/>
  <c r="L457" i="2"/>
  <c r="M457" i="2"/>
  <c r="U457" i="2" s="1"/>
  <c r="N457" i="2"/>
  <c r="Q457" i="2"/>
  <c r="R457" i="2"/>
  <c r="S457" i="2"/>
  <c r="AB457" i="2"/>
  <c r="AC457" i="2"/>
  <c r="AD457" i="2"/>
  <c r="AE457" i="2"/>
  <c r="AF457" i="2"/>
  <c r="AG457" i="2"/>
  <c r="AH457" i="2"/>
  <c r="AI457" i="2"/>
  <c r="AJ457" i="2"/>
  <c r="B458" i="2"/>
  <c r="C458" i="2"/>
  <c r="D458" i="2"/>
  <c r="G458" i="2"/>
  <c r="H458" i="2"/>
  <c r="I458" i="2"/>
  <c r="J458" i="2"/>
  <c r="K458" i="2"/>
  <c r="L458" i="2"/>
  <c r="M458" i="2"/>
  <c r="W458" i="2" s="1"/>
  <c r="N458" i="2"/>
  <c r="Q458" i="2"/>
  <c r="R458" i="2"/>
  <c r="S458" i="2"/>
  <c r="AB458" i="2"/>
  <c r="AC458" i="2"/>
  <c r="AD458" i="2"/>
  <c r="AE458" i="2"/>
  <c r="AF458" i="2"/>
  <c r="AG458" i="2"/>
  <c r="AH458" i="2"/>
  <c r="AI458" i="2"/>
  <c r="AJ458" i="2"/>
  <c r="B459" i="2"/>
  <c r="C459" i="2"/>
  <c r="D459" i="2"/>
  <c r="G459" i="2"/>
  <c r="H459" i="2"/>
  <c r="I459" i="2"/>
  <c r="J459" i="2"/>
  <c r="K459" i="2"/>
  <c r="L459" i="2"/>
  <c r="M459" i="2"/>
  <c r="T459" i="2" s="1"/>
  <c r="N459" i="2"/>
  <c r="F459" i="2"/>
  <c r="R459" i="2"/>
  <c r="S459" i="2"/>
  <c r="AB459" i="2"/>
  <c r="AC459" i="2"/>
  <c r="AD459" i="2"/>
  <c r="AE459" i="2"/>
  <c r="AF459" i="2"/>
  <c r="AG459" i="2"/>
  <c r="AH459" i="2"/>
  <c r="AI459" i="2"/>
  <c r="AJ459" i="2"/>
  <c r="B460" i="2"/>
  <c r="C460" i="2"/>
  <c r="D460" i="2"/>
  <c r="G460" i="2"/>
  <c r="H460" i="2"/>
  <c r="I460" i="2"/>
  <c r="J460" i="2"/>
  <c r="K460" i="2"/>
  <c r="L460" i="2"/>
  <c r="M460" i="2"/>
  <c r="N460" i="2"/>
  <c r="R460" i="2"/>
  <c r="S460" i="2"/>
  <c r="AB460" i="2"/>
  <c r="AC460" i="2"/>
  <c r="AD460" i="2"/>
  <c r="AE460" i="2"/>
  <c r="AF460" i="2"/>
  <c r="AG460" i="2"/>
  <c r="AH460" i="2"/>
  <c r="AI460" i="2"/>
  <c r="AJ460" i="2"/>
  <c r="B461" i="2"/>
  <c r="C461" i="2"/>
  <c r="D461" i="2"/>
  <c r="G461" i="2"/>
  <c r="H461" i="2"/>
  <c r="I461" i="2"/>
  <c r="J461" i="2"/>
  <c r="K461" i="2"/>
  <c r="L461" i="2"/>
  <c r="M461" i="2"/>
  <c r="V461" i="2" s="1"/>
  <c r="N461" i="2"/>
  <c r="Q461" i="2"/>
  <c r="R461" i="2"/>
  <c r="S461" i="2"/>
  <c r="AB461" i="2"/>
  <c r="AC461" i="2"/>
  <c r="AD461" i="2"/>
  <c r="AE461" i="2"/>
  <c r="AF461" i="2"/>
  <c r="AG461" i="2"/>
  <c r="AH461" i="2"/>
  <c r="AI461" i="2"/>
  <c r="AJ461" i="2"/>
  <c r="B462" i="2"/>
  <c r="C462" i="2"/>
  <c r="D462" i="2"/>
  <c r="G462" i="2"/>
  <c r="H462" i="2"/>
  <c r="I462" i="2"/>
  <c r="J462" i="2"/>
  <c r="K462" i="2"/>
  <c r="L462" i="2"/>
  <c r="M462" i="2"/>
  <c r="Z462" i="2" s="1"/>
  <c r="N462" i="2"/>
  <c r="R462" i="2"/>
  <c r="S462" i="2"/>
  <c r="AB462" i="2"/>
  <c r="AC462" i="2"/>
  <c r="AD462" i="2"/>
  <c r="AE462" i="2"/>
  <c r="AF462" i="2"/>
  <c r="AG462" i="2"/>
  <c r="AH462" i="2"/>
  <c r="AI462" i="2"/>
  <c r="AJ462" i="2"/>
  <c r="B463" i="2"/>
  <c r="C463" i="2"/>
  <c r="D463" i="2"/>
  <c r="G463" i="2"/>
  <c r="H463" i="2"/>
  <c r="I463" i="2"/>
  <c r="J463" i="2"/>
  <c r="K463" i="2"/>
  <c r="L463" i="2"/>
  <c r="M463" i="2"/>
  <c r="W463" i="2" s="1"/>
  <c r="N463" i="2"/>
  <c r="R463" i="2"/>
  <c r="S463" i="2"/>
  <c r="AB463" i="2"/>
  <c r="AC463" i="2"/>
  <c r="AD463" i="2"/>
  <c r="AE463" i="2"/>
  <c r="AF463" i="2"/>
  <c r="AG463" i="2"/>
  <c r="AH463" i="2"/>
  <c r="AI463" i="2"/>
  <c r="AJ463" i="2"/>
  <c r="B464" i="2"/>
  <c r="C464" i="2"/>
  <c r="D464" i="2"/>
  <c r="G464" i="2"/>
  <c r="H464" i="2"/>
  <c r="I464" i="2"/>
  <c r="J464" i="2"/>
  <c r="K464" i="2"/>
  <c r="L464" i="2"/>
  <c r="M464" i="2"/>
  <c r="V464" i="2" s="1"/>
  <c r="N464" i="2"/>
  <c r="Q464" i="2"/>
  <c r="R464" i="2"/>
  <c r="S464" i="2"/>
  <c r="AB464" i="2"/>
  <c r="AC464" i="2"/>
  <c r="AD464" i="2"/>
  <c r="AE464" i="2"/>
  <c r="AF464" i="2"/>
  <c r="AG464" i="2"/>
  <c r="AH464" i="2"/>
  <c r="AI464" i="2"/>
  <c r="AJ464" i="2"/>
  <c r="B465" i="2"/>
  <c r="C465" i="2"/>
  <c r="D465" i="2"/>
  <c r="G465" i="2"/>
  <c r="H465" i="2"/>
  <c r="I465" i="2"/>
  <c r="J465" i="2"/>
  <c r="K465" i="2"/>
  <c r="L465" i="2"/>
  <c r="M465" i="2"/>
  <c r="N465" i="2"/>
  <c r="R465" i="2"/>
  <c r="S465" i="2"/>
  <c r="AB465" i="2"/>
  <c r="AC465" i="2"/>
  <c r="AD465" i="2"/>
  <c r="AE465" i="2"/>
  <c r="AF465" i="2"/>
  <c r="AG465" i="2"/>
  <c r="AH465" i="2"/>
  <c r="AI465" i="2"/>
  <c r="AJ465" i="2"/>
  <c r="B466" i="2"/>
  <c r="C466" i="2"/>
  <c r="D466" i="2"/>
  <c r="G466" i="2"/>
  <c r="H466" i="2"/>
  <c r="I466" i="2"/>
  <c r="J466" i="2"/>
  <c r="K466" i="2"/>
  <c r="L466" i="2"/>
  <c r="M466" i="2"/>
  <c r="N466" i="2"/>
  <c r="F466" i="2"/>
  <c r="R466" i="2"/>
  <c r="S466" i="2"/>
  <c r="AB466" i="2"/>
  <c r="AC466" i="2"/>
  <c r="AD466" i="2"/>
  <c r="AE466" i="2"/>
  <c r="AF466" i="2"/>
  <c r="AG466" i="2"/>
  <c r="AH466" i="2"/>
  <c r="AI466" i="2"/>
  <c r="AJ466" i="2"/>
  <c r="B467" i="2"/>
  <c r="C467" i="2"/>
  <c r="D467" i="2"/>
  <c r="G467" i="2"/>
  <c r="H467" i="2"/>
  <c r="I467" i="2"/>
  <c r="J467" i="2"/>
  <c r="K467" i="2"/>
  <c r="L467" i="2"/>
  <c r="M467" i="2"/>
  <c r="U467" i="2" s="1"/>
  <c r="N467" i="2"/>
  <c r="R467" i="2"/>
  <c r="S467" i="2"/>
  <c r="AB467" i="2"/>
  <c r="AC467" i="2"/>
  <c r="AD467" i="2"/>
  <c r="AE467" i="2"/>
  <c r="AF467" i="2"/>
  <c r="AG467" i="2"/>
  <c r="AH467" i="2"/>
  <c r="AI467" i="2"/>
  <c r="AJ467" i="2"/>
  <c r="B468" i="2"/>
  <c r="C468" i="2"/>
  <c r="D468" i="2"/>
  <c r="G468" i="2"/>
  <c r="H468" i="2"/>
  <c r="I468" i="2"/>
  <c r="J468" i="2"/>
  <c r="K468" i="2"/>
  <c r="L468" i="2"/>
  <c r="M468" i="2"/>
  <c r="N468" i="2"/>
  <c r="R468" i="2"/>
  <c r="S468" i="2"/>
  <c r="AB468" i="2"/>
  <c r="AC468" i="2"/>
  <c r="AD468" i="2"/>
  <c r="AE468" i="2"/>
  <c r="AF468" i="2"/>
  <c r="AG468" i="2"/>
  <c r="AH468" i="2"/>
  <c r="AI468" i="2"/>
  <c r="AJ468" i="2"/>
  <c r="B469" i="2"/>
  <c r="C469" i="2"/>
  <c r="D469" i="2"/>
  <c r="G469" i="2"/>
  <c r="H469" i="2"/>
  <c r="I469" i="2"/>
  <c r="J469" i="2"/>
  <c r="K469" i="2"/>
  <c r="L469" i="2"/>
  <c r="M469" i="2"/>
  <c r="N469" i="2"/>
  <c r="Q469" i="2"/>
  <c r="R469" i="2"/>
  <c r="S469" i="2"/>
  <c r="AB469" i="2"/>
  <c r="AC469" i="2"/>
  <c r="AD469" i="2"/>
  <c r="AE469" i="2"/>
  <c r="AF469" i="2"/>
  <c r="AG469" i="2"/>
  <c r="AH469" i="2"/>
  <c r="AI469" i="2"/>
  <c r="AJ469" i="2"/>
  <c r="B470" i="2"/>
  <c r="C470" i="2"/>
  <c r="D470" i="2"/>
  <c r="G470" i="2"/>
  <c r="H470" i="2"/>
  <c r="I470" i="2"/>
  <c r="J470" i="2"/>
  <c r="K470" i="2"/>
  <c r="L470" i="2"/>
  <c r="M470" i="2"/>
  <c r="N470" i="2"/>
  <c r="R470" i="2"/>
  <c r="S470" i="2"/>
  <c r="AB470" i="2"/>
  <c r="AC470" i="2"/>
  <c r="AD470" i="2"/>
  <c r="AE470" i="2"/>
  <c r="AF470" i="2"/>
  <c r="AG470" i="2"/>
  <c r="AH470" i="2"/>
  <c r="AI470" i="2"/>
  <c r="AJ470" i="2"/>
  <c r="B471" i="2"/>
  <c r="C471" i="2"/>
  <c r="D471" i="2"/>
  <c r="G471" i="2"/>
  <c r="H471" i="2"/>
  <c r="I471" i="2"/>
  <c r="J471" i="2"/>
  <c r="K471" i="2"/>
  <c r="L471" i="2"/>
  <c r="M471" i="2"/>
  <c r="W471" i="2" s="1"/>
  <c r="N471" i="2"/>
  <c r="R471" i="2"/>
  <c r="S471" i="2"/>
  <c r="AB471" i="2"/>
  <c r="AC471" i="2"/>
  <c r="AD471" i="2"/>
  <c r="AE471" i="2"/>
  <c r="AF471" i="2"/>
  <c r="AG471" i="2"/>
  <c r="AH471" i="2"/>
  <c r="AI471" i="2"/>
  <c r="AJ471" i="2"/>
  <c r="B472" i="2"/>
  <c r="C472" i="2"/>
  <c r="D472" i="2"/>
  <c r="F472" i="2"/>
  <c r="G472" i="2"/>
  <c r="H472" i="2"/>
  <c r="I472" i="2"/>
  <c r="J472" i="2"/>
  <c r="K472" i="2"/>
  <c r="L472" i="2"/>
  <c r="M472" i="2"/>
  <c r="Z472" i="2" s="1"/>
  <c r="N472" i="2"/>
  <c r="Q472" i="2"/>
  <c r="R472" i="2"/>
  <c r="S472" i="2"/>
  <c r="AB472" i="2"/>
  <c r="AC472" i="2"/>
  <c r="AD472" i="2"/>
  <c r="AE472" i="2"/>
  <c r="AF472" i="2"/>
  <c r="AG472" i="2"/>
  <c r="AH472" i="2"/>
  <c r="AI472" i="2"/>
  <c r="AJ472" i="2"/>
  <c r="B473" i="2"/>
  <c r="C473" i="2"/>
  <c r="D473" i="2"/>
  <c r="G473" i="2"/>
  <c r="H473" i="2"/>
  <c r="I473" i="2"/>
  <c r="J473" i="2"/>
  <c r="K473" i="2"/>
  <c r="L473" i="2"/>
  <c r="M473" i="2"/>
  <c r="Z473" i="2" s="1"/>
  <c r="N473" i="2"/>
  <c r="R473" i="2"/>
  <c r="S473" i="2"/>
  <c r="AB473" i="2"/>
  <c r="AC473" i="2"/>
  <c r="AD473" i="2"/>
  <c r="AE473" i="2"/>
  <c r="AF473" i="2"/>
  <c r="AG473" i="2"/>
  <c r="AH473" i="2"/>
  <c r="AI473" i="2"/>
  <c r="AJ473" i="2"/>
  <c r="B474" i="2"/>
  <c r="C474" i="2"/>
  <c r="D474" i="2"/>
  <c r="F474" i="2"/>
  <c r="G474" i="2"/>
  <c r="H474" i="2"/>
  <c r="I474" i="2"/>
  <c r="J474" i="2"/>
  <c r="K474" i="2"/>
  <c r="L474" i="2"/>
  <c r="M474" i="2"/>
  <c r="N474" i="2"/>
  <c r="Q474" i="2"/>
  <c r="R474" i="2"/>
  <c r="S474" i="2"/>
  <c r="AB474" i="2"/>
  <c r="AC474" i="2"/>
  <c r="AD474" i="2"/>
  <c r="AE474" i="2"/>
  <c r="AF474" i="2"/>
  <c r="AG474" i="2"/>
  <c r="AH474" i="2"/>
  <c r="AI474" i="2"/>
  <c r="AJ474" i="2"/>
  <c r="B475" i="2"/>
  <c r="C475" i="2"/>
  <c r="D475" i="2"/>
  <c r="G475" i="2"/>
  <c r="H475" i="2"/>
  <c r="I475" i="2"/>
  <c r="J475" i="2"/>
  <c r="K475" i="2"/>
  <c r="L475" i="2"/>
  <c r="M475" i="2"/>
  <c r="N475" i="2"/>
  <c r="Q475" i="2"/>
  <c r="R475" i="2"/>
  <c r="S475" i="2"/>
  <c r="AB475" i="2"/>
  <c r="AC475" i="2"/>
  <c r="AD475" i="2"/>
  <c r="AE475" i="2"/>
  <c r="AF475" i="2"/>
  <c r="AG475" i="2"/>
  <c r="AH475" i="2"/>
  <c r="AI475" i="2"/>
  <c r="AJ475" i="2"/>
  <c r="B476" i="2"/>
  <c r="C476" i="2"/>
  <c r="D476" i="2"/>
  <c r="F476" i="2"/>
  <c r="G476" i="2"/>
  <c r="H476" i="2"/>
  <c r="I476" i="2"/>
  <c r="J476" i="2"/>
  <c r="K476" i="2"/>
  <c r="L476" i="2"/>
  <c r="M476" i="2"/>
  <c r="X476" i="2" s="1"/>
  <c r="N476" i="2"/>
  <c r="Q476" i="2"/>
  <c r="R476" i="2"/>
  <c r="S476" i="2"/>
  <c r="AB476" i="2"/>
  <c r="AC476" i="2"/>
  <c r="AD476" i="2"/>
  <c r="AE476" i="2"/>
  <c r="AF476" i="2"/>
  <c r="AG476" i="2"/>
  <c r="AH476" i="2"/>
  <c r="AI476" i="2"/>
  <c r="AJ476" i="2"/>
  <c r="B477" i="2"/>
  <c r="C477" i="2"/>
  <c r="D477" i="2"/>
  <c r="F477" i="2"/>
  <c r="G477" i="2"/>
  <c r="H477" i="2"/>
  <c r="I477" i="2"/>
  <c r="J477" i="2"/>
  <c r="K477" i="2"/>
  <c r="L477" i="2"/>
  <c r="M477" i="2"/>
  <c r="V477" i="2" s="1"/>
  <c r="N477" i="2"/>
  <c r="R477" i="2"/>
  <c r="S477" i="2"/>
  <c r="AB477" i="2"/>
  <c r="AC477" i="2"/>
  <c r="AD477" i="2"/>
  <c r="AE477" i="2"/>
  <c r="AF477" i="2"/>
  <c r="AG477" i="2"/>
  <c r="AH477" i="2"/>
  <c r="AI477" i="2"/>
  <c r="AJ477" i="2"/>
  <c r="B478" i="2"/>
  <c r="C478" i="2"/>
  <c r="D478" i="2"/>
  <c r="G478" i="2"/>
  <c r="H478" i="2"/>
  <c r="I478" i="2"/>
  <c r="J478" i="2"/>
  <c r="K478" i="2"/>
  <c r="L478" i="2"/>
  <c r="M478" i="2"/>
  <c r="N478" i="2"/>
  <c r="R478" i="2"/>
  <c r="S478" i="2"/>
  <c r="AB478" i="2"/>
  <c r="AC478" i="2"/>
  <c r="AD478" i="2"/>
  <c r="AE478" i="2"/>
  <c r="AF478" i="2"/>
  <c r="AG478" i="2"/>
  <c r="AH478" i="2"/>
  <c r="AI478" i="2"/>
  <c r="AJ478" i="2"/>
  <c r="B479" i="2"/>
  <c r="C479" i="2"/>
  <c r="D479" i="2"/>
  <c r="G479" i="2"/>
  <c r="H479" i="2"/>
  <c r="I479" i="2"/>
  <c r="J479" i="2"/>
  <c r="K479" i="2"/>
  <c r="L479" i="2"/>
  <c r="M479" i="2"/>
  <c r="X479" i="2" s="1"/>
  <c r="N479" i="2"/>
  <c r="R479" i="2"/>
  <c r="S479" i="2"/>
  <c r="AB479" i="2"/>
  <c r="AC479" i="2"/>
  <c r="AD479" i="2"/>
  <c r="AE479" i="2"/>
  <c r="AF479" i="2"/>
  <c r="AG479" i="2"/>
  <c r="AH479" i="2"/>
  <c r="AI479" i="2"/>
  <c r="AJ479" i="2"/>
  <c r="B480" i="2"/>
  <c r="C480" i="2"/>
  <c r="D480" i="2"/>
  <c r="G480" i="2"/>
  <c r="H480" i="2"/>
  <c r="I480" i="2"/>
  <c r="J480" i="2"/>
  <c r="K480" i="2"/>
  <c r="L480" i="2"/>
  <c r="M480" i="2"/>
  <c r="N480" i="2"/>
  <c r="R480" i="2"/>
  <c r="S480" i="2"/>
  <c r="AB480" i="2"/>
  <c r="AC480" i="2"/>
  <c r="AD480" i="2"/>
  <c r="AE480" i="2"/>
  <c r="AF480" i="2"/>
  <c r="AG480" i="2"/>
  <c r="AH480" i="2"/>
  <c r="AI480" i="2"/>
  <c r="AJ480" i="2"/>
  <c r="B481" i="2"/>
  <c r="C481" i="2"/>
  <c r="D481" i="2"/>
  <c r="G481" i="2"/>
  <c r="H481" i="2"/>
  <c r="I481" i="2"/>
  <c r="J481" i="2"/>
  <c r="K481" i="2"/>
  <c r="L481" i="2"/>
  <c r="M481" i="2"/>
  <c r="U481" i="2" s="1"/>
  <c r="N481" i="2"/>
  <c r="Q481" i="2"/>
  <c r="R481" i="2"/>
  <c r="S481" i="2"/>
  <c r="AB481" i="2"/>
  <c r="AC481" i="2"/>
  <c r="AD481" i="2"/>
  <c r="AE481" i="2"/>
  <c r="AF481" i="2"/>
  <c r="AG481" i="2"/>
  <c r="AH481" i="2"/>
  <c r="AI481" i="2"/>
  <c r="AJ481" i="2"/>
  <c r="B482" i="2"/>
  <c r="C482" i="2"/>
  <c r="D482" i="2"/>
  <c r="G482" i="2"/>
  <c r="H482" i="2"/>
  <c r="I482" i="2"/>
  <c r="J482" i="2"/>
  <c r="K482" i="2"/>
  <c r="L482" i="2"/>
  <c r="M482" i="2"/>
  <c r="N482" i="2"/>
  <c r="Q482" i="2"/>
  <c r="R482" i="2"/>
  <c r="S482" i="2"/>
  <c r="AB482" i="2"/>
  <c r="AC482" i="2"/>
  <c r="AD482" i="2"/>
  <c r="AE482" i="2"/>
  <c r="AF482" i="2"/>
  <c r="AG482" i="2"/>
  <c r="AH482" i="2"/>
  <c r="AI482" i="2"/>
  <c r="AJ482" i="2"/>
  <c r="B483" i="2"/>
  <c r="C483" i="2"/>
  <c r="D483" i="2"/>
  <c r="G483" i="2"/>
  <c r="H483" i="2"/>
  <c r="I483" i="2"/>
  <c r="J483" i="2"/>
  <c r="K483" i="2"/>
  <c r="L483" i="2"/>
  <c r="M483" i="2"/>
  <c r="Z483" i="2" s="1"/>
  <c r="N483" i="2"/>
  <c r="R483" i="2"/>
  <c r="S483" i="2"/>
  <c r="AB483" i="2"/>
  <c r="AC483" i="2"/>
  <c r="AD483" i="2"/>
  <c r="AE483" i="2"/>
  <c r="AF483" i="2"/>
  <c r="AG483" i="2"/>
  <c r="AH483" i="2"/>
  <c r="AI483" i="2"/>
  <c r="AJ483" i="2"/>
  <c r="B484" i="2"/>
  <c r="C484" i="2"/>
  <c r="D484" i="2"/>
  <c r="G484" i="2"/>
  <c r="H484" i="2"/>
  <c r="I484" i="2"/>
  <c r="J484" i="2"/>
  <c r="K484" i="2"/>
  <c r="L484" i="2"/>
  <c r="M484" i="2"/>
  <c r="N484" i="2"/>
  <c r="R484" i="2"/>
  <c r="S484" i="2"/>
  <c r="AB484" i="2"/>
  <c r="AC484" i="2"/>
  <c r="AD484" i="2"/>
  <c r="AE484" i="2"/>
  <c r="AF484" i="2"/>
  <c r="AG484" i="2"/>
  <c r="AH484" i="2"/>
  <c r="AI484" i="2"/>
  <c r="AJ484" i="2"/>
  <c r="B485" i="2"/>
  <c r="C485" i="2"/>
  <c r="D485" i="2"/>
  <c r="F485" i="2"/>
  <c r="G485" i="2"/>
  <c r="H485" i="2"/>
  <c r="I485" i="2"/>
  <c r="J485" i="2"/>
  <c r="K485" i="2"/>
  <c r="L485" i="2"/>
  <c r="M485" i="2"/>
  <c r="N485" i="2"/>
  <c r="R485" i="2"/>
  <c r="S485" i="2"/>
  <c r="AB485" i="2"/>
  <c r="AC485" i="2"/>
  <c r="AD485" i="2"/>
  <c r="AE485" i="2"/>
  <c r="AF485" i="2"/>
  <c r="AG485" i="2"/>
  <c r="AH485" i="2"/>
  <c r="AI485" i="2"/>
  <c r="AJ485" i="2"/>
  <c r="B486" i="2"/>
  <c r="C486" i="2"/>
  <c r="D486" i="2"/>
  <c r="G486" i="2"/>
  <c r="H486" i="2"/>
  <c r="I486" i="2"/>
  <c r="J486" i="2"/>
  <c r="K486" i="2"/>
  <c r="L486" i="2"/>
  <c r="M486" i="2"/>
  <c r="W486" i="2" s="1"/>
  <c r="N486" i="2"/>
  <c r="R486" i="2"/>
  <c r="S486" i="2"/>
  <c r="AB486" i="2"/>
  <c r="AC486" i="2"/>
  <c r="AD486" i="2"/>
  <c r="AE486" i="2"/>
  <c r="AF486" i="2"/>
  <c r="AG486" i="2"/>
  <c r="AH486" i="2"/>
  <c r="AI486" i="2"/>
  <c r="AJ486" i="2"/>
  <c r="B487" i="2"/>
  <c r="C487" i="2"/>
  <c r="D487" i="2"/>
  <c r="G487" i="2"/>
  <c r="H487" i="2"/>
  <c r="I487" i="2"/>
  <c r="J487" i="2"/>
  <c r="K487" i="2"/>
  <c r="L487" i="2"/>
  <c r="M487" i="2"/>
  <c r="X487" i="2" s="1"/>
  <c r="N487" i="2"/>
  <c r="Q487" i="2"/>
  <c r="R487" i="2"/>
  <c r="S487" i="2"/>
  <c r="AB487" i="2"/>
  <c r="AC487" i="2"/>
  <c r="AD487" i="2"/>
  <c r="AE487" i="2"/>
  <c r="AF487" i="2"/>
  <c r="AG487" i="2"/>
  <c r="AH487" i="2"/>
  <c r="AI487" i="2"/>
  <c r="AJ487" i="2"/>
  <c r="B488" i="2"/>
  <c r="C488" i="2"/>
  <c r="D488" i="2"/>
  <c r="F488" i="2"/>
  <c r="G488" i="2"/>
  <c r="H488" i="2"/>
  <c r="I488" i="2"/>
  <c r="J488" i="2"/>
  <c r="K488" i="2"/>
  <c r="L488" i="2"/>
  <c r="M488" i="2"/>
  <c r="U488" i="2" s="1"/>
  <c r="N488" i="2"/>
  <c r="Q488" i="2"/>
  <c r="R488" i="2"/>
  <c r="S488" i="2"/>
  <c r="AB488" i="2"/>
  <c r="AC488" i="2"/>
  <c r="AD488" i="2"/>
  <c r="AE488" i="2"/>
  <c r="AF488" i="2"/>
  <c r="AG488" i="2"/>
  <c r="AH488" i="2"/>
  <c r="AI488" i="2"/>
  <c r="AJ488" i="2"/>
  <c r="B489" i="2"/>
  <c r="C489" i="2"/>
  <c r="D489" i="2"/>
  <c r="F489" i="2"/>
  <c r="G489" i="2"/>
  <c r="H489" i="2"/>
  <c r="I489" i="2"/>
  <c r="J489" i="2"/>
  <c r="K489" i="2"/>
  <c r="L489" i="2"/>
  <c r="M489" i="2"/>
  <c r="N489" i="2"/>
  <c r="Q489" i="2"/>
  <c r="R489" i="2"/>
  <c r="S489" i="2"/>
  <c r="AB489" i="2"/>
  <c r="AC489" i="2"/>
  <c r="AD489" i="2"/>
  <c r="AE489" i="2"/>
  <c r="AF489" i="2"/>
  <c r="AG489" i="2"/>
  <c r="AH489" i="2"/>
  <c r="AI489" i="2"/>
  <c r="AJ489" i="2"/>
  <c r="B490" i="2"/>
  <c r="C490" i="2"/>
  <c r="D490" i="2"/>
  <c r="G490" i="2"/>
  <c r="H490" i="2"/>
  <c r="I490" i="2"/>
  <c r="J490" i="2"/>
  <c r="K490" i="2"/>
  <c r="L490" i="2"/>
  <c r="M490" i="2"/>
  <c r="AA490" i="2" s="1"/>
  <c r="N490" i="2"/>
  <c r="F490" i="2"/>
  <c r="R490" i="2"/>
  <c r="S490" i="2"/>
  <c r="AB490" i="2"/>
  <c r="AC490" i="2"/>
  <c r="AD490" i="2"/>
  <c r="AE490" i="2"/>
  <c r="AF490" i="2"/>
  <c r="AG490" i="2"/>
  <c r="AH490" i="2"/>
  <c r="AI490" i="2"/>
  <c r="AJ490" i="2"/>
  <c r="B491" i="2"/>
  <c r="C491" i="2"/>
  <c r="D491" i="2"/>
  <c r="G491" i="2"/>
  <c r="H491" i="2"/>
  <c r="I491" i="2"/>
  <c r="J491" i="2"/>
  <c r="K491" i="2"/>
  <c r="L491" i="2"/>
  <c r="M491" i="2"/>
  <c r="Y491" i="2" s="1"/>
  <c r="N491" i="2"/>
  <c r="R491" i="2"/>
  <c r="S491" i="2"/>
  <c r="AB491" i="2"/>
  <c r="AC491" i="2"/>
  <c r="AD491" i="2"/>
  <c r="AE491" i="2"/>
  <c r="AF491" i="2"/>
  <c r="AG491" i="2"/>
  <c r="AH491" i="2"/>
  <c r="AI491" i="2"/>
  <c r="AJ491" i="2"/>
  <c r="B492" i="2"/>
  <c r="C492" i="2"/>
  <c r="D492" i="2"/>
  <c r="G492" i="2"/>
  <c r="H492" i="2"/>
  <c r="I492" i="2"/>
  <c r="J492" i="2"/>
  <c r="K492" i="2"/>
  <c r="L492" i="2"/>
  <c r="M492" i="2"/>
  <c r="N492" i="2"/>
  <c r="Q492" i="2"/>
  <c r="R492" i="2"/>
  <c r="S492" i="2"/>
  <c r="AB492" i="2"/>
  <c r="AC492" i="2"/>
  <c r="AD492" i="2"/>
  <c r="AE492" i="2"/>
  <c r="AF492" i="2"/>
  <c r="AG492" i="2"/>
  <c r="AH492" i="2"/>
  <c r="AI492" i="2"/>
  <c r="AJ492" i="2"/>
  <c r="B493" i="2"/>
  <c r="C493" i="2"/>
  <c r="D493" i="2"/>
  <c r="G493" i="2"/>
  <c r="H493" i="2"/>
  <c r="I493" i="2"/>
  <c r="J493" i="2"/>
  <c r="K493" i="2"/>
  <c r="L493" i="2"/>
  <c r="M493" i="2"/>
  <c r="V493" i="2" s="1"/>
  <c r="N493" i="2"/>
  <c r="R493" i="2"/>
  <c r="S493" i="2"/>
  <c r="AB493" i="2"/>
  <c r="AC493" i="2"/>
  <c r="AD493" i="2"/>
  <c r="AE493" i="2"/>
  <c r="AF493" i="2"/>
  <c r="AG493" i="2"/>
  <c r="AH493" i="2"/>
  <c r="AI493" i="2"/>
  <c r="AJ493" i="2"/>
  <c r="B494" i="2"/>
  <c r="C494" i="2"/>
  <c r="D494" i="2"/>
  <c r="G494" i="2"/>
  <c r="H494" i="2"/>
  <c r="I494" i="2"/>
  <c r="J494" i="2"/>
  <c r="K494" i="2"/>
  <c r="L494" i="2"/>
  <c r="M494" i="2"/>
  <c r="N494" i="2"/>
  <c r="R494" i="2"/>
  <c r="S494" i="2"/>
  <c r="AB494" i="2"/>
  <c r="AC494" i="2"/>
  <c r="AD494" i="2"/>
  <c r="AE494" i="2"/>
  <c r="AF494" i="2"/>
  <c r="AG494" i="2"/>
  <c r="AH494" i="2"/>
  <c r="AI494" i="2"/>
  <c r="AJ494" i="2"/>
  <c r="B495" i="2"/>
  <c r="C495" i="2"/>
  <c r="D495" i="2"/>
  <c r="G495" i="2"/>
  <c r="H495" i="2"/>
  <c r="I495" i="2"/>
  <c r="J495" i="2"/>
  <c r="K495" i="2"/>
  <c r="L495" i="2"/>
  <c r="M495" i="2"/>
  <c r="N495" i="2"/>
  <c r="F495" i="2"/>
  <c r="R495" i="2"/>
  <c r="S495" i="2"/>
  <c r="AB495" i="2"/>
  <c r="AC495" i="2"/>
  <c r="AD495" i="2"/>
  <c r="AE495" i="2"/>
  <c r="AF495" i="2"/>
  <c r="AG495" i="2"/>
  <c r="AH495" i="2"/>
  <c r="AI495" i="2"/>
  <c r="AJ495" i="2"/>
  <c r="B496" i="2"/>
  <c r="C496" i="2"/>
  <c r="D496" i="2"/>
  <c r="F496" i="2"/>
  <c r="G496" i="2"/>
  <c r="H496" i="2"/>
  <c r="I496" i="2"/>
  <c r="J496" i="2"/>
  <c r="K496" i="2"/>
  <c r="L496" i="2"/>
  <c r="M496" i="2"/>
  <c r="X496" i="2" s="1"/>
  <c r="N496" i="2"/>
  <c r="R496" i="2"/>
  <c r="S496" i="2"/>
  <c r="AB496" i="2"/>
  <c r="AC496" i="2"/>
  <c r="AD496" i="2"/>
  <c r="AE496" i="2"/>
  <c r="AF496" i="2"/>
  <c r="AG496" i="2"/>
  <c r="AH496" i="2"/>
  <c r="AI496" i="2"/>
  <c r="AJ496" i="2"/>
  <c r="B497" i="2"/>
  <c r="C497" i="2"/>
  <c r="D497" i="2"/>
  <c r="G497" i="2"/>
  <c r="H497" i="2"/>
  <c r="I497" i="2"/>
  <c r="J497" i="2"/>
  <c r="K497" i="2"/>
  <c r="L497" i="2"/>
  <c r="M497" i="2"/>
  <c r="N497" i="2"/>
  <c r="R497" i="2"/>
  <c r="S497" i="2"/>
  <c r="AB497" i="2"/>
  <c r="AC497" i="2"/>
  <c r="AD497" i="2"/>
  <c r="AE497" i="2"/>
  <c r="AF497" i="2"/>
  <c r="AG497" i="2"/>
  <c r="AH497" i="2"/>
  <c r="AI497" i="2"/>
  <c r="AJ497" i="2"/>
  <c r="B498" i="2"/>
  <c r="C498" i="2"/>
  <c r="D498" i="2"/>
  <c r="G498" i="2"/>
  <c r="H498" i="2"/>
  <c r="I498" i="2"/>
  <c r="J498" i="2"/>
  <c r="K498" i="2"/>
  <c r="L498" i="2"/>
  <c r="M498" i="2"/>
  <c r="N498" i="2"/>
  <c r="Q498" i="2"/>
  <c r="R498" i="2"/>
  <c r="S498" i="2"/>
  <c r="AB498" i="2"/>
  <c r="AC498" i="2"/>
  <c r="AD498" i="2"/>
  <c r="AE498" i="2"/>
  <c r="AF498" i="2"/>
  <c r="AG498" i="2"/>
  <c r="AH498" i="2"/>
  <c r="AI498" i="2"/>
  <c r="AJ498" i="2"/>
  <c r="B499" i="2"/>
  <c r="C499" i="2"/>
  <c r="D499" i="2"/>
  <c r="G499" i="2"/>
  <c r="H499" i="2"/>
  <c r="I499" i="2"/>
  <c r="J499" i="2"/>
  <c r="K499" i="2"/>
  <c r="L499" i="2"/>
  <c r="M499" i="2"/>
  <c r="Y499" i="2" s="1"/>
  <c r="N499" i="2"/>
  <c r="Q499" i="2"/>
  <c r="R499" i="2"/>
  <c r="S499" i="2"/>
  <c r="AB499" i="2"/>
  <c r="AC499" i="2"/>
  <c r="AD499" i="2"/>
  <c r="AE499" i="2"/>
  <c r="AF499" i="2"/>
  <c r="AG499" i="2"/>
  <c r="AH499" i="2"/>
  <c r="AI499" i="2"/>
  <c r="AJ499" i="2"/>
  <c r="B500" i="2"/>
  <c r="C500" i="2"/>
  <c r="D500" i="2"/>
  <c r="G500" i="2"/>
  <c r="H500" i="2"/>
  <c r="I500" i="2"/>
  <c r="J500" i="2"/>
  <c r="K500" i="2"/>
  <c r="L500" i="2"/>
  <c r="M500" i="2"/>
  <c r="N500" i="2"/>
  <c r="R500" i="2"/>
  <c r="S500" i="2"/>
  <c r="AB500" i="2"/>
  <c r="AC500" i="2"/>
  <c r="AD500" i="2"/>
  <c r="AE500" i="2"/>
  <c r="AF500" i="2"/>
  <c r="AG500" i="2"/>
  <c r="AH500" i="2"/>
  <c r="AI500" i="2"/>
  <c r="AJ500" i="2"/>
  <c r="B501" i="2"/>
  <c r="C501" i="2"/>
  <c r="D501" i="2"/>
  <c r="G501" i="2"/>
  <c r="H501" i="2"/>
  <c r="I501" i="2"/>
  <c r="J501" i="2"/>
  <c r="K501" i="2"/>
  <c r="L501" i="2"/>
  <c r="M501" i="2"/>
  <c r="N501" i="2"/>
  <c r="Q501" i="2"/>
  <c r="R501" i="2"/>
  <c r="S501" i="2"/>
  <c r="AB501" i="2"/>
  <c r="AC501" i="2"/>
  <c r="AD501" i="2"/>
  <c r="AE501" i="2"/>
  <c r="AF501" i="2"/>
  <c r="AG501" i="2"/>
  <c r="AH501" i="2"/>
  <c r="AI501" i="2"/>
  <c r="AJ501" i="2"/>
  <c r="B502" i="2"/>
  <c r="C502" i="2"/>
  <c r="D502" i="2"/>
  <c r="G502" i="2"/>
  <c r="H502" i="2"/>
  <c r="I502" i="2"/>
  <c r="J502" i="2"/>
  <c r="K502" i="2"/>
  <c r="L502" i="2"/>
  <c r="M502" i="2"/>
  <c r="V502" i="2" s="1"/>
  <c r="N502" i="2"/>
  <c r="Q502" i="2"/>
  <c r="R502" i="2"/>
  <c r="S502" i="2"/>
  <c r="AB502" i="2"/>
  <c r="AC502" i="2"/>
  <c r="AD502" i="2"/>
  <c r="AE502" i="2"/>
  <c r="AF502" i="2"/>
  <c r="AG502" i="2"/>
  <c r="AH502" i="2"/>
  <c r="AI502" i="2"/>
  <c r="AJ502" i="2"/>
  <c r="B503" i="2"/>
  <c r="C503" i="2"/>
  <c r="D503" i="2"/>
  <c r="G503" i="2"/>
  <c r="H503" i="2"/>
  <c r="I503" i="2"/>
  <c r="J503" i="2"/>
  <c r="K503" i="2"/>
  <c r="L503" i="2"/>
  <c r="M503" i="2"/>
  <c r="V503" i="2" s="1"/>
  <c r="N503" i="2"/>
  <c r="R503" i="2"/>
  <c r="S503" i="2"/>
  <c r="AB503" i="2"/>
  <c r="AC503" i="2"/>
  <c r="AD503" i="2"/>
  <c r="AE503" i="2"/>
  <c r="AF503" i="2"/>
  <c r="AG503" i="2"/>
  <c r="AH503" i="2"/>
  <c r="AI503" i="2"/>
  <c r="AJ503" i="2"/>
  <c r="B504" i="2"/>
  <c r="C504" i="2"/>
  <c r="D504" i="2"/>
  <c r="G504" i="2"/>
  <c r="H504" i="2"/>
  <c r="I504" i="2"/>
  <c r="J504" i="2"/>
  <c r="K504" i="2"/>
  <c r="L504" i="2"/>
  <c r="M504" i="2"/>
  <c r="N504" i="2"/>
  <c r="R504" i="2"/>
  <c r="S504" i="2"/>
  <c r="AB504" i="2"/>
  <c r="AC504" i="2"/>
  <c r="AD504" i="2"/>
  <c r="AE504" i="2"/>
  <c r="AF504" i="2"/>
  <c r="AG504" i="2"/>
  <c r="AH504" i="2"/>
  <c r="AI504" i="2"/>
  <c r="AJ504" i="2"/>
  <c r="B505" i="2"/>
  <c r="C505" i="2"/>
  <c r="D505" i="2"/>
  <c r="G505" i="2"/>
  <c r="H505" i="2"/>
  <c r="I505" i="2"/>
  <c r="J505" i="2"/>
  <c r="K505" i="2"/>
  <c r="L505" i="2"/>
  <c r="M505" i="2"/>
  <c r="N505" i="2"/>
  <c r="R505" i="2"/>
  <c r="S505" i="2"/>
  <c r="AB505" i="2"/>
  <c r="AC505" i="2"/>
  <c r="AD505" i="2"/>
  <c r="AE505" i="2"/>
  <c r="AF505" i="2"/>
  <c r="AG505" i="2"/>
  <c r="AH505" i="2"/>
  <c r="AI505" i="2"/>
  <c r="AJ505" i="2"/>
  <c r="B506" i="2"/>
  <c r="C506" i="2"/>
  <c r="D506" i="2"/>
  <c r="F506" i="2"/>
  <c r="G506" i="2"/>
  <c r="H506" i="2"/>
  <c r="I506" i="2"/>
  <c r="J506" i="2"/>
  <c r="K506" i="2"/>
  <c r="L506" i="2"/>
  <c r="M506" i="2"/>
  <c r="Y506" i="2" s="1"/>
  <c r="N506" i="2"/>
  <c r="Q506" i="2"/>
  <c r="R506" i="2"/>
  <c r="S506" i="2"/>
  <c r="AB506" i="2"/>
  <c r="AC506" i="2"/>
  <c r="AD506" i="2"/>
  <c r="AE506" i="2"/>
  <c r="AF506" i="2"/>
  <c r="AG506" i="2"/>
  <c r="AH506" i="2"/>
  <c r="AI506" i="2"/>
  <c r="AJ506" i="2"/>
  <c r="B507" i="2"/>
  <c r="C507" i="2"/>
  <c r="D507" i="2"/>
  <c r="G507" i="2"/>
  <c r="H507" i="2"/>
  <c r="I507" i="2"/>
  <c r="J507" i="2"/>
  <c r="K507" i="2"/>
  <c r="L507" i="2"/>
  <c r="M507" i="2"/>
  <c r="X507" i="2" s="1"/>
  <c r="N507" i="2"/>
  <c r="Q507" i="2"/>
  <c r="R507" i="2"/>
  <c r="S507" i="2"/>
  <c r="AB507" i="2"/>
  <c r="AC507" i="2"/>
  <c r="AD507" i="2"/>
  <c r="AE507" i="2"/>
  <c r="AF507" i="2"/>
  <c r="AG507" i="2"/>
  <c r="AH507" i="2"/>
  <c r="AI507" i="2"/>
  <c r="AJ507" i="2"/>
  <c r="B508" i="2"/>
  <c r="C508" i="2"/>
  <c r="D508" i="2"/>
  <c r="G508" i="2"/>
  <c r="H508" i="2"/>
  <c r="I508" i="2"/>
  <c r="J508" i="2"/>
  <c r="K508" i="2"/>
  <c r="L508" i="2"/>
  <c r="M508" i="2"/>
  <c r="AA508" i="2" s="1"/>
  <c r="N508" i="2"/>
  <c r="R508" i="2"/>
  <c r="S508" i="2"/>
  <c r="AB508" i="2"/>
  <c r="AC508" i="2"/>
  <c r="AD508" i="2"/>
  <c r="AE508" i="2"/>
  <c r="AF508" i="2"/>
  <c r="AG508" i="2"/>
  <c r="AH508" i="2"/>
  <c r="AI508" i="2"/>
  <c r="AJ508" i="2"/>
  <c r="B509" i="2"/>
  <c r="C509" i="2"/>
  <c r="D509" i="2"/>
  <c r="G509" i="2"/>
  <c r="H509" i="2"/>
  <c r="I509" i="2"/>
  <c r="J509" i="2"/>
  <c r="K509" i="2"/>
  <c r="L509" i="2"/>
  <c r="M509" i="2"/>
  <c r="N509" i="2"/>
  <c r="R509" i="2"/>
  <c r="S509" i="2"/>
  <c r="AB509" i="2"/>
  <c r="AC509" i="2"/>
  <c r="AD509" i="2"/>
  <c r="AE509" i="2"/>
  <c r="AF509" i="2"/>
  <c r="AG509" i="2"/>
  <c r="AH509" i="2"/>
  <c r="AI509" i="2"/>
  <c r="AJ509" i="2"/>
  <c r="B510" i="2"/>
  <c r="C510" i="2"/>
  <c r="D510" i="2"/>
  <c r="G510" i="2"/>
  <c r="H510" i="2"/>
  <c r="I510" i="2"/>
  <c r="J510" i="2"/>
  <c r="K510" i="2"/>
  <c r="L510" i="2"/>
  <c r="M510" i="2"/>
  <c r="V510" i="2" s="1"/>
  <c r="N510" i="2"/>
  <c r="Q510" i="2"/>
  <c r="R510" i="2"/>
  <c r="S510" i="2"/>
  <c r="AB510" i="2"/>
  <c r="AC510" i="2"/>
  <c r="AD510" i="2"/>
  <c r="AE510" i="2"/>
  <c r="AF510" i="2"/>
  <c r="AG510" i="2"/>
  <c r="AH510" i="2"/>
  <c r="AI510" i="2"/>
  <c r="AJ510" i="2"/>
  <c r="B511" i="2"/>
  <c r="C511" i="2"/>
  <c r="D511" i="2"/>
  <c r="G511" i="2"/>
  <c r="H511" i="2"/>
  <c r="I511" i="2"/>
  <c r="J511" i="2"/>
  <c r="K511" i="2"/>
  <c r="L511" i="2"/>
  <c r="M511" i="2"/>
  <c r="N511" i="2"/>
  <c r="R511" i="2"/>
  <c r="S511" i="2"/>
  <c r="AB511" i="2"/>
  <c r="AC511" i="2"/>
  <c r="AD511" i="2"/>
  <c r="AE511" i="2"/>
  <c r="AF511" i="2"/>
  <c r="AG511" i="2"/>
  <c r="AH511" i="2"/>
  <c r="AI511" i="2"/>
  <c r="AJ511" i="2"/>
  <c r="B512" i="2"/>
  <c r="C512" i="2"/>
  <c r="D512" i="2"/>
  <c r="G512" i="2"/>
  <c r="H512" i="2"/>
  <c r="I512" i="2"/>
  <c r="J512" i="2"/>
  <c r="K512" i="2"/>
  <c r="L512" i="2"/>
  <c r="M512" i="2"/>
  <c r="Z512" i="2" s="1"/>
  <c r="N512" i="2"/>
  <c r="Q512" i="2"/>
  <c r="R512" i="2"/>
  <c r="S512" i="2"/>
  <c r="AB512" i="2"/>
  <c r="AC512" i="2"/>
  <c r="AD512" i="2"/>
  <c r="AE512" i="2"/>
  <c r="AF512" i="2"/>
  <c r="AG512" i="2"/>
  <c r="AH512" i="2"/>
  <c r="AI512" i="2"/>
  <c r="AJ512" i="2"/>
  <c r="B513" i="2"/>
  <c r="C513" i="2"/>
  <c r="D513" i="2"/>
  <c r="G513" i="2"/>
  <c r="H513" i="2"/>
  <c r="I513" i="2"/>
  <c r="J513" i="2"/>
  <c r="K513" i="2"/>
  <c r="L513" i="2"/>
  <c r="M513" i="2"/>
  <c r="N513" i="2"/>
  <c r="F513" i="2"/>
  <c r="R513" i="2"/>
  <c r="S513" i="2"/>
  <c r="AB513" i="2"/>
  <c r="AC513" i="2"/>
  <c r="AD513" i="2"/>
  <c r="AE513" i="2"/>
  <c r="AF513" i="2"/>
  <c r="AG513" i="2"/>
  <c r="AH513" i="2"/>
  <c r="AI513" i="2"/>
  <c r="AJ513" i="2"/>
  <c r="B514" i="2"/>
  <c r="C514" i="2"/>
  <c r="D514" i="2"/>
  <c r="F514" i="2"/>
  <c r="G514" i="2"/>
  <c r="H514" i="2"/>
  <c r="I514" i="2"/>
  <c r="J514" i="2"/>
  <c r="K514" i="2"/>
  <c r="L514" i="2"/>
  <c r="M514" i="2"/>
  <c r="U514" i="2" s="1"/>
  <c r="N514" i="2"/>
  <c r="Q514" i="2"/>
  <c r="R514" i="2"/>
  <c r="S514" i="2"/>
  <c r="AB514" i="2"/>
  <c r="AC514" i="2"/>
  <c r="AD514" i="2"/>
  <c r="AE514" i="2"/>
  <c r="AF514" i="2"/>
  <c r="AG514" i="2"/>
  <c r="AH514" i="2"/>
  <c r="AI514" i="2"/>
  <c r="AJ514" i="2"/>
  <c r="B515" i="2"/>
  <c r="C515" i="2"/>
  <c r="D515" i="2"/>
  <c r="G515" i="2"/>
  <c r="H515" i="2"/>
  <c r="I515" i="2"/>
  <c r="J515" i="2"/>
  <c r="K515" i="2"/>
  <c r="L515" i="2"/>
  <c r="M515" i="2"/>
  <c r="V515" i="2" s="1"/>
  <c r="N515" i="2"/>
  <c r="F515" i="2"/>
  <c r="R515" i="2"/>
  <c r="S515" i="2"/>
  <c r="AB515" i="2"/>
  <c r="AC515" i="2"/>
  <c r="AD515" i="2"/>
  <c r="AE515" i="2"/>
  <c r="AF515" i="2"/>
  <c r="AG515" i="2"/>
  <c r="AH515" i="2"/>
  <c r="AI515" i="2"/>
  <c r="AJ515" i="2"/>
  <c r="B516" i="2"/>
  <c r="C516" i="2"/>
  <c r="D516" i="2"/>
  <c r="G516" i="2"/>
  <c r="H516" i="2"/>
  <c r="I516" i="2"/>
  <c r="J516" i="2"/>
  <c r="K516" i="2"/>
  <c r="L516" i="2"/>
  <c r="M516" i="2"/>
  <c r="T516" i="2" s="1"/>
  <c r="N516" i="2"/>
  <c r="R516" i="2"/>
  <c r="S516" i="2"/>
  <c r="AB516" i="2"/>
  <c r="AC516" i="2"/>
  <c r="AD516" i="2"/>
  <c r="AE516" i="2"/>
  <c r="AF516" i="2"/>
  <c r="AG516" i="2"/>
  <c r="AH516" i="2"/>
  <c r="AI516" i="2"/>
  <c r="AJ516" i="2"/>
  <c r="B517" i="2"/>
  <c r="C517" i="2"/>
  <c r="D517" i="2"/>
  <c r="G517" i="2"/>
  <c r="H517" i="2"/>
  <c r="I517" i="2"/>
  <c r="J517" i="2"/>
  <c r="K517" i="2"/>
  <c r="L517" i="2"/>
  <c r="M517" i="2"/>
  <c r="AA517" i="2" s="1"/>
  <c r="N517" i="2"/>
  <c r="R517" i="2"/>
  <c r="S517" i="2"/>
  <c r="AB517" i="2"/>
  <c r="AC517" i="2"/>
  <c r="AD517" i="2"/>
  <c r="AE517" i="2"/>
  <c r="AF517" i="2"/>
  <c r="AG517" i="2"/>
  <c r="AH517" i="2"/>
  <c r="AI517" i="2"/>
  <c r="AJ517" i="2"/>
  <c r="B518" i="2"/>
  <c r="C518" i="2"/>
  <c r="D518" i="2"/>
  <c r="G518" i="2"/>
  <c r="H518" i="2"/>
  <c r="I518" i="2"/>
  <c r="J518" i="2"/>
  <c r="K518" i="2"/>
  <c r="L518" i="2"/>
  <c r="M518" i="2"/>
  <c r="V518" i="2" s="1"/>
  <c r="N518" i="2"/>
  <c r="Q518" i="2"/>
  <c r="R518" i="2"/>
  <c r="S518" i="2"/>
  <c r="AB518" i="2"/>
  <c r="AC518" i="2"/>
  <c r="AD518" i="2"/>
  <c r="AE518" i="2"/>
  <c r="AF518" i="2"/>
  <c r="AG518" i="2"/>
  <c r="AH518" i="2"/>
  <c r="AI518" i="2"/>
  <c r="AJ518" i="2"/>
  <c r="B519" i="2"/>
  <c r="C519" i="2"/>
  <c r="D519" i="2"/>
  <c r="F519" i="2"/>
  <c r="G519" i="2"/>
  <c r="H519" i="2"/>
  <c r="I519" i="2"/>
  <c r="J519" i="2"/>
  <c r="K519" i="2"/>
  <c r="L519" i="2"/>
  <c r="M519" i="2"/>
  <c r="Z519" i="2" s="1"/>
  <c r="N519" i="2"/>
  <c r="R519" i="2"/>
  <c r="S519" i="2"/>
  <c r="AB519" i="2"/>
  <c r="AC519" i="2"/>
  <c r="AD519" i="2"/>
  <c r="AE519" i="2"/>
  <c r="AF519" i="2"/>
  <c r="AG519" i="2"/>
  <c r="AH519" i="2"/>
  <c r="AI519" i="2"/>
  <c r="AJ519" i="2"/>
  <c r="B520" i="2"/>
  <c r="C520" i="2"/>
  <c r="D520" i="2"/>
  <c r="G520" i="2"/>
  <c r="H520" i="2"/>
  <c r="I520" i="2"/>
  <c r="J520" i="2"/>
  <c r="K520" i="2"/>
  <c r="L520" i="2"/>
  <c r="M520" i="2"/>
  <c r="N520" i="2"/>
  <c r="F520" i="2"/>
  <c r="R520" i="2"/>
  <c r="S520" i="2"/>
  <c r="AB520" i="2"/>
  <c r="AC520" i="2"/>
  <c r="AD520" i="2"/>
  <c r="AE520" i="2"/>
  <c r="AF520" i="2"/>
  <c r="AG520" i="2"/>
  <c r="AH520" i="2"/>
  <c r="AI520" i="2"/>
  <c r="AJ520" i="2"/>
  <c r="B521" i="2"/>
  <c r="C521" i="2"/>
  <c r="D521" i="2"/>
  <c r="G521" i="2"/>
  <c r="H521" i="2"/>
  <c r="I521" i="2"/>
  <c r="J521" i="2"/>
  <c r="K521" i="2"/>
  <c r="L521" i="2"/>
  <c r="M521" i="2"/>
  <c r="N521" i="2"/>
  <c r="F521" i="2"/>
  <c r="Q521" i="2"/>
  <c r="R521" i="2"/>
  <c r="S521" i="2"/>
  <c r="AB521" i="2"/>
  <c r="AC521" i="2"/>
  <c r="AD521" i="2"/>
  <c r="AE521" i="2"/>
  <c r="AF521" i="2"/>
  <c r="AG521" i="2"/>
  <c r="AH521" i="2"/>
  <c r="AI521" i="2"/>
  <c r="AJ521" i="2"/>
  <c r="B522" i="2"/>
  <c r="C522" i="2"/>
  <c r="D522" i="2"/>
  <c r="G522" i="2"/>
  <c r="H522" i="2"/>
  <c r="I522" i="2"/>
  <c r="J522" i="2"/>
  <c r="K522" i="2"/>
  <c r="L522" i="2"/>
  <c r="M522" i="2"/>
  <c r="AA522" i="2" s="1"/>
  <c r="N522" i="2"/>
  <c r="Q522" i="2"/>
  <c r="R522" i="2"/>
  <c r="S522" i="2"/>
  <c r="AB522" i="2"/>
  <c r="AC522" i="2"/>
  <c r="AD522" i="2"/>
  <c r="AE522" i="2"/>
  <c r="AF522" i="2"/>
  <c r="AG522" i="2"/>
  <c r="AH522" i="2"/>
  <c r="AI522" i="2"/>
  <c r="AJ522" i="2"/>
  <c r="B523" i="2"/>
  <c r="C523" i="2"/>
  <c r="D523" i="2"/>
  <c r="G523" i="2"/>
  <c r="H523" i="2"/>
  <c r="I523" i="2"/>
  <c r="J523" i="2"/>
  <c r="K523" i="2"/>
  <c r="L523" i="2"/>
  <c r="M523" i="2"/>
  <c r="W523" i="2" s="1"/>
  <c r="N523" i="2"/>
  <c r="R523" i="2"/>
  <c r="S523" i="2"/>
  <c r="AB523" i="2"/>
  <c r="AC523" i="2"/>
  <c r="AD523" i="2"/>
  <c r="AE523" i="2"/>
  <c r="AF523" i="2"/>
  <c r="AG523" i="2"/>
  <c r="AH523" i="2"/>
  <c r="AI523" i="2"/>
  <c r="AJ523" i="2"/>
  <c r="B524" i="2"/>
  <c r="C524" i="2"/>
  <c r="D524" i="2"/>
  <c r="G524" i="2"/>
  <c r="H524" i="2"/>
  <c r="I524" i="2"/>
  <c r="J524" i="2"/>
  <c r="K524" i="2"/>
  <c r="L524" i="2"/>
  <c r="M524" i="2"/>
  <c r="U524" i="2" s="1"/>
  <c r="N524" i="2"/>
  <c r="F524" i="2"/>
  <c r="R524" i="2"/>
  <c r="S524" i="2"/>
  <c r="AB524" i="2"/>
  <c r="AC524" i="2"/>
  <c r="AD524" i="2"/>
  <c r="AE524" i="2"/>
  <c r="AF524" i="2"/>
  <c r="AG524" i="2"/>
  <c r="AH524" i="2"/>
  <c r="AI524" i="2"/>
  <c r="AJ524" i="2"/>
  <c r="B525" i="2"/>
  <c r="C525" i="2"/>
  <c r="D525" i="2"/>
  <c r="G525" i="2"/>
  <c r="H525" i="2"/>
  <c r="I525" i="2"/>
  <c r="J525" i="2"/>
  <c r="K525" i="2"/>
  <c r="L525" i="2"/>
  <c r="M525" i="2"/>
  <c r="N525" i="2"/>
  <c r="R525" i="2"/>
  <c r="S525" i="2"/>
  <c r="AB525" i="2"/>
  <c r="AC525" i="2"/>
  <c r="AD525" i="2"/>
  <c r="AE525" i="2"/>
  <c r="AF525" i="2"/>
  <c r="AG525" i="2"/>
  <c r="AH525" i="2"/>
  <c r="AI525" i="2"/>
  <c r="AJ525" i="2"/>
  <c r="B526" i="2"/>
  <c r="C526" i="2"/>
  <c r="D526" i="2"/>
  <c r="F526" i="2"/>
  <c r="G526" i="2"/>
  <c r="H526" i="2"/>
  <c r="I526" i="2"/>
  <c r="J526" i="2"/>
  <c r="K526" i="2"/>
  <c r="L526" i="2"/>
  <c r="M526" i="2"/>
  <c r="V526" i="2" s="1"/>
  <c r="N526" i="2"/>
  <c r="R526" i="2"/>
  <c r="S526" i="2"/>
  <c r="AB526" i="2"/>
  <c r="AC526" i="2"/>
  <c r="AD526" i="2"/>
  <c r="AE526" i="2"/>
  <c r="AF526" i="2"/>
  <c r="AG526" i="2"/>
  <c r="AH526" i="2"/>
  <c r="AI526" i="2"/>
  <c r="AJ526" i="2"/>
  <c r="B527" i="2"/>
  <c r="C527" i="2"/>
  <c r="D527" i="2"/>
  <c r="G527" i="2"/>
  <c r="H527" i="2"/>
  <c r="I527" i="2"/>
  <c r="J527" i="2"/>
  <c r="K527" i="2"/>
  <c r="L527" i="2"/>
  <c r="M527" i="2"/>
  <c r="U527" i="2" s="1"/>
  <c r="N527" i="2"/>
  <c r="R527" i="2"/>
  <c r="S527" i="2"/>
  <c r="AB527" i="2"/>
  <c r="AC527" i="2"/>
  <c r="AD527" i="2"/>
  <c r="AE527" i="2"/>
  <c r="AF527" i="2"/>
  <c r="AG527" i="2"/>
  <c r="AH527" i="2"/>
  <c r="AI527" i="2"/>
  <c r="AJ527" i="2"/>
  <c r="B528" i="2"/>
  <c r="C528" i="2"/>
  <c r="D528" i="2"/>
  <c r="G528" i="2"/>
  <c r="H528" i="2"/>
  <c r="I528" i="2"/>
  <c r="J528" i="2"/>
  <c r="K528" i="2"/>
  <c r="L528" i="2"/>
  <c r="M528" i="2"/>
  <c r="V528" i="2" s="1"/>
  <c r="N528" i="2"/>
  <c r="R528" i="2"/>
  <c r="S528" i="2"/>
  <c r="AB528" i="2"/>
  <c r="AC528" i="2"/>
  <c r="AD528" i="2"/>
  <c r="AE528" i="2"/>
  <c r="AF528" i="2"/>
  <c r="AG528" i="2"/>
  <c r="AH528" i="2"/>
  <c r="AI528" i="2"/>
  <c r="AJ528" i="2"/>
  <c r="B529" i="2"/>
  <c r="C529" i="2"/>
  <c r="D529" i="2"/>
  <c r="G529" i="2"/>
  <c r="H529" i="2"/>
  <c r="I529" i="2"/>
  <c r="J529" i="2"/>
  <c r="K529" i="2"/>
  <c r="L529" i="2"/>
  <c r="M529" i="2"/>
  <c r="U529" i="2" s="1"/>
  <c r="N529" i="2"/>
  <c r="R529" i="2"/>
  <c r="S529" i="2"/>
  <c r="AB529" i="2"/>
  <c r="AC529" i="2"/>
  <c r="AD529" i="2"/>
  <c r="AE529" i="2"/>
  <c r="AF529" i="2"/>
  <c r="AG529" i="2"/>
  <c r="AH529" i="2"/>
  <c r="AI529" i="2"/>
  <c r="AJ529" i="2"/>
  <c r="B530" i="2"/>
  <c r="C530" i="2"/>
  <c r="D530" i="2"/>
  <c r="G530" i="2"/>
  <c r="H530" i="2"/>
  <c r="I530" i="2"/>
  <c r="J530" i="2"/>
  <c r="K530" i="2"/>
  <c r="L530" i="2"/>
  <c r="M530" i="2"/>
  <c r="AA530" i="2" s="1"/>
  <c r="N530" i="2"/>
  <c r="Q530" i="2"/>
  <c r="R530" i="2"/>
  <c r="S530" i="2"/>
  <c r="AB530" i="2"/>
  <c r="AC530" i="2"/>
  <c r="AD530" i="2"/>
  <c r="AE530" i="2"/>
  <c r="AF530" i="2"/>
  <c r="AG530" i="2"/>
  <c r="AH530" i="2"/>
  <c r="AI530" i="2"/>
  <c r="AJ530" i="2"/>
  <c r="B531" i="2"/>
  <c r="C531" i="2"/>
  <c r="D531" i="2"/>
  <c r="G531" i="2"/>
  <c r="H531" i="2"/>
  <c r="I531" i="2"/>
  <c r="J531" i="2"/>
  <c r="K531" i="2"/>
  <c r="L531" i="2"/>
  <c r="M531" i="2"/>
  <c r="W531" i="2" s="1"/>
  <c r="N531" i="2"/>
  <c r="Q531" i="2"/>
  <c r="R531" i="2"/>
  <c r="S531" i="2"/>
  <c r="AB531" i="2"/>
  <c r="AC531" i="2"/>
  <c r="AD531" i="2"/>
  <c r="AE531" i="2"/>
  <c r="AF531" i="2"/>
  <c r="AG531" i="2"/>
  <c r="AH531" i="2"/>
  <c r="AI531" i="2"/>
  <c r="AJ531" i="2"/>
  <c r="B532" i="2"/>
  <c r="C532" i="2"/>
  <c r="D532" i="2"/>
  <c r="G532" i="2"/>
  <c r="H532" i="2"/>
  <c r="I532" i="2"/>
  <c r="J532" i="2"/>
  <c r="K532" i="2"/>
  <c r="L532" i="2"/>
  <c r="M532" i="2"/>
  <c r="U532" i="2" s="1"/>
  <c r="N532" i="2"/>
  <c r="R532" i="2"/>
  <c r="S532" i="2"/>
  <c r="AB532" i="2"/>
  <c r="AC532" i="2"/>
  <c r="AD532" i="2"/>
  <c r="AE532" i="2"/>
  <c r="AF532" i="2"/>
  <c r="AG532" i="2"/>
  <c r="AH532" i="2"/>
  <c r="AI532" i="2"/>
  <c r="AJ532" i="2"/>
  <c r="B533" i="2"/>
  <c r="C533" i="2"/>
  <c r="D533" i="2"/>
  <c r="G533" i="2"/>
  <c r="H533" i="2"/>
  <c r="I533" i="2"/>
  <c r="J533" i="2"/>
  <c r="K533" i="2"/>
  <c r="L533" i="2"/>
  <c r="M533" i="2"/>
  <c r="X533" i="2" s="1"/>
  <c r="N533" i="2"/>
  <c r="Q533" i="2"/>
  <c r="R533" i="2"/>
  <c r="S533" i="2"/>
  <c r="AB533" i="2"/>
  <c r="AC533" i="2"/>
  <c r="AD533" i="2"/>
  <c r="AE533" i="2"/>
  <c r="AF533" i="2"/>
  <c r="AG533" i="2"/>
  <c r="AH533" i="2"/>
  <c r="AI533" i="2"/>
  <c r="AJ533" i="2"/>
  <c r="B534" i="2"/>
  <c r="C534" i="2"/>
  <c r="D534" i="2"/>
  <c r="G534" i="2"/>
  <c r="H534" i="2"/>
  <c r="I534" i="2"/>
  <c r="J534" i="2"/>
  <c r="K534" i="2"/>
  <c r="L534" i="2"/>
  <c r="M534" i="2"/>
  <c r="V534" i="2" s="1"/>
  <c r="N534" i="2"/>
  <c r="R534" i="2"/>
  <c r="S534" i="2"/>
  <c r="AB534" i="2"/>
  <c r="AC534" i="2"/>
  <c r="AD534" i="2"/>
  <c r="AE534" i="2"/>
  <c r="AF534" i="2"/>
  <c r="AG534" i="2"/>
  <c r="AH534" i="2"/>
  <c r="AI534" i="2"/>
  <c r="AJ534" i="2"/>
  <c r="B535" i="2"/>
  <c r="C535" i="2"/>
  <c r="D535" i="2"/>
  <c r="G535" i="2"/>
  <c r="H535" i="2"/>
  <c r="I535" i="2"/>
  <c r="J535" i="2"/>
  <c r="K535" i="2"/>
  <c r="L535" i="2"/>
  <c r="M535" i="2"/>
  <c r="U535" i="2" s="1"/>
  <c r="N535" i="2"/>
  <c r="R535" i="2"/>
  <c r="S535" i="2"/>
  <c r="AB535" i="2"/>
  <c r="AC535" i="2"/>
  <c r="AD535" i="2"/>
  <c r="AE535" i="2"/>
  <c r="AF535" i="2"/>
  <c r="AG535" i="2"/>
  <c r="AH535" i="2"/>
  <c r="AI535" i="2"/>
  <c r="AJ535" i="2"/>
  <c r="B536" i="2"/>
  <c r="C536" i="2"/>
  <c r="D536" i="2"/>
  <c r="G536" i="2"/>
  <c r="H536" i="2"/>
  <c r="I536" i="2"/>
  <c r="J536" i="2"/>
  <c r="K536" i="2"/>
  <c r="L536" i="2"/>
  <c r="M536" i="2"/>
  <c r="V536" i="2" s="1"/>
  <c r="N536" i="2"/>
  <c r="R536" i="2"/>
  <c r="S536" i="2"/>
  <c r="AB536" i="2"/>
  <c r="AC536" i="2"/>
  <c r="AD536" i="2"/>
  <c r="AE536" i="2"/>
  <c r="AF536" i="2"/>
  <c r="AG536" i="2"/>
  <c r="AH536" i="2"/>
  <c r="AI536" i="2"/>
  <c r="AJ536" i="2"/>
  <c r="B537" i="2"/>
  <c r="C537" i="2"/>
  <c r="D537" i="2"/>
  <c r="G537" i="2"/>
  <c r="H537" i="2"/>
  <c r="I537" i="2"/>
  <c r="J537" i="2"/>
  <c r="K537" i="2"/>
  <c r="L537" i="2"/>
  <c r="M537" i="2"/>
  <c r="V537" i="2" s="1"/>
  <c r="N537" i="2"/>
  <c r="R537" i="2"/>
  <c r="S537" i="2"/>
  <c r="AB537" i="2"/>
  <c r="AC537" i="2"/>
  <c r="AD537" i="2"/>
  <c r="AE537" i="2"/>
  <c r="AF537" i="2"/>
  <c r="AG537" i="2"/>
  <c r="AH537" i="2"/>
  <c r="AI537" i="2"/>
  <c r="AJ537" i="2"/>
  <c r="B538" i="2"/>
  <c r="C538" i="2"/>
  <c r="D538" i="2"/>
  <c r="F538" i="2"/>
  <c r="G538" i="2"/>
  <c r="H538" i="2"/>
  <c r="I538" i="2"/>
  <c r="J538" i="2"/>
  <c r="K538" i="2"/>
  <c r="L538" i="2"/>
  <c r="M538" i="2"/>
  <c r="AA538" i="2" s="1"/>
  <c r="N538" i="2"/>
  <c r="Q538" i="2"/>
  <c r="R538" i="2"/>
  <c r="S538" i="2"/>
  <c r="AB538" i="2"/>
  <c r="AC538" i="2"/>
  <c r="AD538" i="2"/>
  <c r="AE538" i="2"/>
  <c r="AF538" i="2"/>
  <c r="AG538" i="2"/>
  <c r="AH538" i="2"/>
  <c r="AI538" i="2"/>
  <c r="AJ538" i="2"/>
  <c r="B539" i="2"/>
  <c r="C539" i="2"/>
  <c r="D539" i="2"/>
  <c r="G539" i="2"/>
  <c r="H539" i="2"/>
  <c r="I539" i="2"/>
  <c r="J539" i="2"/>
  <c r="K539" i="2"/>
  <c r="L539" i="2"/>
  <c r="M539" i="2"/>
  <c r="T539" i="2" s="1"/>
  <c r="N539" i="2"/>
  <c r="R539" i="2"/>
  <c r="S539" i="2"/>
  <c r="AB539" i="2"/>
  <c r="AC539" i="2"/>
  <c r="AD539" i="2"/>
  <c r="AE539" i="2"/>
  <c r="AF539" i="2"/>
  <c r="AG539" i="2"/>
  <c r="AH539" i="2"/>
  <c r="AI539" i="2"/>
  <c r="AJ539" i="2"/>
  <c r="B540" i="2"/>
  <c r="C540" i="2"/>
  <c r="D540" i="2"/>
  <c r="G540" i="2"/>
  <c r="H540" i="2"/>
  <c r="I540" i="2"/>
  <c r="J540" i="2"/>
  <c r="K540" i="2"/>
  <c r="L540" i="2"/>
  <c r="M540" i="2"/>
  <c r="U540" i="2" s="1"/>
  <c r="N540" i="2"/>
  <c r="F540" i="2"/>
  <c r="R540" i="2"/>
  <c r="S540" i="2"/>
  <c r="AB540" i="2"/>
  <c r="AC540" i="2"/>
  <c r="AD540" i="2"/>
  <c r="AE540" i="2"/>
  <c r="AF540" i="2"/>
  <c r="AG540" i="2"/>
  <c r="AH540" i="2"/>
  <c r="AI540" i="2"/>
  <c r="AJ540" i="2"/>
  <c r="B541" i="2"/>
  <c r="C541" i="2"/>
  <c r="D541" i="2"/>
  <c r="G541" i="2"/>
  <c r="H541" i="2"/>
  <c r="I541" i="2"/>
  <c r="J541" i="2"/>
  <c r="K541" i="2"/>
  <c r="L541" i="2"/>
  <c r="M541" i="2"/>
  <c r="V541" i="2" s="1"/>
  <c r="N541" i="2"/>
  <c r="R541" i="2"/>
  <c r="S541" i="2"/>
  <c r="AB541" i="2"/>
  <c r="AC541" i="2"/>
  <c r="AD541" i="2"/>
  <c r="AE541" i="2"/>
  <c r="AF541" i="2"/>
  <c r="AG541" i="2"/>
  <c r="AH541" i="2"/>
  <c r="AI541" i="2"/>
  <c r="AJ541" i="2"/>
  <c r="B542" i="2"/>
  <c r="C542" i="2"/>
  <c r="D542" i="2"/>
  <c r="G542" i="2"/>
  <c r="H542" i="2"/>
  <c r="I542" i="2"/>
  <c r="J542" i="2"/>
  <c r="K542" i="2"/>
  <c r="L542" i="2"/>
  <c r="M542" i="2"/>
  <c r="Y542" i="2" s="1"/>
  <c r="N542" i="2"/>
  <c r="Q542" i="2"/>
  <c r="R542" i="2"/>
  <c r="S542" i="2"/>
  <c r="AB542" i="2"/>
  <c r="AC542" i="2"/>
  <c r="AD542" i="2"/>
  <c r="AE542" i="2"/>
  <c r="AF542" i="2"/>
  <c r="AG542" i="2"/>
  <c r="AH542" i="2"/>
  <c r="AI542" i="2"/>
  <c r="AJ542" i="2"/>
  <c r="B543" i="2"/>
  <c r="C543" i="2"/>
  <c r="D543" i="2"/>
  <c r="G543" i="2"/>
  <c r="H543" i="2"/>
  <c r="I543" i="2"/>
  <c r="J543" i="2"/>
  <c r="K543" i="2"/>
  <c r="L543" i="2"/>
  <c r="M543" i="2"/>
  <c r="N543" i="2"/>
  <c r="Q543" i="2"/>
  <c r="R543" i="2"/>
  <c r="S543" i="2"/>
  <c r="AB543" i="2"/>
  <c r="AC543" i="2"/>
  <c r="AD543" i="2"/>
  <c r="AE543" i="2"/>
  <c r="AF543" i="2"/>
  <c r="AG543" i="2"/>
  <c r="AH543" i="2"/>
  <c r="AI543" i="2"/>
  <c r="AJ543" i="2"/>
  <c r="B544" i="2"/>
  <c r="C544" i="2"/>
  <c r="D544" i="2"/>
  <c r="G544" i="2"/>
  <c r="H544" i="2"/>
  <c r="I544" i="2"/>
  <c r="J544" i="2"/>
  <c r="K544" i="2"/>
  <c r="L544" i="2"/>
  <c r="M544" i="2"/>
  <c r="X544" i="2" s="1"/>
  <c r="N544" i="2"/>
  <c r="R544" i="2"/>
  <c r="S544" i="2"/>
  <c r="AB544" i="2"/>
  <c r="AC544" i="2"/>
  <c r="AD544" i="2"/>
  <c r="AE544" i="2"/>
  <c r="AF544" i="2"/>
  <c r="AG544" i="2"/>
  <c r="AH544" i="2"/>
  <c r="AI544" i="2"/>
  <c r="AJ544" i="2"/>
  <c r="B545" i="2"/>
  <c r="C545" i="2"/>
  <c r="D545" i="2"/>
  <c r="G545" i="2"/>
  <c r="H545" i="2"/>
  <c r="I545" i="2"/>
  <c r="J545" i="2"/>
  <c r="K545" i="2"/>
  <c r="L545" i="2"/>
  <c r="M545" i="2"/>
  <c r="T545" i="2" s="1"/>
  <c r="N545" i="2"/>
  <c r="Q545" i="2"/>
  <c r="R545" i="2"/>
  <c r="S545" i="2"/>
  <c r="AB545" i="2"/>
  <c r="AC545" i="2"/>
  <c r="AD545" i="2"/>
  <c r="AE545" i="2"/>
  <c r="AF545" i="2"/>
  <c r="AG545" i="2"/>
  <c r="AH545" i="2"/>
  <c r="AI545" i="2"/>
  <c r="AJ545" i="2"/>
  <c r="B546" i="2"/>
  <c r="C546" i="2"/>
  <c r="D546" i="2"/>
  <c r="G546" i="2"/>
  <c r="H546" i="2"/>
  <c r="I546" i="2"/>
  <c r="J546" i="2"/>
  <c r="K546" i="2"/>
  <c r="L546" i="2"/>
  <c r="M546" i="2"/>
  <c r="AA546" i="2" s="1"/>
  <c r="N546" i="2"/>
  <c r="Q546" i="2"/>
  <c r="R546" i="2"/>
  <c r="S546" i="2"/>
  <c r="AB546" i="2"/>
  <c r="AC546" i="2"/>
  <c r="AD546" i="2"/>
  <c r="AE546" i="2"/>
  <c r="AF546" i="2"/>
  <c r="AG546" i="2"/>
  <c r="AH546" i="2"/>
  <c r="AI546" i="2"/>
  <c r="AJ546" i="2"/>
  <c r="B547" i="2"/>
  <c r="C547" i="2"/>
  <c r="D547" i="2"/>
  <c r="G547" i="2"/>
  <c r="H547" i="2"/>
  <c r="I547" i="2"/>
  <c r="J547" i="2"/>
  <c r="K547" i="2"/>
  <c r="L547" i="2"/>
  <c r="M547" i="2"/>
  <c r="U547" i="2" s="1"/>
  <c r="N547" i="2"/>
  <c r="F547" i="2"/>
  <c r="R547" i="2"/>
  <c r="S547" i="2"/>
  <c r="AB547" i="2"/>
  <c r="AC547" i="2"/>
  <c r="AD547" i="2"/>
  <c r="AE547" i="2"/>
  <c r="AF547" i="2"/>
  <c r="AG547" i="2"/>
  <c r="AH547" i="2"/>
  <c r="AI547" i="2"/>
  <c r="AJ547" i="2"/>
  <c r="B548" i="2"/>
  <c r="C548" i="2"/>
  <c r="D548" i="2"/>
  <c r="G548" i="2"/>
  <c r="H548" i="2"/>
  <c r="I548" i="2"/>
  <c r="J548" i="2"/>
  <c r="K548" i="2"/>
  <c r="L548" i="2"/>
  <c r="M548" i="2"/>
  <c r="X548" i="2" s="1"/>
  <c r="N548" i="2"/>
  <c r="R548" i="2"/>
  <c r="S548" i="2"/>
  <c r="AB548" i="2"/>
  <c r="AC548" i="2"/>
  <c r="AD548" i="2"/>
  <c r="AE548" i="2"/>
  <c r="AF548" i="2"/>
  <c r="AG548" i="2"/>
  <c r="AH548" i="2"/>
  <c r="AI548" i="2"/>
  <c r="AJ548" i="2"/>
  <c r="B549" i="2"/>
  <c r="C549" i="2"/>
  <c r="D549" i="2"/>
  <c r="F549" i="2"/>
  <c r="G549" i="2"/>
  <c r="H549" i="2"/>
  <c r="I549" i="2"/>
  <c r="J549" i="2"/>
  <c r="K549" i="2"/>
  <c r="L549" i="2"/>
  <c r="M549" i="2"/>
  <c r="X549" i="2" s="1"/>
  <c r="N549" i="2"/>
  <c r="R549" i="2"/>
  <c r="S549" i="2"/>
  <c r="AB549" i="2"/>
  <c r="AC549" i="2"/>
  <c r="AD549" i="2"/>
  <c r="AE549" i="2"/>
  <c r="AF549" i="2"/>
  <c r="AG549" i="2"/>
  <c r="AH549" i="2"/>
  <c r="AI549" i="2"/>
  <c r="AJ549" i="2"/>
  <c r="B550" i="2"/>
  <c r="C550" i="2"/>
  <c r="D550" i="2"/>
  <c r="G550" i="2"/>
  <c r="H550" i="2"/>
  <c r="I550" i="2"/>
  <c r="J550" i="2"/>
  <c r="K550" i="2"/>
  <c r="L550" i="2"/>
  <c r="M550" i="2"/>
  <c r="V550" i="2" s="1"/>
  <c r="N550" i="2"/>
  <c r="Q550" i="2"/>
  <c r="R550" i="2"/>
  <c r="S550" i="2"/>
  <c r="AB550" i="2"/>
  <c r="AC550" i="2"/>
  <c r="AD550" i="2"/>
  <c r="AE550" i="2"/>
  <c r="AF550" i="2"/>
  <c r="AG550" i="2"/>
  <c r="AH550" i="2"/>
  <c r="AI550" i="2"/>
  <c r="AJ550" i="2"/>
  <c r="B551" i="2"/>
  <c r="C551" i="2"/>
  <c r="D551" i="2"/>
  <c r="G551" i="2"/>
  <c r="H551" i="2"/>
  <c r="I551" i="2"/>
  <c r="J551" i="2"/>
  <c r="K551" i="2"/>
  <c r="L551" i="2"/>
  <c r="M551" i="2"/>
  <c r="T551" i="2" s="1"/>
  <c r="N551" i="2"/>
  <c r="F551" i="2"/>
  <c r="R551" i="2"/>
  <c r="S551" i="2"/>
  <c r="AB551" i="2"/>
  <c r="AC551" i="2"/>
  <c r="AD551" i="2"/>
  <c r="AE551" i="2"/>
  <c r="AF551" i="2"/>
  <c r="AG551" i="2"/>
  <c r="AH551" i="2"/>
  <c r="AI551" i="2"/>
  <c r="AJ551" i="2"/>
  <c r="B552" i="2"/>
  <c r="C552" i="2"/>
  <c r="D552" i="2"/>
  <c r="G552" i="2"/>
  <c r="H552" i="2"/>
  <c r="I552" i="2"/>
  <c r="J552" i="2"/>
  <c r="K552" i="2"/>
  <c r="L552" i="2"/>
  <c r="M552" i="2"/>
  <c r="N552" i="2"/>
  <c r="F552" i="2"/>
  <c r="R552" i="2"/>
  <c r="S552" i="2"/>
  <c r="AB552" i="2"/>
  <c r="AC552" i="2"/>
  <c r="AD552" i="2"/>
  <c r="AE552" i="2"/>
  <c r="AF552" i="2"/>
  <c r="AG552" i="2"/>
  <c r="AH552" i="2"/>
  <c r="AI552" i="2"/>
  <c r="AJ552" i="2"/>
  <c r="B553" i="2"/>
  <c r="C553" i="2"/>
  <c r="D553" i="2"/>
  <c r="G553" i="2"/>
  <c r="H553" i="2"/>
  <c r="I553" i="2"/>
  <c r="J553" i="2"/>
  <c r="K553" i="2"/>
  <c r="L553" i="2"/>
  <c r="M553" i="2"/>
  <c r="U553" i="2" s="1"/>
  <c r="N553" i="2"/>
  <c r="F553" i="2"/>
  <c r="R553" i="2"/>
  <c r="S553" i="2"/>
  <c r="AB553" i="2"/>
  <c r="AC553" i="2"/>
  <c r="AD553" i="2"/>
  <c r="AE553" i="2"/>
  <c r="AF553" i="2"/>
  <c r="AG553" i="2"/>
  <c r="AH553" i="2"/>
  <c r="AI553" i="2"/>
  <c r="AJ553" i="2"/>
  <c r="B554" i="2"/>
  <c r="C554" i="2"/>
  <c r="D554" i="2"/>
  <c r="G554" i="2"/>
  <c r="H554" i="2"/>
  <c r="I554" i="2"/>
  <c r="J554" i="2"/>
  <c r="K554" i="2"/>
  <c r="L554" i="2"/>
  <c r="M554" i="2"/>
  <c r="N554" i="2"/>
  <c r="Q554" i="2"/>
  <c r="R554" i="2"/>
  <c r="S554" i="2"/>
  <c r="AB554" i="2"/>
  <c r="AC554" i="2"/>
  <c r="AD554" i="2"/>
  <c r="AE554" i="2"/>
  <c r="AF554" i="2"/>
  <c r="AG554" i="2"/>
  <c r="AH554" i="2"/>
  <c r="AI554" i="2"/>
  <c r="AJ554" i="2"/>
  <c r="B555" i="2"/>
  <c r="C555" i="2"/>
  <c r="D555" i="2"/>
  <c r="G555" i="2"/>
  <c r="H555" i="2"/>
  <c r="I555" i="2"/>
  <c r="J555" i="2"/>
  <c r="K555" i="2"/>
  <c r="L555" i="2"/>
  <c r="M555" i="2"/>
  <c r="Z555" i="2" s="1"/>
  <c r="N555" i="2"/>
  <c r="R555" i="2"/>
  <c r="S555" i="2"/>
  <c r="AB555" i="2"/>
  <c r="AC555" i="2"/>
  <c r="AD555" i="2"/>
  <c r="AE555" i="2"/>
  <c r="AF555" i="2"/>
  <c r="AG555" i="2"/>
  <c r="AH555" i="2"/>
  <c r="AI555" i="2"/>
  <c r="AJ555" i="2"/>
  <c r="B556" i="2"/>
  <c r="C556" i="2"/>
  <c r="D556" i="2"/>
  <c r="G556" i="2"/>
  <c r="H556" i="2"/>
  <c r="I556" i="2"/>
  <c r="J556" i="2"/>
  <c r="K556" i="2"/>
  <c r="L556" i="2"/>
  <c r="M556" i="2"/>
  <c r="N556" i="2"/>
  <c r="R556" i="2"/>
  <c r="S556" i="2"/>
  <c r="AB556" i="2"/>
  <c r="AC556" i="2"/>
  <c r="AD556" i="2"/>
  <c r="AE556" i="2"/>
  <c r="AF556" i="2"/>
  <c r="AG556" i="2"/>
  <c r="AH556" i="2"/>
  <c r="AI556" i="2"/>
  <c r="AJ556" i="2"/>
  <c r="B557" i="2"/>
  <c r="C557" i="2"/>
  <c r="D557" i="2"/>
  <c r="G557" i="2"/>
  <c r="H557" i="2"/>
  <c r="I557" i="2"/>
  <c r="J557" i="2"/>
  <c r="K557" i="2"/>
  <c r="L557" i="2"/>
  <c r="M557" i="2"/>
  <c r="V557" i="2" s="1"/>
  <c r="N557" i="2"/>
  <c r="R557" i="2"/>
  <c r="S557" i="2"/>
  <c r="AB557" i="2"/>
  <c r="AC557" i="2"/>
  <c r="AD557" i="2"/>
  <c r="AE557" i="2"/>
  <c r="AF557" i="2"/>
  <c r="AG557" i="2"/>
  <c r="AH557" i="2"/>
  <c r="AI557" i="2"/>
  <c r="AJ557" i="2"/>
  <c r="B558" i="2"/>
  <c r="C558" i="2"/>
  <c r="D558" i="2"/>
  <c r="G558" i="2"/>
  <c r="H558" i="2"/>
  <c r="I558" i="2"/>
  <c r="J558" i="2"/>
  <c r="K558" i="2"/>
  <c r="L558" i="2"/>
  <c r="M558" i="2"/>
  <c r="N558" i="2"/>
  <c r="R558" i="2"/>
  <c r="S558" i="2"/>
  <c r="AB558" i="2"/>
  <c r="AC558" i="2"/>
  <c r="AD558" i="2"/>
  <c r="AE558" i="2"/>
  <c r="AF558" i="2"/>
  <c r="AG558" i="2"/>
  <c r="AH558" i="2"/>
  <c r="AI558" i="2"/>
  <c r="AJ558" i="2"/>
  <c r="B559" i="2"/>
  <c r="C559" i="2"/>
  <c r="D559" i="2"/>
  <c r="G559" i="2"/>
  <c r="H559" i="2"/>
  <c r="I559" i="2"/>
  <c r="J559" i="2"/>
  <c r="K559" i="2"/>
  <c r="L559" i="2"/>
  <c r="M559" i="2"/>
  <c r="Z559" i="2" s="1"/>
  <c r="N559" i="2"/>
  <c r="Q559" i="2"/>
  <c r="R559" i="2"/>
  <c r="S559" i="2"/>
  <c r="AB559" i="2"/>
  <c r="AC559" i="2"/>
  <c r="AD559" i="2"/>
  <c r="AE559" i="2"/>
  <c r="AF559" i="2"/>
  <c r="AG559" i="2"/>
  <c r="AH559" i="2"/>
  <c r="AI559" i="2"/>
  <c r="AJ559" i="2"/>
  <c r="B560" i="2"/>
  <c r="C560" i="2"/>
  <c r="D560" i="2"/>
  <c r="G560" i="2"/>
  <c r="H560" i="2"/>
  <c r="I560" i="2"/>
  <c r="J560" i="2"/>
  <c r="K560" i="2"/>
  <c r="L560" i="2"/>
  <c r="M560" i="2"/>
  <c r="Z560" i="2" s="1"/>
  <c r="N560" i="2"/>
  <c r="Q560" i="2"/>
  <c r="R560" i="2"/>
  <c r="S560" i="2"/>
  <c r="AB560" i="2"/>
  <c r="AC560" i="2"/>
  <c r="AD560" i="2"/>
  <c r="AE560" i="2"/>
  <c r="AF560" i="2"/>
  <c r="AG560" i="2"/>
  <c r="AH560" i="2"/>
  <c r="AI560" i="2"/>
  <c r="AJ560" i="2"/>
  <c r="B561" i="2"/>
  <c r="C561" i="2"/>
  <c r="D561" i="2"/>
  <c r="G561" i="2"/>
  <c r="H561" i="2"/>
  <c r="I561" i="2"/>
  <c r="J561" i="2"/>
  <c r="K561" i="2"/>
  <c r="L561" i="2"/>
  <c r="M561" i="2"/>
  <c r="U561" i="2" s="1"/>
  <c r="N561" i="2"/>
  <c r="Q561" i="2"/>
  <c r="R561" i="2"/>
  <c r="S561" i="2"/>
  <c r="AB561" i="2"/>
  <c r="AC561" i="2"/>
  <c r="AD561" i="2"/>
  <c r="AE561" i="2"/>
  <c r="AF561" i="2"/>
  <c r="AG561" i="2"/>
  <c r="AH561" i="2"/>
  <c r="AI561" i="2"/>
  <c r="AJ561" i="2"/>
  <c r="B562" i="2"/>
  <c r="C562" i="2"/>
  <c r="D562" i="2"/>
  <c r="G562" i="2"/>
  <c r="H562" i="2"/>
  <c r="I562" i="2"/>
  <c r="J562" i="2"/>
  <c r="K562" i="2"/>
  <c r="L562" i="2"/>
  <c r="M562" i="2"/>
  <c r="Z562" i="2" s="1"/>
  <c r="N562" i="2"/>
  <c r="Q562" i="2"/>
  <c r="R562" i="2"/>
  <c r="S562" i="2"/>
  <c r="AB562" i="2"/>
  <c r="AC562" i="2"/>
  <c r="AD562" i="2"/>
  <c r="AE562" i="2"/>
  <c r="AF562" i="2"/>
  <c r="AG562" i="2"/>
  <c r="AH562" i="2"/>
  <c r="AI562" i="2"/>
  <c r="AJ562" i="2"/>
  <c r="B563" i="2"/>
  <c r="C563" i="2"/>
  <c r="D563" i="2"/>
  <c r="G563" i="2"/>
  <c r="H563" i="2"/>
  <c r="I563" i="2"/>
  <c r="J563" i="2"/>
  <c r="K563" i="2"/>
  <c r="L563" i="2"/>
  <c r="M563" i="2"/>
  <c r="Z563" i="2" s="1"/>
  <c r="N563" i="2"/>
  <c r="R563" i="2"/>
  <c r="S563" i="2"/>
  <c r="AB563" i="2"/>
  <c r="AC563" i="2"/>
  <c r="AD563" i="2"/>
  <c r="AE563" i="2"/>
  <c r="AF563" i="2"/>
  <c r="AG563" i="2"/>
  <c r="AH563" i="2"/>
  <c r="AI563" i="2"/>
  <c r="AJ563" i="2"/>
  <c r="B564" i="2"/>
  <c r="C564" i="2"/>
  <c r="D564" i="2"/>
  <c r="G564" i="2"/>
  <c r="H564" i="2"/>
  <c r="I564" i="2"/>
  <c r="J564" i="2"/>
  <c r="K564" i="2"/>
  <c r="L564" i="2"/>
  <c r="M564" i="2"/>
  <c r="T564" i="2" s="1"/>
  <c r="N564" i="2"/>
  <c r="Q564" i="2"/>
  <c r="R564" i="2"/>
  <c r="S564" i="2"/>
  <c r="AB564" i="2"/>
  <c r="AC564" i="2"/>
  <c r="AD564" i="2"/>
  <c r="AE564" i="2"/>
  <c r="AF564" i="2"/>
  <c r="AG564" i="2"/>
  <c r="AH564" i="2"/>
  <c r="AI564" i="2"/>
  <c r="AJ564" i="2"/>
  <c r="B565" i="2"/>
  <c r="C565" i="2"/>
  <c r="D565" i="2"/>
  <c r="G565" i="2"/>
  <c r="H565" i="2"/>
  <c r="I565" i="2"/>
  <c r="J565" i="2"/>
  <c r="K565" i="2"/>
  <c r="L565" i="2"/>
  <c r="M565" i="2"/>
  <c r="N565" i="2"/>
  <c r="Q565" i="2"/>
  <c r="R565" i="2"/>
  <c r="S565" i="2"/>
  <c r="AB565" i="2"/>
  <c r="AC565" i="2"/>
  <c r="AD565" i="2"/>
  <c r="AE565" i="2"/>
  <c r="AF565" i="2"/>
  <c r="AG565" i="2"/>
  <c r="AH565" i="2"/>
  <c r="AI565" i="2"/>
  <c r="AJ565" i="2"/>
  <c r="B566" i="2"/>
  <c r="C566" i="2"/>
  <c r="D566" i="2"/>
  <c r="G566" i="2"/>
  <c r="H566" i="2"/>
  <c r="I566" i="2"/>
  <c r="J566" i="2"/>
  <c r="K566" i="2"/>
  <c r="L566" i="2"/>
  <c r="M566" i="2"/>
  <c r="N566" i="2"/>
  <c r="R566" i="2"/>
  <c r="S566" i="2"/>
  <c r="AB566" i="2"/>
  <c r="AC566" i="2"/>
  <c r="AD566" i="2"/>
  <c r="AE566" i="2"/>
  <c r="AF566" i="2"/>
  <c r="AG566" i="2"/>
  <c r="AH566" i="2"/>
  <c r="AI566" i="2"/>
  <c r="AJ566" i="2"/>
  <c r="B567" i="2"/>
  <c r="C567" i="2"/>
  <c r="D567" i="2"/>
  <c r="G567" i="2"/>
  <c r="H567" i="2"/>
  <c r="I567" i="2"/>
  <c r="J567" i="2"/>
  <c r="K567" i="2"/>
  <c r="L567" i="2"/>
  <c r="M567" i="2"/>
  <c r="U567" i="2" s="1"/>
  <c r="N567" i="2"/>
  <c r="Q567" i="2"/>
  <c r="R567" i="2"/>
  <c r="S567" i="2"/>
  <c r="AB567" i="2"/>
  <c r="AC567" i="2"/>
  <c r="AD567" i="2"/>
  <c r="AE567" i="2"/>
  <c r="AF567" i="2"/>
  <c r="AG567" i="2"/>
  <c r="AH567" i="2"/>
  <c r="AI567" i="2"/>
  <c r="AJ567" i="2"/>
  <c r="B568" i="2"/>
  <c r="C568" i="2"/>
  <c r="D568" i="2"/>
  <c r="G568" i="2"/>
  <c r="H568" i="2"/>
  <c r="I568" i="2"/>
  <c r="J568" i="2"/>
  <c r="K568" i="2"/>
  <c r="L568" i="2"/>
  <c r="M568" i="2"/>
  <c r="V568" i="2" s="1"/>
  <c r="N568" i="2"/>
  <c r="Q568" i="2"/>
  <c r="R568" i="2"/>
  <c r="S568" i="2"/>
  <c r="AB568" i="2"/>
  <c r="AC568" i="2"/>
  <c r="AD568" i="2"/>
  <c r="AE568" i="2"/>
  <c r="AF568" i="2"/>
  <c r="AG568" i="2"/>
  <c r="AH568" i="2"/>
  <c r="AI568" i="2"/>
  <c r="AJ568" i="2"/>
  <c r="B569" i="2"/>
  <c r="C569" i="2"/>
  <c r="D569" i="2"/>
  <c r="G569" i="2"/>
  <c r="H569" i="2"/>
  <c r="I569" i="2"/>
  <c r="J569" i="2"/>
  <c r="K569" i="2"/>
  <c r="L569" i="2"/>
  <c r="M569" i="2"/>
  <c r="T569" i="2" s="1"/>
  <c r="N569" i="2"/>
  <c r="R569" i="2"/>
  <c r="S569" i="2"/>
  <c r="AB569" i="2"/>
  <c r="AC569" i="2"/>
  <c r="AD569" i="2"/>
  <c r="AE569" i="2"/>
  <c r="AF569" i="2"/>
  <c r="AG569" i="2"/>
  <c r="AH569" i="2"/>
  <c r="AI569" i="2"/>
  <c r="AJ569" i="2"/>
  <c r="B570" i="2"/>
  <c r="C570" i="2"/>
  <c r="D570" i="2"/>
  <c r="G570" i="2"/>
  <c r="H570" i="2"/>
  <c r="I570" i="2"/>
  <c r="J570" i="2"/>
  <c r="K570" i="2"/>
  <c r="L570" i="2"/>
  <c r="M570" i="2"/>
  <c r="Z570" i="2" s="1"/>
  <c r="N570" i="2"/>
  <c r="Q570" i="2"/>
  <c r="R570" i="2"/>
  <c r="S570" i="2"/>
  <c r="AB570" i="2"/>
  <c r="AC570" i="2"/>
  <c r="AD570" i="2"/>
  <c r="AE570" i="2"/>
  <c r="AF570" i="2"/>
  <c r="AG570" i="2"/>
  <c r="AH570" i="2"/>
  <c r="AI570" i="2"/>
  <c r="AJ570" i="2"/>
  <c r="B571" i="2"/>
  <c r="C571" i="2"/>
  <c r="D571" i="2"/>
  <c r="G571" i="2"/>
  <c r="H571" i="2"/>
  <c r="I571" i="2"/>
  <c r="J571" i="2"/>
  <c r="K571" i="2"/>
  <c r="L571" i="2"/>
  <c r="M571" i="2"/>
  <c r="V571" i="2" s="1"/>
  <c r="N571" i="2"/>
  <c r="R571" i="2"/>
  <c r="S571" i="2"/>
  <c r="AB571" i="2"/>
  <c r="AC571" i="2"/>
  <c r="AD571" i="2"/>
  <c r="AE571" i="2"/>
  <c r="AF571" i="2"/>
  <c r="AG571" i="2"/>
  <c r="AH571" i="2"/>
  <c r="AI571" i="2"/>
  <c r="AJ571" i="2"/>
  <c r="B572" i="2"/>
  <c r="C572" i="2"/>
  <c r="D572" i="2"/>
  <c r="G572" i="2"/>
  <c r="H572" i="2"/>
  <c r="I572" i="2"/>
  <c r="J572" i="2"/>
  <c r="K572" i="2"/>
  <c r="L572" i="2"/>
  <c r="M572" i="2"/>
  <c r="N572" i="2"/>
  <c r="Q572" i="2"/>
  <c r="R572" i="2"/>
  <c r="S572" i="2"/>
  <c r="AB572" i="2"/>
  <c r="AC572" i="2"/>
  <c r="AD572" i="2"/>
  <c r="AE572" i="2"/>
  <c r="AF572" i="2"/>
  <c r="AG572" i="2"/>
  <c r="AH572" i="2"/>
  <c r="AI572" i="2"/>
  <c r="AJ572" i="2"/>
  <c r="B573" i="2"/>
  <c r="C573" i="2"/>
  <c r="D573" i="2"/>
  <c r="G573" i="2"/>
  <c r="H573" i="2"/>
  <c r="I573" i="2"/>
  <c r="J573" i="2"/>
  <c r="K573" i="2"/>
  <c r="L573" i="2"/>
  <c r="M573" i="2"/>
  <c r="Z573" i="2" s="1"/>
  <c r="N573" i="2"/>
  <c r="R573" i="2"/>
  <c r="S573" i="2"/>
  <c r="AB573" i="2"/>
  <c r="AC573" i="2"/>
  <c r="AD573" i="2"/>
  <c r="AE573" i="2"/>
  <c r="AF573" i="2"/>
  <c r="AG573" i="2"/>
  <c r="AH573" i="2"/>
  <c r="AI573" i="2"/>
  <c r="AJ573" i="2"/>
  <c r="B574" i="2"/>
  <c r="C574" i="2"/>
  <c r="D574" i="2"/>
  <c r="G574" i="2"/>
  <c r="H574" i="2"/>
  <c r="I574" i="2"/>
  <c r="J574" i="2"/>
  <c r="K574" i="2"/>
  <c r="L574" i="2"/>
  <c r="M574" i="2"/>
  <c r="V574" i="2" s="1"/>
  <c r="N574" i="2"/>
  <c r="F574" i="2"/>
  <c r="R574" i="2"/>
  <c r="S574" i="2"/>
  <c r="AB574" i="2"/>
  <c r="AC574" i="2"/>
  <c r="AD574" i="2"/>
  <c r="AE574" i="2"/>
  <c r="AF574" i="2"/>
  <c r="AG574" i="2"/>
  <c r="AH574" i="2"/>
  <c r="AI574" i="2"/>
  <c r="AJ574" i="2"/>
  <c r="B575" i="2"/>
  <c r="C575" i="2"/>
  <c r="D575" i="2"/>
  <c r="G575" i="2"/>
  <c r="H575" i="2"/>
  <c r="I575" i="2"/>
  <c r="J575" i="2"/>
  <c r="K575" i="2"/>
  <c r="L575" i="2"/>
  <c r="M575" i="2"/>
  <c r="T575" i="2" s="1"/>
  <c r="N575" i="2"/>
  <c r="R575" i="2"/>
  <c r="S575" i="2"/>
  <c r="AB575" i="2"/>
  <c r="AC575" i="2"/>
  <c r="AD575" i="2"/>
  <c r="AE575" i="2"/>
  <c r="AF575" i="2"/>
  <c r="AG575" i="2"/>
  <c r="AH575" i="2"/>
  <c r="AI575" i="2"/>
  <c r="AJ575" i="2"/>
  <c r="B576" i="2"/>
  <c r="C576" i="2"/>
  <c r="D576" i="2"/>
  <c r="G576" i="2"/>
  <c r="H576" i="2"/>
  <c r="I576" i="2"/>
  <c r="J576" i="2"/>
  <c r="K576" i="2"/>
  <c r="L576" i="2"/>
  <c r="M576" i="2"/>
  <c r="V576" i="2" s="1"/>
  <c r="N576" i="2"/>
  <c r="Q576" i="2"/>
  <c r="R576" i="2"/>
  <c r="S576" i="2"/>
  <c r="AB576" i="2"/>
  <c r="AC576" i="2"/>
  <c r="AD576" i="2"/>
  <c r="AE576" i="2"/>
  <c r="AF576" i="2"/>
  <c r="AG576" i="2"/>
  <c r="AH576" i="2"/>
  <c r="AI576" i="2"/>
  <c r="AJ576" i="2"/>
  <c r="B577" i="2"/>
  <c r="C577" i="2"/>
  <c r="D577" i="2"/>
  <c r="G577" i="2"/>
  <c r="H577" i="2"/>
  <c r="I577" i="2"/>
  <c r="J577" i="2"/>
  <c r="K577" i="2"/>
  <c r="L577" i="2"/>
  <c r="M577" i="2"/>
  <c r="N577" i="2"/>
  <c r="Q577" i="2"/>
  <c r="R577" i="2"/>
  <c r="S577" i="2"/>
  <c r="AB577" i="2"/>
  <c r="AC577" i="2"/>
  <c r="AD577" i="2"/>
  <c r="AE577" i="2"/>
  <c r="AF577" i="2"/>
  <c r="AG577" i="2"/>
  <c r="AH577" i="2"/>
  <c r="AI577" i="2"/>
  <c r="AJ577" i="2"/>
  <c r="B578" i="2"/>
  <c r="C578" i="2"/>
  <c r="D578" i="2"/>
  <c r="G578" i="2"/>
  <c r="H578" i="2"/>
  <c r="I578" i="2"/>
  <c r="J578" i="2"/>
  <c r="K578" i="2"/>
  <c r="L578" i="2"/>
  <c r="M578" i="2"/>
  <c r="Y578" i="2" s="1"/>
  <c r="N578" i="2"/>
  <c r="Q578" i="2"/>
  <c r="R578" i="2"/>
  <c r="S578" i="2"/>
  <c r="AB578" i="2"/>
  <c r="AC578" i="2"/>
  <c r="AD578" i="2"/>
  <c r="AE578" i="2"/>
  <c r="AF578" i="2"/>
  <c r="AG578" i="2"/>
  <c r="AH578" i="2"/>
  <c r="AI578" i="2"/>
  <c r="AJ578" i="2"/>
  <c r="B579" i="2"/>
  <c r="C579" i="2"/>
  <c r="D579" i="2"/>
  <c r="G579" i="2"/>
  <c r="H579" i="2"/>
  <c r="I579" i="2"/>
  <c r="J579" i="2"/>
  <c r="K579" i="2"/>
  <c r="L579" i="2"/>
  <c r="M579" i="2"/>
  <c r="Z579" i="2" s="1"/>
  <c r="N579" i="2"/>
  <c r="R579" i="2"/>
  <c r="S579" i="2"/>
  <c r="AB579" i="2"/>
  <c r="AC579" i="2"/>
  <c r="AD579" i="2"/>
  <c r="AE579" i="2"/>
  <c r="AF579" i="2"/>
  <c r="AG579" i="2"/>
  <c r="AH579" i="2"/>
  <c r="AI579" i="2"/>
  <c r="AJ579" i="2"/>
  <c r="B580" i="2"/>
  <c r="C580" i="2"/>
  <c r="D580" i="2"/>
  <c r="G580" i="2"/>
  <c r="H580" i="2"/>
  <c r="I580" i="2"/>
  <c r="J580" i="2"/>
  <c r="K580" i="2"/>
  <c r="L580" i="2"/>
  <c r="M580" i="2"/>
  <c r="X580" i="2" s="1"/>
  <c r="N580" i="2"/>
  <c r="Q580" i="2"/>
  <c r="R580" i="2"/>
  <c r="S580" i="2"/>
  <c r="AB580" i="2"/>
  <c r="AC580" i="2"/>
  <c r="AD580" i="2"/>
  <c r="AE580" i="2"/>
  <c r="AF580" i="2"/>
  <c r="AG580" i="2"/>
  <c r="AH580" i="2"/>
  <c r="AI580" i="2"/>
  <c r="AJ580" i="2"/>
  <c r="B581" i="2"/>
  <c r="C581" i="2"/>
  <c r="D581" i="2"/>
  <c r="G581" i="2"/>
  <c r="H581" i="2"/>
  <c r="I581" i="2"/>
  <c r="J581" i="2"/>
  <c r="K581" i="2"/>
  <c r="L581" i="2"/>
  <c r="M581" i="2"/>
  <c r="V581" i="2" s="1"/>
  <c r="N581" i="2"/>
  <c r="R581" i="2"/>
  <c r="S581" i="2"/>
  <c r="AB581" i="2"/>
  <c r="AC581" i="2"/>
  <c r="AD581" i="2"/>
  <c r="AE581" i="2"/>
  <c r="AF581" i="2"/>
  <c r="AG581" i="2"/>
  <c r="AH581" i="2"/>
  <c r="AI581" i="2"/>
  <c r="AJ581" i="2"/>
  <c r="B582" i="2"/>
  <c r="C582" i="2"/>
  <c r="D582" i="2"/>
  <c r="G582" i="2"/>
  <c r="H582" i="2"/>
  <c r="I582" i="2"/>
  <c r="J582" i="2"/>
  <c r="K582" i="2"/>
  <c r="L582" i="2"/>
  <c r="M582" i="2"/>
  <c r="N582" i="2"/>
  <c r="Q582" i="2"/>
  <c r="R582" i="2"/>
  <c r="S582" i="2"/>
  <c r="AB582" i="2"/>
  <c r="AC582" i="2"/>
  <c r="AD582" i="2"/>
  <c r="AE582" i="2"/>
  <c r="AF582" i="2"/>
  <c r="AG582" i="2"/>
  <c r="AH582" i="2"/>
  <c r="AI582" i="2"/>
  <c r="AJ582" i="2"/>
  <c r="B583" i="2"/>
  <c r="C583" i="2"/>
  <c r="D583" i="2"/>
  <c r="G583" i="2"/>
  <c r="H583" i="2"/>
  <c r="I583" i="2"/>
  <c r="J583" i="2"/>
  <c r="K583" i="2"/>
  <c r="L583" i="2"/>
  <c r="M583" i="2"/>
  <c r="T583" i="2" s="1"/>
  <c r="N583" i="2"/>
  <c r="Q583" i="2"/>
  <c r="R583" i="2"/>
  <c r="S583" i="2"/>
  <c r="AB583" i="2"/>
  <c r="AC583" i="2"/>
  <c r="AD583" i="2"/>
  <c r="AE583" i="2"/>
  <c r="AF583" i="2"/>
  <c r="AG583" i="2"/>
  <c r="AH583" i="2"/>
  <c r="AI583" i="2"/>
  <c r="AJ583" i="2"/>
  <c r="B584" i="2"/>
  <c r="C584" i="2"/>
  <c r="D584" i="2"/>
  <c r="G584" i="2"/>
  <c r="H584" i="2"/>
  <c r="I584" i="2"/>
  <c r="J584" i="2"/>
  <c r="K584" i="2"/>
  <c r="L584" i="2"/>
  <c r="M584" i="2"/>
  <c r="V584" i="2" s="1"/>
  <c r="N584" i="2"/>
  <c r="Q584" i="2"/>
  <c r="R584" i="2"/>
  <c r="S584" i="2"/>
  <c r="AB584" i="2"/>
  <c r="AC584" i="2"/>
  <c r="AD584" i="2"/>
  <c r="AE584" i="2"/>
  <c r="AF584" i="2"/>
  <c r="AG584" i="2"/>
  <c r="AH584" i="2"/>
  <c r="AI584" i="2"/>
  <c r="AJ584" i="2"/>
  <c r="B585" i="2"/>
  <c r="C585" i="2"/>
  <c r="D585" i="2"/>
  <c r="G585" i="2"/>
  <c r="H585" i="2"/>
  <c r="I585" i="2"/>
  <c r="J585" i="2"/>
  <c r="K585" i="2"/>
  <c r="L585" i="2"/>
  <c r="M585" i="2"/>
  <c r="T585" i="2" s="1"/>
  <c r="N585" i="2"/>
  <c r="Q585" i="2"/>
  <c r="R585" i="2"/>
  <c r="S585" i="2"/>
  <c r="AB585" i="2"/>
  <c r="AC585" i="2"/>
  <c r="AD585" i="2"/>
  <c r="AE585" i="2"/>
  <c r="AF585" i="2"/>
  <c r="AG585" i="2"/>
  <c r="AH585" i="2"/>
  <c r="AI585" i="2"/>
  <c r="AJ585" i="2"/>
  <c r="B586" i="2"/>
  <c r="C586" i="2"/>
  <c r="D586" i="2"/>
  <c r="G586" i="2"/>
  <c r="H586" i="2"/>
  <c r="I586" i="2"/>
  <c r="J586" i="2"/>
  <c r="K586" i="2"/>
  <c r="L586" i="2"/>
  <c r="M586" i="2"/>
  <c r="Y586" i="2" s="1"/>
  <c r="N586" i="2"/>
  <c r="F586" i="2"/>
  <c r="R586" i="2"/>
  <c r="S586" i="2"/>
  <c r="AB586" i="2"/>
  <c r="AC586" i="2"/>
  <c r="AD586" i="2"/>
  <c r="AE586" i="2"/>
  <c r="AF586" i="2"/>
  <c r="AG586" i="2"/>
  <c r="AH586" i="2"/>
  <c r="AI586" i="2"/>
  <c r="AJ586" i="2"/>
  <c r="B587" i="2"/>
  <c r="C587" i="2"/>
  <c r="D587" i="2"/>
  <c r="G587" i="2"/>
  <c r="H587" i="2"/>
  <c r="I587" i="2"/>
  <c r="J587" i="2"/>
  <c r="K587" i="2"/>
  <c r="L587" i="2"/>
  <c r="M587" i="2"/>
  <c r="Y587" i="2" s="1"/>
  <c r="N587" i="2"/>
  <c r="F587" i="2"/>
  <c r="R587" i="2"/>
  <c r="S587" i="2"/>
  <c r="AB587" i="2"/>
  <c r="AC587" i="2"/>
  <c r="AD587" i="2"/>
  <c r="AE587" i="2"/>
  <c r="AF587" i="2"/>
  <c r="AG587" i="2"/>
  <c r="AH587" i="2"/>
  <c r="AI587" i="2"/>
  <c r="AJ587" i="2"/>
  <c r="B588" i="2"/>
  <c r="C588" i="2"/>
  <c r="D588" i="2"/>
  <c r="G588" i="2"/>
  <c r="H588" i="2"/>
  <c r="I588" i="2"/>
  <c r="J588" i="2"/>
  <c r="K588" i="2"/>
  <c r="L588" i="2"/>
  <c r="M588" i="2"/>
  <c r="W588" i="2" s="1"/>
  <c r="N588" i="2"/>
  <c r="R588" i="2"/>
  <c r="S588" i="2"/>
  <c r="AB588" i="2"/>
  <c r="AC588" i="2"/>
  <c r="AD588" i="2"/>
  <c r="AE588" i="2"/>
  <c r="AF588" i="2"/>
  <c r="AG588" i="2"/>
  <c r="AH588" i="2"/>
  <c r="AI588" i="2"/>
  <c r="AJ588" i="2"/>
  <c r="B589" i="2"/>
  <c r="C589" i="2"/>
  <c r="D589" i="2"/>
  <c r="G589" i="2"/>
  <c r="H589" i="2"/>
  <c r="I589" i="2"/>
  <c r="J589" i="2"/>
  <c r="K589" i="2"/>
  <c r="L589" i="2"/>
  <c r="M589" i="2"/>
  <c r="V589" i="2" s="1"/>
  <c r="N589" i="2"/>
  <c r="Q589" i="2"/>
  <c r="R589" i="2"/>
  <c r="S589" i="2"/>
  <c r="AB589" i="2"/>
  <c r="AC589" i="2"/>
  <c r="AD589" i="2"/>
  <c r="AE589" i="2"/>
  <c r="AF589" i="2"/>
  <c r="AG589" i="2"/>
  <c r="AH589" i="2"/>
  <c r="AI589" i="2"/>
  <c r="AJ589" i="2"/>
  <c r="B590" i="2"/>
  <c r="C590" i="2"/>
  <c r="D590" i="2"/>
  <c r="G590" i="2"/>
  <c r="H590" i="2"/>
  <c r="I590" i="2"/>
  <c r="J590" i="2"/>
  <c r="K590" i="2"/>
  <c r="L590" i="2"/>
  <c r="M590" i="2"/>
  <c r="N590" i="2"/>
  <c r="R590" i="2"/>
  <c r="S590" i="2"/>
  <c r="AB590" i="2"/>
  <c r="AC590" i="2"/>
  <c r="AD590" i="2"/>
  <c r="AE590" i="2"/>
  <c r="AF590" i="2"/>
  <c r="AG590" i="2"/>
  <c r="AH590" i="2"/>
  <c r="AI590" i="2"/>
  <c r="AJ590" i="2"/>
  <c r="B591" i="2"/>
  <c r="C591" i="2"/>
  <c r="D591" i="2"/>
  <c r="G591" i="2"/>
  <c r="H591" i="2"/>
  <c r="I591" i="2"/>
  <c r="J591" i="2"/>
  <c r="K591" i="2"/>
  <c r="L591" i="2"/>
  <c r="M591" i="2"/>
  <c r="T591" i="2" s="1"/>
  <c r="N591" i="2"/>
  <c r="Q591" i="2"/>
  <c r="R591" i="2"/>
  <c r="S591" i="2"/>
  <c r="AB591" i="2"/>
  <c r="AC591" i="2"/>
  <c r="AD591" i="2"/>
  <c r="AE591" i="2"/>
  <c r="AF591" i="2"/>
  <c r="AG591" i="2"/>
  <c r="AH591" i="2"/>
  <c r="AI591" i="2"/>
  <c r="AJ591" i="2"/>
  <c r="B592" i="2"/>
  <c r="C592" i="2"/>
  <c r="D592" i="2"/>
  <c r="G592" i="2"/>
  <c r="H592" i="2"/>
  <c r="I592" i="2"/>
  <c r="J592" i="2"/>
  <c r="K592" i="2"/>
  <c r="L592" i="2"/>
  <c r="M592" i="2"/>
  <c r="X592" i="2" s="1"/>
  <c r="N592" i="2"/>
  <c r="R592" i="2"/>
  <c r="S592" i="2"/>
  <c r="AB592" i="2"/>
  <c r="AC592" i="2"/>
  <c r="AD592" i="2"/>
  <c r="AE592" i="2"/>
  <c r="AF592" i="2"/>
  <c r="AG592" i="2"/>
  <c r="AH592" i="2"/>
  <c r="AI592" i="2"/>
  <c r="AJ592" i="2"/>
  <c r="B593" i="2"/>
  <c r="C593" i="2"/>
  <c r="D593" i="2"/>
  <c r="G593" i="2"/>
  <c r="H593" i="2"/>
  <c r="I593" i="2"/>
  <c r="J593" i="2"/>
  <c r="K593" i="2"/>
  <c r="L593" i="2"/>
  <c r="M593" i="2"/>
  <c r="T593" i="2" s="1"/>
  <c r="N593" i="2"/>
  <c r="Q593" i="2"/>
  <c r="R593" i="2"/>
  <c r="S593" i="2"/>
  <c r="AB593" i="2"/>
  <c r="AC593" i="2"/>
  <c r="AD593" i="2"/>
  <c r="AE593" i="2"/>
  <c r="AF593" i="2"/>
  <c r="AG593" i="2"/>
  <c r="AH593" i="2"/>
  <c r="AI593" i="2"/>
  <c r="AJ593" i="2"/>
  <c r="B594" i="2"/>
  <c r="C594" i="2"/>
  <c r="D594" i="2"/>
  <c r="G594" i="2"/>
  <c r="H594" i="2"/>
  <c r="I594" i="2"/>
  <c r="J594" i="2"/>
  <c r="K594" i="2"/>
  <c r="L594" i="2"/>
  <c r="M594" i="2"/>
  <c r="Y594" i="2" s="1"/>
  <c r="N594" i="2"/>
  <c r="Q594" i="2"/>
  <c r="R594" i="2"/>
  <c r="S594" i="2"/>
  <c r="AB594" i="2"/>
  <c r="AC594" i="2"/>
  <c r="AD594" i="2"/>
  <c r="AE594" i="2"/>
  <c r="AF594" i="2"/>
  <c r="AG594" i="2"/>
  <c r="AH594" i="2"/>
  <c r="AI594" i="2"/>
  <c r="AJ594" i="2"/>
  <c r="B595" i="2"/>
  <c r="C595" i="2"/>
  <c r="D595" i="2"/>
  <c r="G595" i="2"/>
  <c r="H595" i="2"/>
  <c r="I595" i="2"/>
  <c r="J595" i="2"/>
  <c r="K595" i="2"/>
  <c r="L595" i="2"/>
  <c r="M595" i="2"/>
  <c r="N595" i="2"/>
  <c r="R595" i="2"/>
  <c r="S595" i="2"/>
  <c r="AB595" i="2"/>
  <c r="AC595" i="2"/>
  <c r="AD595" i="2"/>
  <c r="AE595" i="2"/>
  <c r="AF595" i="2"/>
  <c r="AG595" i="2"/>
  <c r="AH595" i="2"/>
  <c r="AI595" i="2"/>
  <c r="AJ595" i="2"/>
  <c r="B596" i="2"/>
  <c r="C596" i="2"/>
  <c r="D596" i="2"/>
  <c r="G596" i="2"/>
  <c r="H596" i="2"/>
  <c r="I596" i="2"/>
  <c r="J596" i="2"/>
  <c r="K596" i="2"/>
  <c r="L596" i="2"/>
  <c r="M596" i="2"/>
  <c r="U596" i="2" s="1"/>
  <c r="N596" i="2"/>
  <c r="F596" i="2"/>
  <c r="R596" i="2"/>
  <c r="S596" i="2"/>
  <c r="AB596" i="2"/>
  <c r="AC596" i="2"/>
  <c r="AD596" i="2"/>
  <c r="AE596" i="2"/>
  <c r="AF596" i="2"/>
  <c r="AG596" i="2"/>
  <c r="AH596" i="2"/>
  <c r="AI596" i="2"/>
  <c r="AJ596" i="2"/>
  <c r="B597" i="2"/>
  <c r="C597" i="2"/>
  <c r="D597" i="2"/>
  <c r="G597" i="2"/>
  <c r="H597" i="2"/>
  <c r="I597" i="2"/>
  <c r="J597" i="2"/>
  <c r="K597" i="2"/>
  <c r="L597" i="2"/>
  <c r="M597" i="2"/>
  <c r="N597" i="2"/>
  <c r="Q597" i="2"/>
  <c r="R597" i="2"/>
  <c r="S597" i="2"/>
  <c r="AB597" i="2"/>
  <c r="AC597" i="2"/>
  <c r="AD597" i="2"/>
  <c r="AE597" i="2"/>
  <c r="AF597" i="2"/>
  <c r="AG597" i="2"/>
  <c r="AH597" i="2"/>
  <c r="AI597" i="2"/>
  <c r="AJ597" i="2"/>
  <c r="B598" i="2"/>
  <c r="C598" i="2"/>
  <c r="D598" i="2"/>
  <c r="G598" i="2"/>
  <c r="H598" i="2"/>
  <c r="I598" i="2"/>
  <c r="J598" i="2"/>
  <c r="K598" i="2"/>
  <c r="L598" i="2"/>
  <c r="M598" i="2"/>
  <c r="W598" i="2" s="1"/>
  <c r="N598" i="2"/>
  <c r="Q598" i="2"/>
  <c r="R598" i="2"/>
  <c r="S598" i="2"/>
  <c r="AB598" i="2"/>
  <c r="AC598" i="2"/>
  <c r="AD598" i="2"/>
  <c r="AE598" i="2"/>
  <c r="AF598" i="2"/>
  <c r="AG598" i="2"/>
  <c r="AH598" i="2"/>
  <c r="AI598" i="2"/>
  <c r="AJ598" i="2"/>
  <c r="B599" i="2"/>
  <c r="C599" i="2"/>
  <c r="D599" i="2"/>
  <c r="G599" i="2"/>
  <c r="H599" i="2"/>
  <c r="I599" i="2"/>
  <c r="J599" i="2"/>
  <c r="K599" i="2"/>
  <c r="L599" i="2"/>
  <c r="M599" i="2"/>
  <c r="N599" i="2"/>
  <c r="R599" i="2"/>
  <c r="S599" i="2"/>
  <c r="AB599" i="2"/>
  <c r="AC599" i="2"/>
  <c r="AD599" i="2"/>
  <c r="AE599" i="2"/>
  <c r="AF599" i="2"/>
  <c r="AG599" i="2"/>
  <c r="AH599" i="2"/>
  <c r="AI599" i="2"/>
  <c r="AJ599" i="2"/>
  <c r="B600" i="2"/>
  <c r="C600" i="2"/>
  <c r="D600" i="2"/>
  <c r="G600" i="2"/>
  <c r="H600" i="2"/>
  <c r="I600" i="2"/>
  <c r="J600" i="2"/>
  <c r="K600" i="2"/>
  <c r="L600" i="2"/>
  <c r="M600" i="2"/>
  <c r="Z600" i="2" s="1"/>
  <c r="N600" i="2"/>
  <c r="R600" i="2"/>
  <c r="S600" i="2"/>
  <c r="AB600" i="2"/>
  <c r="AC600" i="2"/>
  <c r="AD600" i="2"/>
  <c r="AE600" i="2"/>
  <c r="AF600" i="2"/>
  <c r="AG600" i="2"/>
  <c r="AH600" i="2"/>
  <c r="AI600" i="2"/>
  <c r="AJ600" i="2"/>
  <c r="B601" i="2"/>
  <c r="C601" i="2"/>
  <c r="D601" i="2"/>
  <c r="G601" i="2"/>
  <c r="H601" i="2"/>
  <c r="I601" i="2"/>
  <c r="J601" i="2"/>
  <c r="K601" i="2"/>
  <c r="L601" i="2"/>
  <c r="M601" i="2"/>
  <c r="AA601" i="2" s="1"/>
  <c r="N601" i="2"/>
  <c r="R601" i="2"/>
  <c r="S601" i="2"/>
  <c r="AB601" i="2"/>
  <c r="AC601" i="2"/>
  <c r="AD601" i="2"/>
  <c r="AE601" i="2"/>
  <c r="AF601" i="2"/>
  <c r="AG601" i="2"/>
  <c r="AH601" i="2"/>
  <c r="AI601" i="2"/>
  <c r="AJ601" i="2"/>
  <c r="B602" i="2"/>
  <c r="C602" i="2"/>
  <c r="D602" i="2"/>
  <c r="G602" i="2"/>
  <c r="H602" i="2"/>
  <c r="I602" i="2"/>
  <c r="J602" i="2"/>
  <c r="K602" i="2"/>
  <c r="L602" i="2"/>
  <c r="M602" i="2"/>
  <c r="N602" i="2"/>
  <c r="R602" i="2"/>
  <c r="S602" i="2"/>
  <c r="AB602" i="2"/>
  <c r="AC602" i="2"/>
  <c r="AD602" i="2"/>
  <c r="AE602" i="2"/>
  <c r="AF602" i="2"/>
  <c r="AG602" i="2"/>
  <c r="AH602" i="2"/>
  <c r="AI602" i="2"/>
  <c r="AJ602" i="2"/>
  <c r="B603" i="2"/>
  <c r="C603" i="2"/>
  <c r="D603" i="2"/>
  <c r="G603" i="2"/>
  <c r="H603" i="2"/>
  <c r="I603" i="2"/>
  <c r="J603" i="2"/>
  <c r="K603" i="2"/>
  <c r="L603" i="2"/>
  <c r="M603" i="2"/>
  <c r="N603" i="2"/>
  <c r="F603" i="2"/>
  <c r="R603" i="2"/>
  <c r="S603" i="2"/>
  <c r="AB603" i="2"/>
  <c r="AC603" i="2"/>
  <c r="AD603" i="2"/>
  <c r="AE603" i="2"/>
  <c r="AF603" i="2"/>
  <c r="AG603" i="2"/>
  <c r="AH603" i="2"/>
  <c r="AI603" i="2"/>
  <c r="AJ603" i="2"/>
  <c r="B604" i="2"/>
  <c r="C604" i="2"/>
  <c r="D604" i="2"/>
  <c r="G604" i="2"/>
  <c r="H604" i="2"/>
  <c r="I604" i="2"/>
  <c r="J604" i="2"/>
  <c r="K604" i="2"/>
  <c r="L604" i="2"/>
  <c r="M604" i="2"/>
  <c r="Z604" i="2" s="1"/>
  <c r="N604" i="2"/>
  <c r="Q604" i="2"/>
  <c r="R604" i="2"/>
  <c r="S604" i="2"/>
  <c r="AB604" i="2"/>
  <c r="AC604" i="2"/>
  <c r="AD604" i="2"/>
  <c r="AE604" i="2"/>
  <c r="AF604" i="2"/>
  <c r="AG604" i="2"/>
  <c r="AH604" i="2"/>
  <c r="AI604" i="2"/>
  <c r="AJ604" i="2"/>
  <c r="B605" i="2"/>
  <c r="C605" i="2"/>
  <c r="D605" i="2"/>
  <c r="G605" i="2"/>
  <c r="H605" i="2"/>
  <c r="I605" i="2"/>
  <c r="J605" i="2"/>
  <c r="K605" i="2"/>
  <c r="L605" i="2"/>
  <c r="M605" i="2"/>
  <c r="W605" i="2" s="1"/>
  <c r="N605" i="2"/>
  <c r="F605" i="2"/>
  <c r="R605" i="2"/>
  <c r="S605" i="2"/>
  <c r="AB605" i="2"/>
  <c r="AC605" i="2"/>
  <c r="AD605" i="2"/>
  <c r="AE605" i="2"/>
  <c r="AF605" i="2"/>
  <c r="AG605" i="2"/>
  <c r="AH605" i="2"/>
  <c r="AI605" i="2"/>
  <c r="AJ605" i="2"/>
  <c r="B606" i="2"/>
  <c r="C606" i="2"/>
  <c r="D606" i="2"/>
  <c r="G606" i="2"/>
  <c r="H606" i="2"/>
  <c r="I606" i="2"/>
  <c r="J606" i="2"/>
  <c r="K606" i="2"/>
  <c r="L606" i="2"/>
  <c r="M606" i="2"/>
  <c r="X606" i="2" s="1"/>
  <c r="N606" i="2"/>
  <c r="Q606" i="2"/>
  <c r="R606" i="2"/>
  <c r="S606" i="2"/>
  <c r="AB606" i="2"/>
  <c r="AC606" i="2"/>
  <c r="AD606" i="2"/>
  <c r="AE606" i="2"/>
  <c r="AF606" i="2"/>
  <c r="AG606" i="2"/>
  <c r="AH606" i="2"/>
  <c r="AI606" i="2"/>
  <c r="AJ606" i="2"/>
  <c r="B607" i="2"/>
  <c r="C607" i="2"/>
  <c r="D607" i="2"/>
  <c r="G607" i="2"/>
  <c r="H607" i="2"/>
  <c r="I607" i="2"/>
  <c r="J607" i="2"/>
  <c r="K607" i="2"/>
  <c r="L607" i="2"/>
  <c r="M607" i="2"/>
  <c r="Z607" i="2" s="1"/>
  <c r="N607" i="2"/>
  <c r="R607" i="2"/>
  <c r="S607" i="2"/>
  <c r="AB607" i="2"/>
  <c r="AC607" i="2"/>
  <c r="AD607" i="2"/>
  <c r="AE607" i="2"/>
  <c r="AF607" i="2"/>
  <c r="AG607" i="2"/>
  <c r="AH607" i="2"/>
  <c r="AI607" i="2"/>
  <c r="AJ607" i="2"/>
  <c r="B608" i="2"/>
  <c r="C608" i="2"/>
  <c r="D608" i="2"/>
  <c r="G608" i="2"/>
  <c r="H608" i="2"/>
  <c r="I608" i="2"/>
  <c r="J608" i="2"/>
  <c r="K608" i="2"/>
  <c r="L608" i="2"/>
  <c r="M608" i="2"/>
  <c r="V608" i="2" s="1"/>
  <c r="N608" i="2"/>
  <c r="R608" i="2"/>
  <c r="S608" i="2"/>
  <c r="AB608" i="2"/>
  <c r="AC608" i="2"/>
  <c r="AD608" i="2"/>
  <c r="AE608" i="2"/>
  <c r="AF608" i="2"/>
  <c r="AG608" i="2"/>
  <c r="AH608" i="2"/>
  <c r="AI608" i="2"/>
  <c r="AJ608" i="2"/>
  <c r="B609" i="2"/>
  <c r="C609" i="2"/>
  <c r="D609" i="2"/>
  <c r="G609" i="2"/>
  <c r="H609" i="2"/>
  <c r="I609" i="2"/>
  <c r="J609" i="2"/>
  <c r="K609" i="2"/>
  <c r="L609" i="2"/>
  <c r="M609" i="2"/>
  <c r="AA609" i="2" s="1"/>
  <c r="N609" i="2"/>
  <c r="Q609" i="2"/>
  <c r="R609" i="2"/>
  <c r="S609" i="2"/>
  <c r="AB609" i="2"/>
  <c r="AC609" i="2"/>
  <c r="AD609" i="2"/>
  <c r="AE609" i="2"/>
  <c r="AF609" i="2"/>
  <c r="AG609" i="2"/>
  <c r="AH609" i="2"/>
  <c r="AI609" i="2"/>
  <c r="AJ609" i="2"/>
  <c r="B610" i="2"/>
  <c r="C610" i="2"/>
  <c r="D610" i="2"/>
  <c r="G610" i="2"/>
  <c r="H610" i="2"/>
  <c r="I610" i="2"/>
  <c r="J610" i="2"/>
  <c r="K610" i="2"/>
  <c r="L610" i="2"/>
  <c r="M610" i="2"/>
  <c r="Y610" i="2" s="1"/>
  <c r="N610" i="2"/>
  <c r="F610" i="2"/>
  <c r="R610" i="2"/>
  <c r="S610" i="2"/>
  <c r="AB610" i="2"/>
  <c r="AC610" i="2"/>
  <c r="AD610" i="2"/>
  <c r="AE610" i="2"/>
  <c r="AF610" i="2"/>
  <c r="AG610" i="2"/>
  <c r="AH610" i="2"/>
  <c r="AI610" i="2"/>
  <c r="AJ610" i="2"/>
  <c r="B611" i="2"/>
  <c r="C611" i="2"/>
  <c r="D611" i="2"/>
  <c r="G611" i="2"/>
  <c r="H611" i="2"/>
  <c r="I611" i="2"/>
  <c r="J611" i="2"/>
  <c r="K611" i="2"/>
  <c r="L611" i="2"/>
  <c r="M611" i="2"/>
  <c r="V611" i="2" s="1"/>
  <c r="N611" i="2"/>
  <c r="F611" i="2"/>
  <c r="R611" i="2"/>
  <c r="S611" i="2"/>
  <c r="AB611" i="2"/>
  <c r="AC611" i="2"/>
  <c r="AD611" i="2"/>
  <c r="AE611" i="2"/>
  <c r="AF611" i="2"/>
  <c r="AG611" i="2"/>
  <c r="AH611" i="2"/>
  <c r="AI611" i="2"/>
  <c r="AJ611" i="2"/>
  <c r="B612" i="2"/>
  <c r="C612" i="2"/>
  <c r="D612" i="2"/>
  <c r="G612" i="2"/>
  <c r="H612" i="2"/>
  <c r="I612" i="2"/>
  <c r="J612" i="2"/>
  <c r="K612" i="2"/>
  <c r="L612" i="2"/>
  <c r="M612" i="2"/>
  <c r="N612" i="2"/>
  <c r="R612" i="2"/>
  <c r="S612" i="2"/>
  <c r="AB612" i="2"/>
  <c r="AC612" i="2"/>
  <c r="AD612" i="2"/>
  <c r="AE612" i="2"/>
  <c r="AF612" i="2"/>
  <c r="AG612" i="2"/>
  <c r="AH612" i="2"/>
  <c r="AI612" i="2"/>
  <c r="AJ612" i="2"/>
  <c r="B613" i="2"/>
  <c r="C613" i="2"/>
  <c r="D613" i="2"/>
  <c r="G613" i="2"/>
  <c r="H613" i="2"/>
  <c r="I613" i="2"/>
  <c r="J613" i="2"/>
  <c r="K613" i="2"/>
  <c r="L613" i="2"/>
  <c r="M613" i="2"/>
  <c r="N613" i="2"/>
  <c r="R613" i="2"/>
  <c r="S613" i="2"/>
  <c r="AB613" i="2"/>
  <c r="AC613" i="2"/>
  <c r="AD613" i="2"/>
  <c r="AE613" i="2"/>
  <c r="AF613" i="2"/>
  <c r="AG613" i="2"/>
  <c r="AH613" i="2"/>
  <c r="AI613" i="2"/>
  <c r="AJ613" i="2"/>
  <c r="B614" i="2"/>
  <c r="C614" i="2"/>
  <c r="D614" i="2"/>
  <c r="G614" i="2"/>
  <c r="H614" i="2"/>
  <c r="I614" i="2"/>
  <c r="J614" i="2"/>
  <c r="K614" i="2"/>
  <c r="L614" i="2"/>
  <c r="M614" i="2"/>
  <c r="Z614" i="2" s="1"/>
  <c r="N614" i="2"/>
  <c r="R614" i="2"/>
  <c r="S614" i="2"/>
  <c r="AB614" i="2"/>
  <c r="AC614" i="2"/>
  <c r="AD614" i="2"/>
  <c r="AE614" i="2"/>
  <c r="AF614" i="2"/>
  <c r="AG614" i="2"/>
  <c r="AH614" i="2"/>
  <c r="AI614" i="2"/>
  <c r="AJ614" i="2"/>
  <c r="B615" i="2"/>
  <c r="C615" i="2"/>
  <c r="D615" i="2"/>
  <c r="F615" i="2"/>
  <c r="G615" i="2"/>
  <c r="H615" i="2"/>
  <c r="I615" i="2"/>
  <c r="J615" i="2"/>
  <c r="K615" i="2"/>
  <c r="L615" i="2"/>
  <c r="M615" i="2"/>
  <c r="Y615" i="2" s="1"/>
  <c r="N615" i="2"/>
  <c r="Q615" i="2"/>
  <c r="R615" i="2"/>
  <c r="S615" i="2"/>
  <c r="AB615" i="2"/>
  <c r="AC615" i="2"/>
  <c r="AD615" i="2"/>
  <c r="AE615" i="2"/>
  <c r="AF615" i="2"/>
  <c r="AG615" i="2"/>
  <c r="AH615" i="2"/>
  <c r="AI615" i="2"/>
  <c r="AJ615" i="2"/>
  <c r="B616" i="2"/>
  <c r="C616" i="2"/>
  <c r="D616" i="2"/>
  <c r="G616" i="2"/>
  <c r="H616" i="2"/>
  <c r="I616" i="2"/>
  <c r="J616" i="2"/>
  <c r="K616" i="2"/>
  <c r="L616" i="2"/>
  <c r="M616" i="2"/>
  <c r="V616" i="2" s="1"/>
  <c r="N616" i="2"/>
  <c r="Q616" i="2"/>
  <c r="R616" i="2"/>
  <c r="S616" i="2"/>
  <c r="AB616" i="2"/>
  <c r="AC616" i="2"/>
  <c r="AD616" i="2"/>
  <c r="AE616" i="2"/>
  <c r="AF616" i="2"/>
  <c r="AG616" i="2"/>
  <c r="AH616" i="2"/>
  <c r="AI616" i="2"/>
  <c r="AJ616" i="2"/>
  <c r="B617" i="2"/>
  <c r="C617" i="2"/>
  <c r="D617" i="2"/>
  <c r="G617" i="2"/>
  <c r="H617" i="2"/>
  <c r="I617" i="2"/>
  <c r="J617" i="2"/>
  <c r="K617" i="2"/>
  <c r="L617" i="2"/>
  <c r="M617" i="2"/>
  <c r="AA617" i="2" s="1"/>
  <c r="N617" i="2"/>
  <c r="Q617" i="2"/>
  <c r="R617" i="2"/>
  <c r="S617" i="2"/>
  <c r="AB617" i="2"/>
  <c r="AC617" i="2"/>
  <c r="AD617" i="2"/>
  <c r="AE617" i="2"/>
  <c r="AF617" i="2"/>
  <c r="AG617" i="2"/>
  <c r="AH617" i="2"/>
  <c r="AI617" i="2"/>
  <c r="AJ617" i="2"/>
  <c r="B618" i="2"/>
  <c r="C618" i="2"/>
  <c r="D618" i="2"/>
  <c r="G618" i="2"/>
  <c r="H618" i="2"/>
  <c r="I618" i="2"/>
  <c r="J618" i="2"/>
  <c r="K618" i="2"/>
  <c r="L618" i="2"/>
  <c r="M618" i="2"/>
  <c r="N618" i="2"/>
  <c r="R618" i="2"/>
  <c r="S618" i="2"/>
  <c r="AB618" i="2"/>
  <c r="AC618" i="2"/>
  <c r="AD618" i="2"/>
  <c r="AE618" i="2"/>
  <c r="AF618" i="2"/>
  <c r="AG618" i="2"/>
  <c r="AH618" i="2"/>
  <c r="AI618" i="2"/>
  <c r="AJ618" i="2"/>
  <c r="B619" i="2"/>
  <c r="C619" i="2"/>
  <c r="D619" i="2"/>
  <c r="G619" i="2"/>
  <c r="H619" i="2"/>
  <c r="I619" i="2"/>
  <c r="J619" i="2"/>
  <c r="K619" i="2"/>
  <c r="L619" i="2"/>
  <c r="M619" i="2"/>
  <c r="N619" i="2"/>
  <c r="R619" i="2"/>
  <c r="S619" i="2"/>
  <c r="AB619" i="2"/>
  <c r="AC619" i="2"/>
  <c r="AD619" i="2"/>
  <c r="AE619" i="2"/>
  <c r="AF619" i="2"/>
  <c r="AG619" i="2"/>
  <c r="AH619" i="2"/>
  <c r="AI619" i="2"/>
  <c r="AJ619" i="2"/>
  <c r="B620" i="2"/>
  <c r="C620" i="2"/>
  <c r="D620" i="2"/>
  <c r="G620" i="2"/>
  <c r="H620" i="2"/>
  <c r="I620" i="2"/>
  <c r="J620" i="2"/>
  <c r="K620" i="2"/>
  <c r="L620" i="2"/>
  <c r="M620" i="2"/>
  <c r="N620" i="2"/>
  <c r="F620" i="2"/>
  <c r="Q620" i="2"/>
  <c r="R620" i="2"/>
  <c r="S620" i="2"/>
  <c r="AB620" i="2"/>
  <c r="AC620" i="2"/>
  <c r="AD620" i="2"/>
  <c r="AE620" i="2"/>
  <c r="AF620" i="2"/>
  <c r="AG620" i="2"/>
  <c r="AH620" i="2"/>
  <c r="AI620" i="2"/>
  <c r="AJ620" i="2"/>
  <c r="B621" i="2"/>
  <c r="C621" i="2"/>
  <c r="D621" i="2"/>
  <c r="G621" i="2"/>
  <c r="H621" i="2"/>
  <c r="I621" i="2"/>
  <c r="J621" i="2"/>
  <c r="K621" i="2"/>
  <c r="L621" i="2"/>
  <c r="M621" i="2"/>
  <c r="N621" i="2"/>
  <c r="Q621" i="2"/>
  <c r="R621" i="2"/>
  <c r="S621" i="2"/>
  <c r="AB621" i="2"/>
  <c r="AC621" i="2"/>
  <c r="AD621" i="2"/>
  <c r="AE621" i="2"/>
  <c r="AF621" i="2"/>
  <c r="AG621" i="2"/>
  <c r="AH621" i="2"/>
  <c r="AI621" i="2"/>
  <c r="AJ621" i="2"/>
  <c r="B622" i="2"/>
  <c r="C622" i="2"/>
  <c r="D622" i="2"/>
  <c r="G622" i="2"/>
  <c r="H622" i="2"/>
  <c r="I622" i="2"/>
  <c r="J622" i="2"/>
  <c r="K622" i="2"/>
  <c r="L622" i="2"/>
  <c r="M622" i="2"/>
  <c r="N622" i="2"/>
  <c r="R622" i="2"/>
  <c r="S622" i="2"/>
  <c r="AB622" i="2"/>
  <c r="AC622" i="2"/>
  <c r="AD622" i="2"/>
  <c r="AE622" i="2"/>
  <c r="AF622" i="2"/>
  <c r="AG622" i="2"/>
  <c r="AH622" i="2"/>
  <c r="AI622" i="2"/>
  <c r="AJ622" i="2"/>
  <c r="B623" i="2"/>
  <c r="C623" i="2"/>
  <c r="D623" i="2"/>
  <c r="F623" i="2"/>
  <c r="G623" i="2"/>
  <c r="H623" i="2"/>
  <c r="I623" i="2"/>
  <c r="J623" i="2"/>
  <c r="K623" i="2"/>
  <c r="L623" i="2"/>
  <c r="M623" i="2"/>
  <c r="N623" i="2"/>
  <c r="R623" i="2"/>
  <c r="S623" i="2"/>
  <c r="AB623" i="2"/>
  <c r="AC623" i="2"/>
  <c r="AD623" i="2"/>
  <c r="AE623" i="2"/>
  <c r="AF623" i="2"/>
  <c r="AG623" i="2"/>
  <c r="AH623" i="2"/>
  <c r="AI623" i="2"/>
  <c r="AJ623" i="2"/>
  <c r="B624" i="2"/>
  <c r="C624" i="2"/>
  <c r="D624" i="2"/>
  <c r="G624" i="2"/>
  <c r="H624" i="2"/>
  <c r="I624" i="2"/>
  <c r="J624" i="2"/>
  <c r="K624" i="2"/>
  <c r="L624" i="2"/>
  <c r="M624" i="2"/>
  <c r="N624" i="2"/>
  <c r="Q624" i="2"/>
  <c r="R624" i="2"/>
  <c r="S624" i="2"/>
  <c r="AB624" i="2"/>
  <c r="AC624" i="2"/>
  <c r="AD624" i="2"/>
  <c r="AE624" i="2"/>
  <c r="AF624" i="2"/>
  <c r="AG624" i="2"/>
  <c r="AH624" i="2"/>
  <c r="AI624" i="2"/>
  <c r="AJ624" i="2"/>
  <c r="B625" i="2"/>
  <c r="C625" i="2"/>
  <c r="D625" i="2"/>
  <c r="G625" i="2"/>
  <c r="H625" i="2"/>
  <c r="I625" i="2"/>
  <c r="J625" i="2"/>
  <c r="K625" i="2"/>
  <c r="L625" i="2"/>
  <c r="M625" i="2"/>
  <c r="N625" i="2"/>
  <c r="Q625" i="2"/>
  <c r="R625" i="2"/>
  <c r="S625" i="2"/>
  <c r="AB625" i="2"/>
  <c r="AC625" i="2"/>
  <c r="AD625" i="2"/>
  <c r="AE625" i="2"/>
  <c r="AF625" i="2"/>
  <c r="AG625" i="2"/>
  <c r="AH625" i="2"/>
  <c r="AI625" i="2"/>
  <c r="AJ625" i="2"/>
  <c r="B626" i="2"/>
  <c r="C626" i="2"/>
  <c r="D626" i="2"/>
  <c r="G626" i="2"/>
  <c r="H626" i="2"/>
  <c r="I626" i="2"/>
  <c r="J626" i="2"/>
  <c r="K626" i="2"/>
  <c r="L626" i="2"/>
  <c r="M626" i="2"/>
  <c r="N626" i="2"/>
  <c r="Q626" i="2"/>
  <c r="R626" i="2"/>
  <c r="S626" i="2"/>
  <c r="AB626" i="2"/>
  <c r="AC626" i="2"/>
  <c r="AD626" i="2"/>
  <c r="AE626" i="2"/>
  <c r="AF626" i="2"/>
  <c r="AG626" i="2"/>
  <c r="AH626" i="2"/>
  <c r="AI626" i="2"/>
  <c r="AJ626" i="2"/>
  <c r="B627" i="2"/>
  <c r="C627" i="2"/>
  <c r="D627" i="2"/>
  <c r="G627" i="2"/>
  <c r="H627" i="2"/>
  <c r="I627" i="2"/>
  <c r="J627" i="2"/>
  <c r="K627" i="2"/>
  <c r="L627" i="2"/>
  <c r="M627" i="2"/>
  <c r="W627" i="2" s="1"/>
  <c r="N627" i="2"/>
  <c r="Q627" i="2"/>
  <c r="R627" i="2"/>
  <c r="S627" i="2"/>
  <c r="AB627" i="2"/>
  <c r="AC627" i="2"/>
  <c r="AD627" i="2"/>
  <c r="AE627" i="2"/>
  <c r="AF627" i="2"/>
  <c r="AG627" i="2"/>
  <c r="AH627" i="2"/>
  <c r="AI627" i="2"/>
  <c r="AJ627" i="2"/>
  <c r="B628" i="2"/>
  <c r="C628" i="2"/>
  <c r="D628" i="2"/>
  <c r="G628" i="2"/>
  <c r="H628" i="2"/>
  <c r="I628" i="2"/>
  <c r="J628" i="2"/>
  <c r="K628" i="2"/>
  <c r="L628" i="2"/>
  <c r="M628" i="2"/>
  <c r="AA628" i="2" s="1"/>
  <c r="N628" i="2"/>
  <c r="Q628" i="2"/>
  <c r="R628" i="2"/>
  <c r="S628" i="2"/>
  <c r="AB628" i="2"/>
  <c r="AC628" i="2"/>
  <c r="AD628" i="2"/>
  <c r="AE628" i="2"/>
  <c r="AF628" i="2"/>
  <c r="AG628" i="2"/>
  <c r="AH628" i="2"/>
  <c r="AI628" i="2"/>
  <c r="AJ628" i="2"/>
  <c r="B629" i="2"/>
  <c r="C629" i="2"/>
  <c r="D629" i="2"/>
  <c r="G629" i="2"/>
  <c r="H629" i="2"/>
  <c r="I629" i="2"/>
  <c r="J629" i="2"/>
  <c r="K629" i="2"/>
  <c r="L629" i="2"/>
  <c r="M629" i="2"/>
  <c r="AA629" i="2" s="1"/>
  <c r="N629" i="2"/>
  <c r="Q629" i="2"/>
  <c r="R629" i="2"/>
  <c r="S629" i="2"/>
  <c r="AB629" i="2"/>
  <c r="AC629" i="2"/>
  <c r="AD629" i="2"/>
  <c r="AE629" i="2"/>
  <c r="AF629" i="2"/>
  <c r="AG629" i="2"/>
  <c r="AH629" i="2"/>
  <c r="AI629" i="2"/>
  <c r="AJ629" i="2"/>
  <c r="B630" i="2"/>
  <c r="C630" i="2"/>
  <c r="D630" i="2"/>
  <c r="G630" i="2"/>
  <c r="H630" i="2"/>
  <c r="I630" i="2"/>
  <c r="J630" i="2"/>
  <c r="K630" i="2"/>
  <c r="L630" i="2"/>
  <c r="M630" i="2"/>
  <c r="V630" i="2" s="1"/>
  <c r="N630" i="2"/>
  <c r="R630" i="2"/>
  <c r="S630" i="2"/>
  <c r="AB630" i="2"/>
  <c r="AC630" i="2"/>
  <c r="AD630" i="2"/>
  <c r="AE630" i="2"/>
  <c r="AF630" i="2"/>
  <c r="AG630" i="2"/>
  <c r="AH630" i="2"/>
  <c r="AI630" i="2"/>
  <c r="AJ630" i="2"/>
  <c r="B631" i="2"/>
  <c r="C631" i="2"/>
  <c r="D631" i="2"/>
  <c r="G631" i="2"/>
  <c r="H631" i="2"/>
  <c r="I631" i="2"/>
  <c r="J631" i="2"/>
  <c r="K631" i="2"/>
  <c r="L631" i="2"/>
  <c r="M631" i="2"/>
  <c r="N631" i="2"/>
  <c r="Q631" i="2"/>
  <c r="R631" i="2"/>
  <c r="S631" i="2"/>
  <c r="AB631" i="2"/>
  <c r="AC631" i="2"/>
  <c r="AD631" i="2"/>
  <c r="AE631" i="2"/>
  <c r="AF631" i="2"/>
  <c r="AG631" i="2"/>
  <c r="AH631" i="2"/>
  <c r="AI631" i="2"/>
  <c r="AJ631" i="2"/>
  <c r="B632" i="2"/>
  <c r="C632" i="2"/>
  <c r="D632" i="2"/>
  <c r="G632" i="2"/>
  <c r="H632" i="2"/>
  <c r="I632" i="2"/>
  <c r="J632" i="2"/>
  <c r="K632" i="2"/>
  <c r="L632" i="2"/>
  <c r="M632" i="2"/>
  <c r="V632" i="2" s="1"/>
  <c r="N632" i="2"/>
  <c r="Q632" i="2"/>
  <c r="R632" i="2"/>
  <c r="S632" i="2"/>
  <c r="AB632" i="2"/>
  <c r="AC632" i="2"/>
  <c r="AD632" i="2"/>
  <c r="AE632" i="2"/>
  <c r="AF632" i="2"/>
  <c r="AG632" i="2"/>
  <c r="AH632" i="2"/>
  <c r="AI632" i="2"/>
  <c r="AJ632" i="2"/>
  <c r="B633" i="2"/>
  <c r="C633" i="2"/>
  <c r="D633" i="2"/>
  <c r="G633" i="2"/>
  <c r="H633" i="2"/>
  <c r="I633" i="2"/>
  <c r="J633" i="2"/>
  <c r="K633" i="2"/>
  <c r="L633" i="2"/>
  <c r="M633" i="2"/>
  <c r="N633" i="2"/>
  <c r="R633" i="2"/>
  <c r="S633" i="2"/>
  <c r="AB633" i="2"/>
  <c r="AC633" i="2"/>
  <c r="AD633" i="2"/>
  <c r="AE633" i="2"/>
  <c r="AF633" i="2"/>
  <c r="AG633" i="2"/>
  <c r="AH633" i="2"/>
  <c r="AI633" i="2"/>
  <c r="AJ633" i="2"/>
  <c r="B634" i="2"/>
  <c r="C634" i="2"/>
  <c r="D634" i="2"/>
  <c r="G634" i="2"/>
  <c r="H634" i="2"/>
  <c r="I634" i="2"/>
  <c r="J634" i="2"/>
  <c r="K634" i="2"/>
  <c r="L634" i="2"/>
  <c r="M634" i="2"/>
  <c r="X634" i="2" s="1"/>
  <c r="N634" i="2"/>
  <c r="F634" i="2"/>
  <c r="R634" i="2"/>
  <c r="S634" i="2"/>
  <c r="AB634" i="2"/>
  <c r="AC634" i="2"/>
  <c r="AD634" i="2"/>
  <c r="AE634" i="2"/>
  <c r="AF634" i="2"/>
  <c r="AG634" i="2"/>
  <c r="AH634" i="2"/>
  <c r="AI634" i="2"/>
  <c r="AJ634" i="2"/>
  <c r="B635" i="2"/>
  <c r="C635" i="2"/>
  <c r="D635" i="2"/>
  <c r="G635" i="2"/>
  <c r="H635" i="2"/>
  <c r="I635" i="2"/>
  <c r="J635" i="2"/>
  <c r="K635" i="2"/>
  <c r="L635" i="2"/>
  <c r="M635" i="2"/>
  <c r="V635" i="2" s="1"/>
  <c r="N635" i="2"/>
  <c r="F635" i="2"/>
  <c r="Q635" i="2"/>
  <c r="R635" i="2"/>
  <c r="S635" i="2"/>
  <c r="AB635" i="2"/>
  <c r="AC635" i="2"/>
  <c r="AD635" i="2"/>
  <c r="AE635" i="2"/>
  <c r="AF635" i="2"/>
  <c r="AG635" i="2"/>
  <c r="AH635" i="2"/>
  <c r="AI635" i="2"/>
  <c r="AJ635" i="2"/>
  <c r="B636" i="2"/>
  <c r="C636" i="2"/>
  <c r="D636" i="2"/>
  <c r="G636" i="2"/>
  <c r="H636" i="2"/>
  <c r="I636" i="2"/>
  <c r="J636" i="2"/>
  <c r="K636" i="2"/>
  <c r="L636" i="2"/>
  <c r="M636" i="2"/>
  <c r="AA636" i="2" s="1"/>
  <c r="N636" i="2"/>
  <c r="F636" i="2"/>
  <c r="Q636" i="2"/>
  <c r="R636" i="2"/>
  <c r="S636" i="2"/>
  <c r="AB636" i="2"/>
  <c r="AC636" i="2"/>
  <c r="AD636" i="2"/>
  <c r="AE636" i="2"/>
  <c r="AF636" i="2"/>
  <c r="AG636" i="2"/>
  <c r="AH636" i="2"/>
  <c r="AI636" i="2"/>
  <c r="AJ636" i="2"/>
  <c r="B637" i="2"/>
  <c r="C637" i="2"/>
  <c r="D637" i="2"/>
  <c r="G637" i="2"/>
  <c r="H637" i="2"/>
  <c r="I637" i="2"/>
  <c r="J637" i="2"/>
  <c r="K637" i="2"/>
  <c r="L637" i="2"/>
  <c r="M637" i="2"/>
  <c r="V637" i="2" s="1"/>
  <c r="N637" i="2"/>
  <c r="F637" i="2"/>
  <c r="R637" i="2"/>
  <c r="S637" i="2"/>
  <c r="AB637" i="2"/>
  <c r="AC637" i="2"/>
  <c r="AD637" i="2"/>
  <c r="AE637" i="2"/>
  <c r="AF637" i="2"/>
  <c r="AG637" i="2"/>
  <c r="AH637" i="2"/>
  <c r="AI637" i="2"/>
  <c r="AJ637" i="2"/>
  <c r="B638" i="2"/>
  <c r="C638" i="2"/>
  <c r="D638" i="2"/>
  <c r="F638" i="2"/>
  <c r="G638" i="2"/>
  <c r="H638" i="2"/>
  <c r="I638" i="2"/>
  <c r="J638" i="2"/>
  <c r="K638" i="2"/>
  <c r="L638" i="2"/>
  <c r="M638" i="2"/>
  <c r="N638" i="2"/>
  <c r="Q638" i="2"/>
  <c r="R638" i="2"/>
  <c r="S638" i="2"/>
  <c r="AB638" i="2"/>
  <c r="AC638" i="2"/>
  <c r="AD638" i="2"/>
  <c r="AE638" i="2"/>
  <c r="AF638" i="2"/>
  <c r="AG638" i="2"/>
  <c r="AH638" i="2"/>
  <c r="AI638" i="2"/>
  <c r="AJ638" i="2"/>
  <c r="B639" i="2"/>
  <c r="C639" i="2"/>
  <c r="D639" i="2"/>
  <c r="G639" i="2"/>
  <c r="H639" i="2"/>
  <c r="I639" i="2"/>
  <c r="J639" i="2"/>
  <c r="K639" i="2"/>
  <c r="L639" i="2"/>
  <c r="M639" i="2"/>
  <c r="U639" i="2" s="1"/>
  <c r="N639" i="2"/>
  <c r="R639" i="2"/>
  <c r="S639" i="2"/>
  <c r="AB639" i="2"/>
  <c r="AC639" i="2"/>
  <c r="AD639" i="2"/>
  <c r="AE639" i="2"/>
  <c r="AF639" i="2"/>
  <c r="AG639" i="2"/>
  <c r="AH639" i="2"/>
  <c r="AI639" i="2"/>
  <c r="AJ639" i="2"/>
  <c r="B640" i="2"/>
  <c r="C640" i="2"/>
  <c r="D640" i="2"/>
  <c r="G640" i="2"/>
  <c r="H640" i="2"/>
  <c r="I640" i="2"/>
  <c r="J640" i="2"/>
  <c r="K640" i="2"/>
  <c r="L640" i="2"/>
  <c r="M640" i="2"/>
  <c r="V640" i="2" s="1"/>
  <c r="N640" i="2"/>
  <c r="Q640" i="2"/>
  <c r="R640" i="2"/>
  <c r="S640" i="2"/>
  <c r="AB640" i="2"/>
  <c r="AC640" i="2"/>
  <c r="AD640" i="2"/>
  <c r="AE640" i="2"/>
  <c r="AF640" i="2"/>
  <c r="AG640" i="2"/>
  <c r="AH640" i="2"/>
  <c r="AI640" i="2"/>
  <c r="AJ640" i="2"/>
  <c r="B641" i="2"/>
  <c r="C641" i="2"/>
  <c r="D641" i="2"/>
  <c r="G641" i="2"/>
  <c r="H641" i="2"/>
  <c r="I641" i="2"/>
  <c r="J641" i="2"/>
  <c r="K641" i="2"/>
  <c r="L641" i="2"/>
  <c r="M641" i="2"/>
  <c r="N641" i="2"/>
  <c r="F641" i="2"/>
  <c r="R641" i="2"/>
  <c r="S641" i="2"/>
  <c r="AB641" i="2"/>
  <c r="AC641" i="2"/>
  <c r="AD641" i="2"/>
  <c r="AE641" i="2"/>
  <c r="AF641" i="2"/>
  <c r="AG641" i="2"/>
  <c r="AH641" i="2"/>
  <c r="AI641" i="2"/>
  <c r="AJ641" i="2"/>
  <c r="B642" i="2"/>
  <c r="C642" i="2"/>
  <c r="D642" i="2"/>
  <c r="G642" i="2"/>
  <c r="H642" i="2"/>
  <c r="I642" i="2"/>
  <c r="J642" i="2"/>
  <c r="K642" i="2"/>
  <c r="L642" i="2"/>
  <c r="M642" i="2"/>
  <c r="N642" i="2"/>
  <c r="R642" i="2"/>
  <c r="S642" i="2"/>
  <c r="AB642" i="2"/>
  <c r="AC642" i="2"/>
  <c r="AD642" i="2"/>
  <c r="AE642" i="2"/>
  <c r="AF642" i="2"/>
  <c r="AG642" i="2"/>
  <c r="AH642" i="2"/>
  <c r="AI642" i="2"/>
  <c r="AJ642" i="2"/>
  <c r="B643" i="2"/>
  <c r="C643" i="2"/>
  <c r="D643" i="2"/>
  <c r="G643" i="2"/>
  <c r="H643" i="2"/>
  <c r="I643" i="2"/>
  <c r="J643" i="2"/>
  <c r="K643" i="2"/>
  <c r="L643" i="2"/>
  <c r="M643" i="2"/>
  <c r="V643" i="2" s="1"/>
  <c r="N643" i="2"/>
  <c r="Q643" i="2"/>
  <c r="R643" i="2"/>
  <c r="S643" i="2"/>
  <c r="AB643" i="2"/>
  <c r="AC643" i="2"/>
  <c r="AD643" i="2"/>
  <c r="AE643" i="2"/>
  <c r="AF643" i="2"/>
  <c r="AG643" i="2"/>
  <c r="AH643" i="2"/>
  <c r="AI643" i="2"/>
  <c r="AJ643" i="2"/>
  <c r="B644" i="2"/>
  <c r="C644" i="2"/>
  <c r="D644" i="2"/>
  <c r="G644" i="2"/>
  <c r="H644" i="2"/>
  <c r="I644" i="2"/>
  <c r="J644" i="2"/>
  <c r="K644" i="2"/>
  <c r="L644" i="2"/>
  <c r="M644" i="2"/>
  <c r="N644" i="2"/>
  <c r="Q644" i="2"/>
  <c r="R644" i="2"/>
  <c r="S644" i="2"/>
  <c r="AB644" i="2"/>
  <c r="AC644" i="2"/>
  <c r="AD644" i="2"/>
  <c r="AE644" i="2"/>
  <c r="AF644" i="2"/>
  <c r="AG644" i="2"/>
  <c r="AH644" i="2"/>
  <c r="AI644" i="2"/>
  <c r="AJ644" i="2"/>
  <c r="B645" i="2"/>
  <c r="C645" i="2"/>
  <c r="D645" i="2"/>
  <c r="G645" i="2"/>
  <c r="H645" i="2"/>
  <c r="I645" i="2"/>
  <c r="J645" i="2"/>
  <c r="K645" i="2"/>
  <c r="L645" i="2"/>
  <c r="M645" i="2"/>
  <c r="N645" i="2"/>
  <c r="R645" i="2"/>
  <c r="S645" i="2"/>
  <c r="AB645" i="2"/>
  <c r="AC645" i="2"/>
  <c r="AD645" i="2"/>
  <c r="AE645" i="2"/>
  <c r="AF645" i="2"/>
  <c r="AG645" i="2"/>
  <c r="AH645" i="2"/>
  <c r="AI645" i="2"/>
  <c r="AJ645" i="2"/>
  <c r="B646" i="2"/>
  <c r="C646" i="2"/>
  <c r="D646" i="2"/>
  <c r="G646" i="2"/>
  <c r="H646" i="2"/>
  <c r="I646" i="2"/>
  <c r="J646" i="2"/>
  <c r="K646" i="2"/>
  <c r="L646" i="2"/>
  <c r="M646" i="2"/>
  <c r="U646" i="2" s="1"/>
  <c r="N646" i="2"/>
  <c r="Q646" i="2"/>
  <c r="R646" i="2"/>
  <c r="S646" i="2"/>
  <c r="AB646" i="2"/>
  <c r="AC646" i="2"/>
  <c r="AD646" i="2"/>
  <c r="AE646" i="2"/>
  <c r="AF646" i="2"/>
  <c r="AG646" i="2"/>
  <c r="AH646" i="2"/>
  <c r="AI646" i="2"/>
  <c r="AJ646" i="2"/>
  <c r="B647" i="2"/>
  <c r="C647" i="2"/>
  <c r="D647" i="2"/>
  <c r="G647" i="2"/>
  <c r="H647" i="2"/>
  <c r="I647" i="2"/>
  <c r="J647" i="2"/>
  <c r="K647" i="2"/>
  <c r="L647" i="2"/>
  <c r="M647" i="2"/>
  <c r="N647" i="2"/>
  <c r="Q647" i="2"/>
  <c r="R647" i="2"/>
  <c r="S647" i="2"/>
  <c r="AB647" i="2"/>
  <c r="AC647" i="2"/>
  <c r="AD647" i="2"/>
  <c r="AE647" i="2"/>
  <c r="AF647" i="2"/>
  <c r="AG647" i="2"/>
  <c r="AH647" i="2"/>
  <c r="AI647" i="2"/>
  <c r="AJ647" i="2"/>
  <c r="B648" i="2"/>
  <c r="C648" i="2"/>
  <c r="D648" i="2"/>
  <c r="F648" i="2"/>
  <c r="G648" i="2"/>
  <c r="H648" i="2"/>
  <c r="I648" i="2"/>
  <c r="J648" i="2"/>
  <c r="K648" i="2"/>
  <c r="L648" i="2"/>
  <c r="M648" i="2"/>
  <c r="V648" i="2" s="1"/>
  <c r="N648" i="2"/>
  <c r="Q648" i="2"/>
  <c r="R648" i="2"/>
  <c r="S648" i="2"/>
  <c r="AB648" i="2"/>
  <c r="AC648" i="2"/>
  <c r="AD648" i="2"/>
  <c r="AE648" i="2"/>
  <c r="AF648" i="2"/>
  <c r="AG648" i="2"/>
  <c r="AH648" i="2"/>
  <c r="AI648" i="2"/>
  <c r="AJ648" i="2"/>
  <c r="B649" i="2"/>
  <c r="C649" i="2"/>
  <c r="D649" i="2"/>
  <c r="G649" i="2"/>
  <c r="H649" i="2"/>
  <c r="I649" i="2"/>
  <c r="J649" i="2"/>
  <c r="K649" i="2"/>
  <c r="L649" i="2"/>
  <c r="M649" i="2"/>
  <c r="AA649" i="2" s="1"/>
  <c r="N649" i="2"/>
  <c r="F649" i="2"/>
  <c r="R649" i="2"/>
  <c r="S649" i="2"/>
  <c r="AB649" i="2"/>
  <c r="AC649" i="2"/>
  <c r="AD649" i="2"/>
  <c r="AE649" i="2"/>
  <c r="AF649" i="2"/>
  <c r="AG649" i="2"/>
  <c r="AH649" i="2"/>
  <c r="AI649" i="2"/>
  <c r="AJ649" i="2"/>
  <c r="B650" i="2"/>
  <c r="C650" i="2"/>
  <c r="D650" i="2"/>
  <c r="G650" i="2"/>
  <c r="H650" i="2"/>
  <c r="I650" i="2"/>
  <c r="J650" i="2"/>
  <c r="K650" i="2"/>
  <c r="L650" i="2"/>
  <c r="M650" i="2"/>
  <c r="Y650" i="2" s="1"/>
  <c r="N650" i="2"/>
  <c r="R650" i="2"/>
  <c r="S650" i="2"/>
  <c r="AB650" i="2"/>
  <c r="AC650" i="2"/>
  <c r="AD650" i="2"/>
  <c r="AE650" i="2"/>
  <c r="AF650" i="2"/>
  <c r="AG650" i="2"/>
  <c r="AH650" i="2"/>
  <c r="AI650" i="2"/>
  <c r="AJ650" i="2"/>
  <c r="B651" i="2"/>
  <c r="C651" i="2"/>
  <c r="D651" i="2"/>
  <c r="G651" i="2"/>
  <c r="H651" i="2"/>
  <c r="I651" i="2"/>
  <c r="J651" i="2"/>
  <c r="K651" i="2"/>
  <c r="L651" i="2"/>
  <c r="M651" i="2"/>
  <c r="N651" i="2"/>
  <c r="Q651" i="2"/>
  <c r="R651" i="2"/>
  <c r="S651" i="2"/>
  <c r="AB651" i="2"/>
  <c r="AC651" i="2"/>
  <c r="AD651" i="2"/>
  <c r="AE651" i="2"/>
  <c r="AF651" i="2"/>
  <c r="AG651" i="2"/>
  <c r="AH651" i="2"/>
  <c r="AI651" i="2"/>
  <c r="AJ651" i="2"/>
  <c r="B652" i="2"/>
  <c r="C652" i="2"/>
  <c r="D652" i="2"/>
  <c r="G652" i="2"/>
  <c r="H652" i="2"/>
  <c r="I652" i="2"/>
  <c r="J652" i="2"/>
  <c r="K652" i="2"/>
  <c r="L652" i="2"/>
  <c r="M652" i="2"/>
  <c r="AA652" i="2" s="1"/>
  <c r="N652" i="2"/>
  <c r="R652" i="2"/>
  <c r="S652" i="2"/>
  <c r="AB652" i="2"/>
  <c r="AC652" i="2"/>
  <c r="AD652" i="2"/>
  <c r="AE652" i="2"/>
  <c r="AF652" i="2"/>
  <c r="AG652" i="2"/>
  <c r="AH652" i="2"/>
  <c r="AI652" i="2"/>
  <c r="AJ652" i="2"/>
  <c r="B653" i="2"/>
  <c r="C653" i="2"/>
  <c r="D653" i="2"/>
  <c r="G653" i="2"/>
  <c r="H653" i="2"/>
  <c r="I653" i="2"/>
  <c r="J653" i="2"/>
  <c r="K653" i="2"/>
  <c r="L653" i="2"/>
  <c r="M653" i="2"/>
  <c r="Y653" i="2" s="1"/>
  <c r="N653" i="2"/>
  <c r="R653" i="2"/>
  <c r="S653" i="2"/>
  <c r="AB653" i="2"/>
  <c r="AC653" i="2"/>
  <c r="AD653" i="2"/>
  <c r="AE653" i="2"/>
  <c r="AF653" i="2"/>
  <c r="AG653" i="2"/>
  <c r="AH653" i="2"/>
  <c r="AI653" i="2"/>
  <c r="AJ653" i="2"/>
  <c r="B654" i="2"/>
  <c r="C654" i="2"/>
  <c r="D654" i="2"/>
  <c r="G654" i="2"/>
  <c r="H654" i="2"/>
  <c r="I654" i="2"/>
  <c r="J654" i="2"/>
  <c r="K654" i="2"/>
  <c r="L654" i="2"/>
  <c r="M654" i="2"/>
  <c r="N654" i="2"/>
  <c r="F654" i="2"/>
  <c r="R654" i="2"/>
  <c r="S654" i="2"/>
  <c r="AB654" i="2"/>
  <c r="AC654" i="2"/>
  <c r="AD654" i="2"/>
  <c r="AE654" i="2"/>
  <c r="AF654" i="2"/>
  <c r="AG654" i="2"/>
  <c r="AH654" i="2"/>
  <c r="AI654" i="2"/>
  <c r="AJ654" i="2"/>
  <c r="B655" i="2"/>
  <c r="C655" i="2"/>
  <c r="D655" i="2"/>
  <c r="G655" i="2"/>
  <c r="H655" i="2"/>
  <c r="I655" i="2"/>
  <c r="J655" i="2"/>
  <c r="K655" i="2"/>
  <c r="L655" i="2"/>
  <c r="M655" i="2"/>
  <c r="Y655" i="2" s="1"/>
  <c r="N655" i="2"/>
  <c r="R655" i="2"/>
  <c r="S655" i="2"/>
  <c r="AB655" i="2"/>
  <c r="AC655" i="2"/>
  <c r="AD655" i="2"/>
  <c r="AE655" i="2"/>
  <c r="AF655" i="2"/>
  <c r="AG655" i="2"/>
  <c r="AH655" i="2"/>
  <c r="AI655" i="2"/>
  <c r="AJ655" i="2"/>
  <c r="B656" i="2"/>
  <c r="C656" i="2"/>
  <c r="D656" i="2"/>
  <c r="G656" i="2"/>
  <c r="H656" i="2"/>
  <c r="I656" i="2"/>
  <c r="J656" i="2"/>
  <c r="K656" i="2"/>
  <c r="L656" i="2"/>
  <c r="M656" i="2"/>
  <c r="V656" i="2" s="1"/>
  <c r="N656" i="2"/>
  <c r="Q656" i="2"/>
  <c r="R656" i="2"/>
  <c r="S656" i="2"/>
  <c r="AB656" i="2"/>
  <c r="AC656" i="2"/>
  <c r="AD656" i="2"/>
  <c r="AE656" i="2"/>
  <c r="AF656" i="2"/>
  <c r="AG656" i="2"/>
  <c r="AH656" i="2"/>
  <c r="AI656" i="2"/>
  <c r="AJ656" i="2"/>
  <c r="B657" i="2"/>
  <c r="C657" i="2"/>
  <c r="D657" i="2"/>
  <c r="G657" i="2"/>
  <c r="H657" i="2"/>
  <c r="I657" i="2"/>
  <c r="J657" i="2"/>
  <c r="K657" i="2"/>
  <c r="L657" i="2"/>
  <c r="M657" i="2"/>
  <c r="AA657" i="2" s="1"/>
  <c r="N657" i="2"/>
  <c r="R657" i="2"/>
  <c r="S657" i="2"/>
  <c r="AB657" i="2"/>
  <c r="AC657" i="2"/>
  <c r="AD657" i="2"/>
  <c r="AE657" i="2"/>
  <c r="AF657" i="2"/>
  <c r="AG657" i="2"/>
  <c r="AH657" i="2"/>
  <c r="AI657" i="2"/>
  <c r="AJ657" i="2"/>
  <c r="B658" i="2"/>
  <c r="C658" i="2"/>
  <c r="D658" i="2"/>
  <c r="G658" i="2"/>
  <c r="H658" i="2"/>
  <c r="I658" i="2"/>
  <c r="J658" i="2"/>
  <c r="K658" i="2"/>
  <c r="L658" i="2"/>
  <c r="M658" i="2"/>
  <c r="T658" i="2" s="1"/>
  <c r="N658" i="2"/>
  <c r="R658" i="2"/>
  <c r="S658" i="2"/>
  <c r="AB658" i="2"/>
  <c r="AC658" i="2"/>
  <c r="AD658" i="2"/>
  <c r="AE658" i="2"/>
  <c r="AF658" i="2"/>
  <c r="AG658" i="2"/>
  <c r="AH658" i="2"/>
  <c r="AI658" i="2"/>
  <c r="AJ658" i="2"/>
  <c r="B659" i="2"/>
  <c r="C659" i="2"/>
  <c r="D659" i="2"/>
  <c r="G659" i="2"/>
  <c r="H659" i="2"/>
  <c r="I659" i="2"/>
  <c r="J659" i="2"/>
  <c r="K659" i="2"/>
  <c r="L659" i="2"/>
  <c r="M659" i="2"/>
  <c r="U659" i="2" s="1"/>
  <c r="N659" i="2"/>
  <c r="Q659" i="2"/>
  <c r="R659" i="2"/>
  <c r="S659" i="2"/>
  <c r="AB659" i="2"/>
  <c r="AC659" i="2"/>
  <c r="AD659" i="2"/>
  <c r="AE659" i="2"/>
  <c r="AF659" i="2"/>
  <c r="AG659" i="2"/>
  <c r="AH659" i="2"/>
  <c r="AI659" i="2"/>
  <c r="AJ659" i="2"/>
  <c r="B660" i="2"/>
  <c r="C660" i="2"/>
  <c r="D660" i="2"/>
  <c r="G660" i="2"/>
  <c r="H660" i="2"/>
  <c r="I660" i="2"/>
  <c r="J660" i="2"/>
  <c r="K660" i="2"/>
  <c r="L660" i="2"/>
  <c r="M660" i="2"/>
  <c r="U660" i="2" s="1"/>
  <c r="N660" i="2"/>
  <c r="F660" i="2"/>
  <c r="R660" i="2"/>
  <c r="S660" i="2"/>
  <c r="AB660" i="2"/>
  <c r="AC660" i="2"/>
  <c r="AD660" i="2"/>
  <c r="AE660" i="2"/>
  <c r="AF660" i="2"/>
  <c r="AG660" i="2"/>
  <c r="AH660" i="2"/>
  <c r="AI660" i="2"/>
  <c r="AJ660" i="2"/>
  <c r="B661" i="2"/>
  <c r="C661" i="2"/>
  <c r="D661" i="2"/>
  <c r="G661" i="2"/>
  <c r="H661" i="2"/>
  <c r="I661" i="2"/>
  <c r="J661" i="2"/>
  <c r="K661" i="2"/>
  <c r="L661" i="2"/>
  <c r="M661" i="2"/>
  <c r="N661" i="2"/>
  <c r="R661" i="2"/>
  <c r="S661" i="2"/>
  <c r="AB661" i="2"/>
  <c r="AC661" i="2"/>
  <c r="AD661" i="2"/>
  <c r="AE661" i="2"/>
  <c r="AF661" i="2"/>
  <c r="AG661" i="2"/>
  <c r="AH661" i="2"/>
  <c r="AI661" i="2"/>
  <c r="AJ661" i="2"/>
  <c r="B662" i="2"/>
  <c r="C662" i="2"/>
  <c r="D662" i="2"/>
  <c r="G662" i="2"/>
  <c r="H662" i="2"/>
  <c r="I662" i="2"/>
  <c r="J662" i="2"/>
  <c r="K662" i="2"/>
  <c r="L662" i="2"/>
  <c r="M662" i="2"/>
  <c r="W662" i="2" s="1"/>
  <c r="N662" i="2"/>
  <c r="Q662" i="2"/>
  <c r="R662" i="2"/>
  <c r="S662" i="2"/>
  <c r="AB662" i="2"/>
  <c r="AC662" i="2"/>
  <c r="AD662" i="2"/>
  <c r="AE662" i="2"/>
  <c r="AF662" i="2"/>
  <c r="AG662" i="2"/>
  <c r="AH662" i="2"/>
  <c r="AI662" i="2"/>
  <c r="AJ662" i="2"/>
  <c r="B663" i="2"/>
  <c r="C663" i="2"/>
  <c r="D663" i="2"/>
  <c r="G663" i="2"/>
  <c r="H663" i="2"/>
  <c r="I663" i="2"/>
  <c r="J663" i="2"/>
  <c r="K663" i="2"/>
  <c r="L663" i="2"/>
  <c r="M663" i="2"/>
  <c r="Y663" i="2" s="1"/>
  <c r="N663" i="2"/>
  <c r="R663" i="2"/>
  <c r="S663" i="2"/>
  <c r="AB663" i="2"/>
  <c r="AC663" i="2"/>
  <c r="AD663" i="2"/>
  <c r="AE663" i="2"/>
  <c r="AF663" i="2"/>
  <c r="AG663" i="2"/>
  <c r="AH663" i="2"/>
  <c r="AI663" i="2"/>
  <c r="AJ663" i="2"/>
  <c r="B664" i="2"/>
  <c r="C664" i="2"/>
  <c r="D664" i="2"/>
  <c r="G664" i="2"/>
  <c r="H664" i="2"/>
  <c r="I664" i="2"/>
  <c r="J664" i="2"/>
  <c r="K664" i="2"/>
  <c r="L664" i="2"/>
  <c r="M664" i="2"/>
  <c r="N664" i="2"/>
  <c r="R664" i="2"/>
  <c r="S664" i="2"/>
  <c r="AB664" i="2"/>
  <c r="AC664" i="2"/>
  <c r="AD664" i="2"/>
  <c r="AE664" i="2"/>
  <c r="AF664" i="2"/>
  <c r="AG664" i="2"/>
  <c r="AH664" i="2"/>
  <c r="AI664" i="2"/>
  <c r="AJ664" i="2"/>
  <c r="B665" i="2"/>
  <c r="C665" i="2"/>
  <c r="D665" i="2"/>
  <c r="G665" i="2"/>
  <c r="H665" i="2"/>
  <c r="I665" i="2"/>
  <c r="J665" i="2"/>
  <c r="K665" i="2"/>
  <c r="L665" i="2"/>
  <c r="M665" i="2"/>
  <c r="U665" i="2" s="1"/>
  <c r="N665" i="2"/>
  <c r="Q665" i="2"/>
  <c r="R665" i="2"/>
  <c r="S665" i="2"/>
  <c r="AB665" i="2"/>
  <c r="AC665" i="2"/>
  <c r="AD665" i="2"/>
  <c r="AE665" i="2"/>
  <c r="AF665" i="2"/>
  <c r="AG665" i="2"/>
  <c r="AH665" i="2"/>
  <c r="AI665" i="2"/>
  <c r="AJ665" i="2"/>
  <c r="B666" i="2"/>
  <c r="C666" i="2"/>
  <c r="D666" i="2"/>
  <c r="G666" i="2"/>
  <c r="H666" i="2"/>
  <c r="I666" i="2"/>
  <c r="J666" i="2"/>
  <c r="K666" i="2"/>
  <c r="L666" i="2"/>
  <c r="M666" i="2"/>
  <c r="X666" i="2" s="1"/>
  <c r="N666" i="2"/>
  <c r="R666" i="2"/>
  <c r="S666" i="2"/>
  <c r="AB666" i="2"/>
  <c r="AC666" i="2"/>
  <c r="AD666" i="2"/>
  <c r="AE666" i="2"/>
  <c r="AF666" i="2"/>
  <c r="AG666" i="2"/>
  <c r="AH666" i="2"/>
  <c r="AI666" i="2"/>
  <c r="AJ666" i="2"/>
  <c r="B667" i="2"/>
  <c r="C667" i="2"/>
  <c r="D667" i="2"/>
  <c r="G667" i="2"/>
  <c r="H667" i="2"/>
  <c r="I667" i="2"/>
  <c r="J667" i="2"/>
  <c r="K667" i="2"/>
  <c r="L667" i="2"/>
  <c r="M667" i="2"/>
  <c r="N667" i="2"/>
  <c r="R667" i="2"/>
  <c r="S667" i="2"/>
  <c r="AB667" i="2"/>
  <c r="AC667" i="2"/>
  <c r="AD667" i="2"/>
  <c r="AE667" i="2"/>
  <c r="AF667" i="2"/>
  <c r="AG667" i="2"/>
  <c r="AH667" i="2"/>
  <c r="AI667" i="2"/>
  <c r="AJ667" i="2"/>
  <c r="B668" i="2"/>
  <c r="C668" i="2"/>
  <c r="D668" i="2"/>
  <c r="G668" i="2"/>
  <c r="H668" i="2"/>
  <c r="I668" i="2"/>
  <c r="J668" i="2"/>
  <c r="K668" i="2"/>
  <c r="L668" i="2"/>
  <c r="M668" i="2"/>
  <c r="AA668" i="2" s="1"/>
  <c r="N668" i="2"/>
  <c r="Q668" i="2"/>
  <c r="R668" i="2"/>
  <c r="S668" i="2"/>
  <c r="AB668" i="2"/>
  <c r="AC668" i="2"/>
  <c r="AD668" i="2"/>
  <c r="AE668" i="2"/>
  <c r="AF668" i="2"/>
  <c r="AG668" i="2"/>
  <c r="AH668" i="2"/>
  <c r="AI668" i="2"/>
  <c r="AJ668" i="2"/>
  <c r="B669" i="2"/>
  <c r="C669" i="2"/>
  <c r="D669" i="2"/>
  <c r="G669" i="2"/>
  <c r="H669" i="2"/>
  <c r="I669" i="2"/>
  <c r="J669" i="2"/>
  <c r="K669" i="2"/>
  <c r="L669" i="2"/>
  <c r="M669" i="2"/>
  <c r="W669" i="2" s="1"/>
  <c r="N669" i="2"/>
  <c r="Q669" i="2"/>
  <c r="R669" i="2"/>
  <c r="S669" i="2"/>
  <c r="AB669" i="2"/>
  <c r="AC669" i="2"/>
  <c r="AD669" i="2"/>
  <c r="AE669" i="2"/>
  <c r="AF669" i="2"/>
  <c r="AG669" i="2"/>
  <c r="AH669" i="2"/>
  <c r="AI669" i="2"/>
  <c r="AJ669" i="2"/>
  <c r="B670" i="2"/>
  <c r="C670" i="2"/>
  <c r="D670" i="2"/>
  <c r="F670" i="2"/>
  <c r="G670" i="2"/>
  <c r="H670" i="2"/>
  <c r="I670" i="2"/>
  <c r="J670" i="2"/>
  <c r="K670" i="2"/>
  <c r="L670" i="2"/>
  <c r="M670" i="2"/>
  <c r="Z670" i="2" s="1"/>
  <c r="N670" i="2"/>
  <c r="R670" i="2"/>
  <c r="S670" i="2"/>
  <c r="AB670" i="2"/>
  <c r="AC670" i="2"/>
  <c r="AD670" i="2"/>
  <c r="AE670" i="2"/>
  <c r="AF670" i="2"/>
  <c r="AG670" i="2"/>
  <c r="AH670" i="2"/>
  <c r="AI670" i="2"/>
  <c r="AJ670" i="2"/>
  <c r="B671" i="2"/>
  <c r="C671" i="2"/>
  <c r="D671" i="2"/>
  <c r="G671" i="2"/>
  <c r="H671" i="2"/>
  <c r="I671" i="2"/>
  <c r="J671" i="2"/>
  <c r="K671" i="2"/>
  <c r="L671" i="2"/>
  <c r="M671" i="2"/>
  <c r="N671" i="2"/>
  <c r="R671" i="2"/>
  <c r="S671" i="2"/>
  <c r="AB671" i="2"/>
  <c r="AC671" i="2"/>
  <c r="AD671" i="2"/>
  <c r="AE671" i="2"/>
  <c r="AF671" i="2"/>
  <c r="AG671" i="2"/>
  <c r="AH671" i="2"/>
  <c r="AI671" i="2"/>
  <c r="AJ671" i="2"/>
  <c r="B672" i="2"/>
  <c r="C672" i="2"/>
  <c r="D672" i="2"/>
  <c r="G672" i="2"/>
  <c r="H672" i="2"/>
  <c r="I672" i="2"/>
  <c r="J672" i="2"/>
  <c r="K672" i="2"/>
  <c r="L672" i="2"/>
  <c r="M672" i="2"/>
  <c r="V672" i="2" s="1"/>
  <c r="N672" i="2"/>
  <c r="R672" i="2"/>
  <c r="S672" i="2"/>
  <c r="AB672" i="2"/>
  <c r="AC672" i="2"/>
  <c r="AD672" i="2"/>
  <c r="AE672" i="2"/>
  <c r="AF672" i="2"/>
  <c r="AG672" i="2"/>
  <c r="AH672" i="2"/>
  <c r="AI672" i="2"/>
  <c r="AJ672" i="2"/>
  <c r="B673" i="2"/>
  <c r="C673" i="2"/>
  <c r="D673" i="2"/>
  <c r="G673" i="2"/>
  <c r="H673" i="2"/>
  <c r="I673" i="2"/>
  <c r="J673" i="2"/>
  <c r="K673" i="2"/>
  <c r="L673" i="2"/>
  <c r="M673" i="2"/>
  <c r="AA673" i="2" s="1"/>
  <c r="N673" i="2"/>
  <c r="F673" i="2"/>
  <c r="R673" i="2"/>
  <c r="S673" i="2"/>
  <c r="AB673" i="2"/>
  <c r="AC673" i="2"/>
  <c r="AD673" i="2"/>
  <c r="AE673" i="2"/>
  <c r="AF673" i="2"/>
  <c r="AG673" i="2"/>
  <c r="AH673" i="2"/>
  <c r="AI673" i="2"/>
  <c r="AJ673" i="2"/>
  <c r="B674" i="2"/>
  <c r="C674" i="2"/>
  <c r="D674" i="2"/>
  <c r="G674" i="2"/>
  <c r="H674" i="2"/>
  <c r="I674" i="2"/>
  <c r="J674" i="2"/>
  <c r="K674" i="2"/>
  <c r="L674" i="2"/>
  <c r="M674" i="2"/>
  <c r="X674" i="2" s="1"/>
  <c r="N674" i="2"/>
  <c r="R674" i="2"/>
  <c r="S674" i="2"/>
  <c r="AB674" i="2"/>
  <c r="AC674" i="2"/>
  <c r="AD674" i="2"/>
  <c r="AE674" i="2"/>
  <c r="AF674" i="2"/>
  <c r="AG674" i="2"/>
  <c r="AH674" i="2"/>
  <c r="AI674" i="2"/>
  <c r="AJ674" i="2"/>
  <c r="B675" i="2"/>
  <c r="C675" i="2"/>
  <c r="D675" i="2"/>
  <c r="G675" i="2"/>
  <c r="H675" i="2"/>
  <c r="I675" i="2"/>
  <c r="J675" i="2"/>
  <c r="K675" i="2"/>
  <c r="L675" i="2"/>
  <c r="M675" i="2"/>
  <c r="V675" i="2" s="1"/>
  <c r="N675" i="2"/>
  <c r="R675" i="2"/>
  <c r="S675" i="2"/>
  <c r="AB675" i="2"/>
  <c r="AC675" i="2"/>
  <c r="AD675" i="2"/>
  <c r="AE675" i="2"/>
  <c r="AF675" i="2"/>
  <c r="AG675" i="2"/>
  <c r="AH675" i="2"/>
  <c r="AI675" i="2"/>
  <c r="AJ675" i="2"/>
  <c r="B676" i="2"/>
  <c r="C676" i="2"/>
  <c r="D676" i="2"/>
  <c r="G676" i="2"/>
  <c r="H676" i="2"/>
  <c r="I676" i="2"/>
  <c r="J676" i="2"/>
  <c r="K676" i="2"/>
  <c r="L676" i="2"/>
  <c r="M676" i="2"/>
  <c r="N676" i="2"/>
  <c r="R676" i="2"/>
  <c r="S676" i="2"/>
  <c r="AB676" i="2"/>
  <c r="AC676" i="2"/>
  <c r="AD676" i="2"/>
  <c r="AE676" i="2"/>
  <c r="AF676" i="2"/>
  <c r="AG676" i="2"/>
  <c r="AH676" i="2"/>
  <c r="AI676" i="2"/>
  <c r="AJ676" i="2"/>
  <c r="B677" i="2"/>
  <c r="C677" i="2"/>
  <c r="D677" i="2"/>
  <c r="G677" i="2"/>
  <c r="H677" i="2"/>
  <c r="I677" i="2"/>
  <c r="J677" i="2"/>
  <c r="K677" i="2"/>
  <c r="L677" i="2"/>
  <c r="M677" i="2"/>
  <c r="Y677" i="2" s="1"/>
  <c r="N677" i="2"/>
  <c r="R677" i="2"/>
  <c r="S677" i="2"/>
  <c r="AB677" i="2"/>
  <c r="AC677" i="2"/>
  <c r="AD677" i="2"/>
  <c r="AE677" i="2"/>
  <c r="AF677" i="2"/>
  <c r="AG677" i="2"/>
  <c r="AH677" i="2"/>
  <c r="AI677" i="2"/>
  <c r="AJ677" i="2"/>
  <c r="B678" i="2"/>
  <c r="C678" i="2"/>
  <c r="D678" i="2"/>
  <c r="G678" i="2"/>
  <c r="H678" i="2"/>
  <c r="I678" i="2"/>
  <c r="J678" i="2"/>
  <c r="K678" i="2"/>
  <c r="L678" i="2"/>
  <c r="M678" i="2"/>
  <c r="T678" i="2" s="1"/>
  <c r="N678" i="2"/>
  <c r="Q678" i="2"/>
  <c r="R678" i="2"/>
  <c r="S678" i="2"/>
  <c r="AB678" i="2"/>
  <c r="AC678" i="2"/>
  <c r="AD678" i="2"/>
  <c r="AE678" i="2"/>
  <c r="AF678" i="2"/>
  <c r="AG678" i="2"/>
  <c r="AH678" i="2"/>
  <c r="AI678" i="2"/>
  <c r="AJ678" i="2"/>
  <c r="B679" i="2"/>
  <c r="C679" i="2"/>
  <c r="D679" i="2"/>
  <c r="G679" i="2"/>
  <c r="H679" i="2"/>
  <c r="I679" i="2"/>
  <c r="J679" i="2"/>
  <c r="K679" i="2"/>
  <c r="L679" i="2"/>
  <c r="M679" i="2"/>
  <c r="N679" i="2"/>
  <c r="R679" i="2"/>
  <c r="S679" i="2"/>
  <c r="AB679" i="2"/>
  <c r="AC679" i="2"/>
  <c r="AD679" i="2"/>
  <c r="AE679" i="2"/>
  <c r="AF679" i="2"/>
  <c r="AG679" i="2"/>
  <c r="AH679" i="2"/>
  <c r="AI679" i="2"/>
  <c r="AJ679" i="2"/>
  <c r="B680" i="2"/>
  <c r="C680" i="2"/>
  <c r="D680" i="2"/>
  <c r="G680" i="2"/>
  <c r="H680" i="2"/>
  <c r="I680" i="2"/>
  <c r="J680" i="2"/>
  <c r="K680" i="2"/>
  <c r="L680" i="2"/>
  <c r="M680" i="2"/>
  <c r="N680" i="2"/>
  <c r="R680" i="2"/>
  <c r="S680" i="2"/>
  <c r="AB680" i="2"/>
  <c r="AC680" i="2"/>
  <c r="AD680" i="2"/>
  <c r="AE680" i="2"/>
  <c r="AF680" i="2"/>
  <c r="AG680" i="2"/>
  <c r="AH680" i="2"/>
  <c r="AI680" i="2"/>
  <c r="AJ680" i="2"/>
  <c r="B681" i="2"/>
  <c r="C681" i="2"/>
  <c r="D681" i="2"/>
  <c r="G681" i="2"/>
  <c r="H681" i="2"/>
  <c r="I681" i="2"/>
  <c r="J681" i="2"/>
  <c r="K681" i="2"/>
  <c r="L681" i="2"/>
  <c r="M681" i="2"/>
  <c r="Z681" i="2" s="1"/>
  <c r="N681" i="2"/>
  <c r="R681" i="2"/>
  <c r="S681" i="2"/>
  <c r="AB681" i="2"/>
  <c r="AC681" i="2"/>
  <c r="AD681" i="2"/>
  <c r="AE681" i="2"/>
  <c r="AF681" i="2"/>
  <c r="AG681" i="2"/>
  <c r="AH681" i="2"/>
  <c r="AI681" i="2"/>
  <c r="AJ681" i="2"/>
  <c r="B682" i="2"/>
  <c r="C682" i="2"/>
  <c r="D682" i="2"/>
  <c r="G682" i="2"/>
  <c r="H682" i="2"/>
  <c r="I682" i="2"/>
  <c r="J682" i="2"/>
  <c r="K682" i="2"/>
  <c r="L682" i="2"/>
  <c r="M682" i="2"/>
  <c r="X682" i="2" s="1"/>
  <c r="N682" i="2"/>
  <c r="R682" i="2"/>
  <c r="S682" i="2"/>
  <c r="AB682" i="2"/>
  <c r="AC682" i="2"/>
  <c r="AD682" i="2"/>
  <c r="AE682" i="2"/>
  <c r="AF682" i="2"/>
  <c r="AG682" i="2"/>
  <c r="AH682" i="2"/>
  <c r="AI682" i="2"/>
  <c r="AJ682" i="2"/>
  <c r="B683" i="2"/>
  <c r="C683" i="2"/>
  <c r="D683" i="2"/>
  <c r="G683" i="2"/>
  <c r="H683" i="2"/>
  <c r="I683" i="2"/>
  <c r="J683" i="2"/>
  <c r="K683" i="2"/>
  <c r="L683" i="2"/>
  <c r="M683" i="2"/>
  <c r="V683" i="2" s="1"/>
  <c r="N683" i="2"/>
  <c r="Q683" i="2"/>
  <c r="R683" i="2"/>
  <c r="S683" i="2"/>
  <c r="AB683" i="2"/>
  <c r="AC683" i="2"/>
  <c r="AD683" i="2"/>
  <c r="AE683" i="2"/>
  <c r="AF683" i="2"/>
  <c r="AG683" i="2"/>
  <c r="AH683" i="2"/>
  <c r="AI683" i="2"/>
  <c r="AJ683" i="2"/>
  <c r="B684" i="2"/>
  <c r="C684" i="2"/>
  <c r="D684" i="2"/>
  <c r="F684" i="2"/>
  <c r="G684" i="2"/>
  <c r="H684" i="2"/>
  <c r="I684" i="2"/>
  <c r="J684" i="2"/>
  <c r="K684" i="2"/>
  <c r="L684" i="2"/>
  <c r="M684" i="2"/>
  <c r="N684" i="2"/>
  <c r="R684" i="2"/>
  <c r="S684" i="2"/>
  <c r="AB684" i="2"/>
  <c r="AC684" i="2"/>
  <c r="AD684" i="2"/>
  <c r="AE684" i="2"/>
  <c r="AF684" i="2"/>
  <c r="AG684" i="2"/>
  <c r="AH684" i="2"/>
  <c r="AI684" i="2"/>
  <c r="AJ684" i="2"/>
  <c r="B685" i="2"/>
  <c r="C685" i="2"/>
  <c r="D685" i="2"/>
  <c r="F685" i="2"/>
  <c r="G685" i="2"/>
  <c r="H685" i="2"/>
  <c r="I685" i="2"/>
  <c r="J685" i="2"/>
  <c r="K685" i="2"/>
  <c r="L685" i="2"/>
  <c r="M685" i="2"/>
  <c r="N685" i="2"/>
  <c r="Q685" i="2"/>
  <c r="R685" i="2"/>
  <c r="S685" i="2"/>
  <c r="AB685" i="2"/>
  <c r="AC685" i="2"/>
  <c r="AD685" i="2"/>
  <c r="AE685" i="2"/>
  <c r="AF685" i="2"/>
  <c r="AG685" i="2"/>
  <c r="AH685" i="2"/>
  <c r="AI685" i="2"/>
  <c r="AJ685" i="2"/>
  <c r="B686" i="2"/>
  <c r="C686" i="2"/>
  <c r="D686" i="2"/>
  <c r="G686" i="2"/>
  <c r="H686" i="2"/>
  <c r="I686" i="2"/>
  <c r="J686" i="2"/>
  <c r="K686" i="2"/>
  <c r="L686" i="2"/>
  <c r="M686" i="2"/>
  <c r="W686" i="2" s="1"/>
  <c r="N686" i="2"/>
  <c r="F686" i="2"/>
  <c r="Q686" i="2"/>
  <c r="R686" i="2"/>
  <c r="S686" i="2"/>
  <c r="AB686" i="2"/>
  <c r="AC686" i="2"/>
  <c r="AD686" i="2"/>
  <c r="AE686" i="2"/>
  <c r="AF686" i="2"/>
  <c r="AG686" i="2"/>
  <c r="AH686" i="2"/>
  <c r="AI686" i="2"/>
  <c r="AJ686" i="2"/>
  <c r="B687" i="2"/>
  <c r="C687" i="2"/>
  <c r="D687" i="2"/>
  <c r="G687" i="2"/>
  <c r="H687" i="2"/>
  <c r="I687" i="2"/>
  <c r="J687" i="2"/>
  <c r="K687" i="2"/>
  <c r="L687" i="2"/>
  <c r="M687" i="2"/>
  <c r="Y687" i="2" s="1"/>
  <c r="N687" i="2"/>
  <c r="R687" i="2"/>
  <c r="S687" i="2"/>
  <c r="AB687" i="2"/>
  <c r="AC687" i="2"/>
  <c r="AD687" i="2"/>
  <c r="AE687" i="2"/>
  <c r="AF687" i="2"/>
  <c r="AG687" i="2"/>
  <c r="AH687" i="2"/>
  <c r="AI687" i="2"/>
  <c r="AJ687" i="2"/>
  <c r="B688" i="2"/>
  <c r="C688" i="2"/>
  <c r="D688" i="2"/>
  <c r="F688" i="2"/>
  <c r="G688" i="2"/>
  <c r="H688" i="2"/>
  <c r="I688" i="2"/>
  <c r="J688" i="2"/>
  <c r="K688" i="2"/>
  <c r="L688" i="2"/>
  <c r="M688" i="2"/>
  <c r="V688" i="2" s="1"/>
  <c r="N688" i="2"/>
  <c r="R688" i="2"/>
  <c r="S688" i="2"/>
  <c r="AB688" i="2"/>
  <c r="AC688" i="2"/>
  <c r="AD688" i="2"/>
  <c r="AE688" i="2"/>
  <c r="AF688" i="2"/>
  <c r="AG688" i="2"/>
  <c r="AH688" i="2"/>
  <c r="AI688" i="2"/>
  <c r="AJ688" i="2"/>
  <c r="B689" i="2"/>
  <c r="C689" i="2"/>
  <c r="D689" i="2"/>
  <c r="G689" i="2"/>
  <c r="H689" i="2"/>
  <c r="I689" i="2"/>
  <c r="J689" i="2"/>
  <c r="K689" i="2"/>
  <c r="L689" i="2"/>
  <c r="M689" i="2"/>
  <c r="AA689" i="2" s="1"/>
  <c r="N689" i="2"/>
  <c r="R689" i="2"/>
  <c r="S689" i="2"/>
  <c r="AB689" i="2"/>
  <c r="AC689" i="2"/>
  <c r="AD689" i="2"/>
  <c r="AE689" i="2"/>
  <c r="AF689" i="2"/>
  <c r="AG689" i="2"/>
  <c r="AH689" i="2"/>
  <c r="AI689" i="2"/>
  <c r="AJ689" i="2"/>
  <c r="B690" i="2"/>
  <c r="C690" i="2"/>
  <c r="D690" i="2"/>
  <c r="G690" i="2"/>
  <c r="H690" i="2"/>
  <c r="I690" i="2"/>
  <c r="J690" i="2"/>
  <c r="K690" i="2"/>
  <c r="L690" i="2"/>
  <c r="M690" i="2"/>
  <c r="X690" i="2" s="1"/>
  <c r="N690" i="2"/>
  <c r="Q690" i="2"/>
  <c r="R690" i="2"/>
  <c r="S690" i="2"/>
  <c r="AB690" i="2"/>
  <c r="AC690" i="2"/>
  <c r="AD690" i="2"/>
  <c r="AE690" i="2"/>
  <c r="AF690" i="2"/>
  <c r="AG690" i="2"/>
  <c r="AH690" i="2"/>
  <c r="AI690" i="2"/>
  <c r="AJ690" i="2"/>
  <c r="B691" i="2"/>
  <c r="C691" i="2"/>
  <c r="D691" i="2"/>
  <c r="G691" i="2"/>
  <c r="H691" i="2"/>
  <c r="I691" i="2"/>
  <c r="J691" i="2"/>
  <c r="K691" i="2"/>
  <c r="L691" i="2"/>
  <c r="M691" i="2"/>
  <c r="V691" i="2" s="1"/>
  <c r="N691" i="2"/>
  <c r="Q691" i="2"/>
  <c r="R691" i="2"/>
  <c r="S691" i="2"/>
  <c r="AB691" i="2"/>
  <c r="AC691" i="2"/>
  <c r="AD691" i="2"/>
  <c r="AE691" i="2"/>
  <c r="AF691" i="2"/>
  <c r="AG691" i="2"/>
  <c r="AH691" i="2"/>
  <c r="AI691" i="2"/>
  <c r="AJ691" i="2"/>
  <c r="B692" i="2"/>
  <c r="C692" i="2"/>
  <c r="D692" i="2"/>
  <c r="G692" i="2"/>
  <c r="H692" i="2"/>
  <c r="I692" i="2"/>
  <c r="J692" i="2"/>
  <c r="K692" i="2"/>
  <c r="L692" i="2"/>
  <c r="M692" i="2"/>
  <c r="AA692" i="2" s="1"/>
  <c r="N692" i="2"/>
  <c r="Q692" i="2"/>
  <c r="R692" i="2"/>
  <c r="S692" i="2"/>
  <c r="AB692" i="2"/>
  <c r="AC692" i="2"/>
  <c r="AD692" i="2"/>
  <c r="AE692" i="2"/>
  <c r="AF692" i="2"/>
  <c r="AG692" i="2"/>
  <c r="AH692" i="2"/>
  <c r="AI692" i="2"/>
  <c r="AJ692" i="2"/>
  <c r="B693" i="2"/>
  <c r="C693" i="2"/>
  <c r="D693" i="2"/>
  <c r="G693" i="2"/>
  <c r="H693" i="2"/>
  <c r="I693" i="2"/>
  <c r="J693" i="2"/>
  <c r="K693" i="2"/>
  <c r="L693" i="2"/>
  <c r="M693" i="2"/>
  <c r="W693" i="2" s="1"/>
  <c r="N693" i="2"/>
  <c r="R693" i="2"/>
  <c r="S693" i="2"/>
  <c r="AB693" i="2"/>
  <c r="AC693" i="2"/>
  <c r="AD693" i="2"/>
  <c r="AE693" i="2"/>
  <c r="AF693" i="2"/>
  <c r="AG693" i="2"/>
  <c r="AH693" i="2"/>
  <c r="AI693" i="2"/>
  <c r="AJ693" i="2"/>
  <c r="B694" i="2"/>
  <c r="C694" i="2"/>
  <c r="D694" i="2"/>
  <c r="G694" i="2"/>
  <c r="H694" i="2"/>
  <c r="I694" i="2"/>
  <c r="J694" i="2"/>
  <c r="K694" i="2"/>
  <c r="L694" i="2"/>
  <c r="M694" i="2"/>
  <c r="U694" i="2" s="1"/>
  <c r="N694" i="2"/>
  <c r="R694" i="2"/>
  <c r="S694" i="2"/>
  <c r="AB694" i="2"/>
  <c r="AC694" i="2"/>
  <c r="AD694" i="2"/>
  <c r="AE694" i="2"/>
  <c r="AF694" i="2"/>
  <c r="AG694" i="2"/>
  <c r="AH694" i="2"/>
  <c r="AI694" i="2"/>
  <c r="AJ694" i="2"/>
  <c r="B695" i="2"/>
  <c r="C695" i="2"/>
  <c r="D695" i="2"/>
  <c r="G695" i="2"/>
  <c r="H695" i="2"/>
  <c r="I695" i="2"/>
  <c r="J695" i="2"/>
  <c r="K695" i="2"/>
  <c r="L695" i="2"/>
  <c r="M695" i="2"/>
  <c r="N695" i="2"/>
  <c r="R695" i="2"/>
  <c r="S695" i="2"/>
  <c r="AB695" i="2"/>
  <c r="AC695" i="2"/>
  <c r="AD695" i="2"/>
  <c r="AE695" i="2"/>
  <c r="AF695" i="2"/>
  <c r="AG695" i="2"/>
  <c r="AH695" i="2"/>
  <c r="AI695" i="2"/>
  <c r="AJ695" i="2"/>
  <c r="B696" i="2"/>
  <c r="C696" i="2"/>
  <c r="D696" i="2"/>
  <c r="F696" i="2"/>
  <c r="G696" i="2"/>
  <c r="H696" i="2"/>
  <c r="I696" i="2"/>
  <c r="J696" i="2"/>
  <c r="K696" i="2"/>
  <c r="L696" i="2"/>
  <c r="M696" i="2"/>
  <c r="N696" i="2"/>
  <c r="Q696" i="2"/>
  <c r="R696" i="2"/>
  <c r="S696" i="2"/>
  <c r="AB696" i="2"/>
  <c r="AC696" i="2"/>
  <c r="AD696" i="2"/>
  <c r="AE696" i="2"/>
  <c r="AF696" i="2"/>
  <c r="AG696" i="2"/>
  <c r="AH696" i="2"/>
  <c r="AI696" i="2"/>
  <c r="AJ696" i="2"/>
  <c r="B697" i="2"/>
  <c r="C697" i="2"/>
  <c r="D697" i="2"/>
  <c r="G697" i="2"/>
  <c r="H697" i="2"/>
  <c r="I697" i="2"/>
  <c r="J697" i="2"/>
  <c r="K697" i="2"/>
  <c r="L697" i="2"/>
  <c r="M697" i="2"/>
  <c r="Z697" i="2" s="1"/>
  <c r="N697" i="2"/>
  <c r="F697" i="2"/>
  <c r="R697" i="2"/>
  <c r="S697" i="2"/>
  <c r="AB697" i="2"/>
  <c r="AC697" i="2"/>
  <c r="AD697" i="2"/>
  <c r="AE697" i="2"/>
  <c r="AF697" i="2"/>
  <c r="AG697" i="2"/>
  <c r="AH697" i="2"/>
  <c r="AI697" i="2"/>
  <c r="AJ697" i="2"/>
  <c r="B698" i="2"/>
  <c r="C698" i="2"/>
  <c r="D698" i="2"/>
  <c r="G698" i="2"/>
  <c r="H698" i="2"/>
  <c r="I698" i="2"/>
  <c r="J698" i="2"/>
  <c r="K698" i="2"/>
  <c r="L698" i="2"/>
  <c r="M698" i="2"/>
  <c r="N698" i="2"/>
  <c r="R698" i="2"/>
  <c r="S698" i="2"/>
  <c r="AB698" i="2"/>
  <c r="AC698" i="2"/>
  <c r="AD698" i="2"/>
  <c r="AE698" i="2"/>
  <c r="AF698" i="2"/>
  <c r="AG698" i="2"/>
  <c r="AH698" i="2"/>
  <c r="AI698" i="2"/>
  <c r="AJ698" i="2"/>
  <c r="B699" i="2"/>
  <c r="C699" i="2"/>
  <c r="D699" i="2"/>
  <c r="G699" i="2"/>
  <c r="H699" i="2"/>
  <c r="I699" i="2"/>
  <c r="J699" i="2"/>
  <c r="K699" i="2"/>
  <c r="L699" i="2"/>
  <c r="M699" i="2"/>
  <c r="Z699" i="2" s="1"/>
  <c r="N699" i="2"/>
  <c r="R699" i="2"/>
  <c r="S699" i="2"/>
  <c r="AB699" i="2"/>
  <c r="AC699" i="2"/>
  <c r="AD699" i="2"/>
  <c r="AE699" i="2"/>
  <c r="AF699" i="2"/>
  <c r="AG699" i="2"/>
  <c r="AH699" i="2"/>
  <c r="AI699" i="2"/>
  <c r="AJ699" i="2"/>
  <c r="B700" i="2"/>
  <c r="C700" i="2"/>
  <c r="D700" i="2"/>
  <c r="G700" i="2"/>
  <c r="H700" i="2"/>
  <c r="I700" i="2"/>
  <c r="J700" i="2"/>
  <c r="K700" i="2"/>
  <c r="L700" i="2"/>
  <c r="M700" i="2"/>
  <c r="Y700" i="2" s="1"/>
  <c r="N700" i="2"/>
  <c r="R700" i="2"/>
  <c r="S700" i="2"/>
  <c r="AB700" i="2"/>
  <c r="AC700" i="2"/>
  <c r="AD700" i="2"/>
  <c r="AE700" i="2"/>
  <c r="AF700" i="2"/>
  <c r="AG700" i="2"/>
  <c r="AH700" i="2"/>
  <c r="AI700" i="2"/>
  <c r="AJ700" i="2"/>
  <c r="B701" i="2"/>
  <c r="C701" i="2"/>
  <c r="D701" i="2"/>
  <c r="G701" i="2"/>
  <c r="H701" i="2"/>
  <c r="I701" i="2"/>
  <c r="J701" i="2"/>
  <c r="K701" i="2"/>
  <c r="L701" i="2"/>
  <c r="M701" i="2"/>
  <c r="W701" i="2" s="1"/>
  <c r="N701" i="2"/>
  <c r="R701" i="2"/>
  <c r="S701" i="2"/>
  <c r="AB701" i="2"/>
  <c r="AC701" i="2"/>
  <c r="AD701" i="2"/>
  <c r="AE701" i="2"/>
  <c r="AF701" i="2"/>
  <c r="AG701" i="2"/>
  <c r="AH701" i="2"/>
  <c r="AI701" i="2"/>
  <c r="AJ701" i="2"/>
  <c r="B702" i="2"/>
  <c r="C702" i="2"/>
  <c r="D702" i="2"/>
  <c r="F702" i="2"/>
  <c r="G702" i="2"/>
  <c r="H702" i="2"/>
  <c r="I702" i="2"/>
  <c r="J702" i="2"/>
  <c r="K702" i="2"/>
  <c r="L702" i="2"/>
  <c r="M702" i="2"/>
  <c r="W702" i="2" s="1"/>
  <c r="N702" i="2"/>
  <c r="R702" i="2"/>
  <c r="S702" i="2"/>
  <c r="AB702" i="2"/>
  <c r="AC702" i="2"/>
  <c r="AD702" i="2"/>
  <c r="AE702" i="2"/>
  <c r="AF702" i="2"/>
  <c r="AG702" i="2"/>
  <c r="AH702" i="2"/>
  <c r="AI702" i="2"/>
  <c r="AJ702" i="2"/>
  <c r="B703" i="2"/>
  <c r="C703" i="2"/>
  <c r="D703" i="2"/>
  <c r="G703" i="2"/>
  <c r="H703" i="2"/>
  <c r="I703" i="2"/>
  <c r="J703" i="2"/>
  <c r="K703" i="2"/>
  <c r="L703" i="2"/>
  <c r="M703" i="2"/>
  <c r="Y703" i="2" s="1"/>
  <c r="N703" i="2"/>
  <c r="Q703" i="2"/>
  <c r="R703" i="2"/>
  <c r="S703" i="2"/>
  <c r="AB703" i="2"/>
  <c r="AC703" i="2"/>
  <c r="AD703" i="2"/>
  <c r="AE703" i="2"/>
  <c r="AF703" i="2"/>
  <c r="AG703" i="2"/>
  <c r="AH703" i="2"/>
  <c r="AI703" i="2"/>
  <c r="AJ703" i="2"/>
  <c r="B704" i="2"/>
  <c r="C704" i="2"/>
  <c r="D704" i="2"/>
  <c r="G704" i="2"/>
  <c r="H704" i="2"/>
  <c r="I704" i="2"/>
  <c r="J704" i="2"/>
  <c r="K704" i="2"/>
  <c r="L704" i="2"/>
  <c r="M704" i="2"/>
  <c r="N704" i="2"/>
  <c r="Q704" i="2"/>
  <c r="R704" i="2"/>
  <c r="S704" i="2"/>
  <c r="AB704" i="2"/>
  <c r="AC704" i="2"/>
  <c r="AD704" i="2"/>
  <c r="AE704" i="2"/>
  <c r="AF704" i="2"/>
  <c r="AG704" i="2"/>
  <c r="AH704" i="2"/>
  <c r="AI704" i="2"/>
  <c r="AJ704" i="2"/>
  <c r="B705" i="2"/>
  <c r="C705" i="2"/>
  <c r="D705" i="2"/>
  <c r="G705" i="2"/>
  <c r="H705" i="2"/>
  <c r="I705" i="2"/>
  <c r="J705" i="2"/>
  <c r="K705" i="2"/>
  <c r="L705" i="2"/>
  <c r="M705" i="2"/>
  <c r="N705" i="2"/>
  <c r="R705" i="2"/>
  <c r="S705" i="2"/>
  <c r="AB705" i="2"/>
  <c r="AC705" i="2"/>
  <c r="AD705" i="2"/>
  <c r="AE705" i="2"/>
  <c r="AF705" i="2"/>
  <c r="AG705" i="2"/>
  <c r="AH705" i="2"/>
  <c r="AI705" i="2"/>
  <c r="AJ705" i="2"/>
  <c r="B706" i="2"/>
  <c r="C706" i="2"/>
  <c r="D706" i="2"/>
  <c r="G706" i="2"/>
  <c r="H706" i="2"/>
  <c r="I706" i="2"/>
  <c r="J706" i="2"/>
  <c r="K706" i="2"/>
  <c r="L706" i="2"/>
  <c r="M706" i="2"/>
  <c r="U706" i="2" s="1"/>
  <c r="N706" i="2"/>
  <c r="Q706" i="2"/>
  <c r="R706" i="2"/>
  <c r="S706" i="2"/>
  <c r="AB706" i="2"/>
  <c r="AC706" i="2"/>
  <c r="AD706" i="2"/>
  <c r="AE706" i="2"/>
  <c r="AF706" i="2"/>
  <c r="AG706" i="2"/>
  <c r="AH706" i="2"/>
  <c r="AI706" i="2"/>
  <c r="AJ706" i="2"/>
  <c r="B707" i="2"/>
  <c r="C707" i="2"/>
  <c r="D707" i="2"/>
  <c r="G707" i="2"/>
  <c r="H707" i="2"/>
  <c r="I707" i="2"/>
  <c r="J707" i="2"/>
  <c r="K707" i="2"/>
  <c r="L707" i="2"/>
  <c r="M707" i="2"/>
  <c r="N707" i="2"/>
  <c r="F707" i="2"/>
  <c r="R707" i="2"/>
  <c r="S707" i="2"/>
  <c r="AB707" i="2"/>
  <c r="AC707" i="2"/>
  <c r="AD707" i="2"/>
  <c r="AE707" i="2"/>
  <c r="AF707" i="2"/>
  <c r="AG707" i="2"/>
  <c r="AH707" i="2"/>
  <c r="AI707" i="2"/>
  <c r="AJ707" i="2"/>
  <c r="B708" i="2"/>
  <c r="C708" i="2"/>
  <c r="D708" i="2"/>
  <c r="G708" i="2"/>
  <c r="H708" i="2"/>
  <c r="I708" i="2"/>
  <c r="J708" i="2"/>
  <c r="K708" i="2"/>
  <c r="L708" i="2"/>
  <c r="M708" i="2"/>
  <c r="U708" i="2" s="1"/>
  <c r="N708" i="2"/>
  <c r="Q708" i="2"/>
  <c r="R708" i="2"/>
  <c r="S708" i="2"/>
  <c r="AB708" i="2"/>
  <c r="AC708" i="2"/>
  <c r="AD708" i="2"/>
  <c r="AE708" i="2"/>
  <c r="AF708" i="2"/>
  <c r="AG708" i="2"/>
  <c r="AH708" i="2"/>
  <c r="AI708" i="2"/>
  <c r="AJ708" i="2"/>
  <c r="B709" i="2"/>
  <c r="C709" i="2"/>
  <c r="D709" i="2"/>
  <c r="G709" i="2"/>
  <c r="H709" i="2"/>
  <c r="I709" i="2"/>
  <c r="J709" i="2"/>
  <c r="K709" i="2"/>
  <c r="L709" i="2"/>
  <c r="M709" i="2"/>
  <c r="V709" i="2" s="1"/>
  <c r="N709" i="2"/>
  <c r="R709" i="2"/>
  <c r="S709" i="2"/>
  <c r="AB709" i="2"/>
  <c r="AC709" i="2"/>
  <c r="AD709" i="2"/>
  <c r="AE709" i="2"/>
  <c r="AF709" i="2"/>
  <c r="AG709" i="2"/>
  <c r="AH709" i="2"/>
  <c r="AI709" i="2"/>
  <c r="AJ709" i="2"/>
  <c r="B710" i="2"/>
  <c r="C710" i="2"/>
  <c r="D710" i="2"/>
  <c r="G710" i="2"/>
  <c r="H710" i="2"/>
  <c r="I710" i="2"/>
  <c r="J710" i="2"/>
  <c r="K710" i="2"/>
  <c r="L710" i="2"/>
  <c r="M710" i="2"/>
  <c r="W710" i="2" s="1"/>
  <c r="N710" i="2"/>
  <c r="R710" i="2"/>
  <c r="S710" i="2"/>
  <c r="AB710" i="2"/>
  <c r="AC710" i="2"/>
  <c r="AD710" i="2"/>
  <c r="AE710" i="2"/>
  <c r="AF710" i="2"/>
  <c r="AG710" i="2"/>
  <c r="AH710" i="2"/>
  <c r="AI710" i="2"/>
  <c r="AJ710" i="2"/>
  <c r="B711" i="2"/>
  <c r="C711" i="2"/>
  <c r="D711" i="2"/>
  <c r="F711" i="2"/>
  <c r="G711" i="2"/>
  <c r="H711" i="2"/>
  <c r="I711" i="2"/>
  <c r="J711" i="2"/>
  <c r="K711" i="2"/>
  <c r="L711" i="2"/>
  <c r="M711" i="2"/>
  <c r="N711" i="2"/>
  <c r="Q711" i="2"/>
  <c r="R711" i="2"/>
  <c r="S711" i="2"/>
  <c r="AB711" i="2"/>
  <c r="AC711" i="2"/>
  <c r="AD711" i="2"/>
  <c r="AE711" i="2"/>
  <c r="AF711" i="2"/>
  <c r="AG711" i="2"/>
  <c r="AH711" i="2"/>
  <c r="AI711" i="2"/>
  <c r="AJ711" i="2"/>
  <c r="B712" i="2"/>
  <c r="C712" i="2"/>
  <c r="D712" i="2"/>
  <c r="F712" i="2"/>
  <c r="G712" i="2"/>
  <c r="H712" i="2"/>
  <c r="I712" i="2"/>
  <c r="J712" i="2"/>
  <c r="K712" i="2"/>
  <c r="L712" i="2"/>
  <c r="M712" i="2"/>
  <c r="N712" i="2"/>
  <c r="R712" i="2"/>
  <c r="S712" i="2"/>
  <c r="AB712" i="2"/>
  <c r="AC712" i="2"/>
  <c r="AD712" i="2"/>
  <c r="AE712" i="2"/>
  <c r="AF712" i="2"/>
  <c r="AG712" i="2"/>
  <c r="AH712" i="2"/>
  <c r="AI712" i="2"/>
  <c r="AJ712" i="2"/>
  <c r="B713" i="2"/>
  <c r="C713" i="2"/>
  <c r="D713" i="2"/>
  <c r="G713" i="2"/>
  <c r="H713" i="2"/>
  <c r="I713" i="2"/>
  <c r="J713" i="2"/>
  <c r="K713" i="2"/>
  <c r="L713" i="2"/>
  <c r="M713" i="2"/>
  <c r="AA713" i="2" s="1"/>
  <c r="N713" i="2"/>
  <c r="R713" i="2"/>
  <c r="S713" i="2"/>
  <c r="AB713" i="2"/>
  <c r="AC713" i="2"/>
  <c r="AD713" i="2"/>
  <c r="AE713" i="2"/>
  <c r="AF713" i="2"/>
  <c r="AG713" i="2"/>
  <c r="AH713" i="2"/>
  <c r="AI713" i="2"/>
  <c r="AJ713" i="2"/>
  <c r="B714" i="2"/>
  <c r="C714" i="2"/>
  <c r="D714" i="2"/>
  <c r="G714" i="2"/>
  <c r="H714" i="2"/>
  <c r="I714" i="2"/>
  <c r="J714" i="2"/>
  <c r="K714" i="2"/>
  <c r="L714" i="2"/>
  <c r="M714" i="2"/>
  <c r="Z714" i="2" s="1"/>
  <c r="N714" i="2"/>
  <c r="R714" i="2"/>
  <c r="S714" i="2"/>
  <c r="AB714" i="2"/>
  <c r="AC714" i="2"/>
  <c r="AD714" i="2"/>
  <c r="AE714" i="2"/>
  <c r="AF714" i="2"/>
  <c r="AG714" i="2"/>
  <c r="AH714" i="2"/>
  <c r="AI714" i="2"/>
  <c r="AJ714" i="2"/>
  <c r="B715" i="2"/>
  <c r="C715" i="2"/>
  <c r="D715" i="2"/>
  <c r="G715" i="2"/>
  <c r="H715" i="2"/>
  <c r="I715" i="2"/>
  <c r="J715" i="2"/>
  <c r="K715" i="2"/>
  <c r="L715" i="2"/>
  <c r="M715" i="2"/>
  <c r="V715" i="2" s="1"/>
  <c r="N715" i="2"/>
  <c r="Q715" i="2"/>
  <c r="R715" i="2"/>
  <c r="S715" i="2"/>
  <c r="AB715" i="2"/>
  <c r="AC715" i="2"/>
  <c r="AD715" i="2"/>
  <c r="AE715" i="2"/>
  <c r="AF715" i="2"/>
  <c r="AG715" i="2"/>
  <c r="AH715" i="2"/>
  <c r="AI715" i="2"/>
  <c r="AJ715" i="2"/>
  <c r="B716" i="2"/>
  <c r="C716" i="2"/>
  <c r="D716" i="2"/>
  <c r="G716" i="2"/>
  <c r="H716" i="2"/>
  <c r="I716" i="2"/>
  <c r="J716" i="2"/>
  <c r="K716" i="2"/>
  <c r="L716" i="2"/>
  <c r="M716" i="2"/>
  <c r="AA716" i="2" s="1"/>
  <c r="N716" i="2"/>
  <c r="R716" i="2"/>
  <c r="S716" i="2"/>
  <c r="AB716" i="2"/>
  <c r="AC716" i="2"/>
  <c r="AD716" i="2"/>
  <c r="AE716" i="2"/>
  <c r="AF716" i="2"/>
  <c r="AG716" i="2"/>
  <c r="AH716" i="2"/>
  <c r="AI716" i="2"/>
  <c r="AJ716" i="2"/>
  <c r="B717" i="2"/>
  <c r="C717" i="2"/>
  <c r="D717" i="2"/>
  <c r="G717" i="2"/>
  <c r="H717" i="2"/>
  <c r="I717" i="2"/>
  <c r="J717" i="2"/>
  <c r="K717" i="2"/>
  <c r="L717" i="2"/>
  <c r="M717" i="2"/>
  <c r="V717" i="2" s="1"/>
  <c r="N717" i="2"/>
  <c r="R717" i="2"/>
  <c r="S717" i="2"/>
  <c r="AB717" i="2"/>
  <c r="AC717" i="2"/>
  <c r="AD717" i="2"/>
  <c r="AE717" i="2"/>
  <c r="AF717" i="2"/>
  <c r="AG717" i="2"/>
  <c r="AH717" i="2"/>
  <c r="AI717" i="2"/>
  <c r="AJ717" i="2"/>
  <c r="B718" i="2"/>
  <c r="C718" i="2"/>
  <c r="D718" i="2"/>
  <c r="G718" i="2"/>
  <c r="H718" i="2"/>
  <c r="I718" i="2"/>
  <c r="J718" i="2"/>
  <c r="K718" i="2"/>
  <c r="L718" i="2"/>
  <c r="M718" i="2"/>
  <c r="U718" i="2" s="1"/>
  <c r="N718" i="2"/>
  <c r="R718" i="2"/>
  <c r="S718" i="2"/>
  <c r="AB718" i="2"/>
  <c r="AC718" i="2"/>
  <c r="AD718" i="2"/>
  <c r="AE718" i="2"/>
  <c r="AF718" i="2"/>
  <c r="AG718" i="2"/>
  <c r="AH718" i="2"/>
  <c r="AI718" i="2"/>
  <c r="AJ718" i="2"/>
  <c r="B719" i="2"/>
  <c r="C719" i="2"/>
  <c r="D719" i="2"/>
  <c r="F719" i="2"/>
  <c r="G719" i="2"/>
  <c r="H719" i="2"/>
  <c r="I719" i="2"/>
  <c r="J719" i="2"/>
  <c r="K719" i="2"/>
  <c r="L719" i="2"/>
  <c r="M719" i="2"/>
  <c r="N719" i="2"/>
  <c r="Q719" i="2"/>
  <c r="R719" i="2"/>
  <c r="S719" i="2"/>
  <c r="AB719" i="2"/>
  <c r="AC719" i="2"/>
  <c r="AD719" i="2"/>
  <c r="AE719" i="2"/>
  <c r="AF719" i="2"/>
  <c r="AG719" i="2"/>
  <c r="AH719" i="2"/>
  <c r="AI719" i="2"/>
  <c r="AJ719" i="2"/>
  <c r="B720" i="2"/>
  <c r="C720" i="2"/>
  <c r="D720" i="2"/>
  <c r="G720" i="2"/>
  <c r="H720" i="2"/>
  <c r="I720" i="2"/>
  <c r="J720" i="2"/>
  <c r="K720" i="2"/>
  <c r="L720" i="2"/>
  <c r="M720" i="2"/>
  <c r="U720" i="2" s="1"/>
  <c r="N720" i="2"/>
  <c r="Q720" i="2"/>
  <c r="R720" i="2"/>
  <c r="S720" i="2"/>
  <c r="AB720" i="2"/>
  <c r="AC720" i="2"/>
  <c r="AD720" i="2"/>
  <c r="AE720" i="2"/>
  <c r="AF720" i="2"/>
  <c r="AG720" i="2"/>
  <c r="AH720" i="2"/>
  <c r="AI720" i="2"/>
  <c r="AJ720" i="2"/>
  <c r="B721" i="2"/>
  <c r="C721" i="2"/>
  <c r="D721" i="2"/>
  <c r="G721" i="2"/>
  <c r="H721" i="2"/>
  <c r="I721" i="2"/>
  <c r="J721" i="2"/>
  <c r="K721" i="2"/>
  <c r="L721" i="2"/>
  <c r="M721" i="2"/>
  <c r="AA721" i="2" s="1"/>
  <c r="N721" i="2"/>
  <c r="R721" i="2"/>
  <c r="S721" i="2"/>
  <c r="AB721" i="2"/>
  <c r="AC721" i="2"/>
  <c r="AD721" i="2"/>
  <c r="AE721" i="2"/>
  <c r="AF721" i="2"/>
  <c r="AG721" i="2"/>
  <c r="AH721" i="2"/>
  <c r="AI721" i="2"/>
  <c r="AJ721" i="2"/>
  <c r="B722" i="2"/>
  <c r="C722" i="2"/>
  <c r="D722" i="2"/>
  <c r="G722" i="2"/>
  <c r="H722" i="2"/>
  <c r="I722" i="2"/>
  <c r="J722" i="2"/>
  <c r="K722" i="2"/>
  <c r="L722" i="2"/>
  <c r="M722" i="2"/>
  <c r="X722" i="2" s="1"/>
  <c r="N722" i="2"/>
  <c r="R722" i="2"/>
  <c r="S722" i="2"/>
  <c r="AB722" i="2"/>
  <c r="AC722" i="2"/>
  <c r="AD722" i="2"/>
  <c r="AE722" i="2"/>
  <c r="AF722" i="2"/>
  <c r="AG722" i="2"/>
  <c r="AH722" i="2"/>
  <c r="AI722" i="2"/>
  <c r="AJ722" i="2"/>
  <c r="B723" i="2"/>
  <c r="C723" i="2"/>
  <c r="D723" i="2"/>
  <c r="G723" i="2"/>
  <c r="H723" i="2"/>
  <c r="I723" i="2"/>
  <c r="J723" i="2"/>
  <c r="K723" i="2"/>
  <c r="L723" i="2"/>
  <c r="M723" i="2"/>
  <c r="V723" i="2" s="1"/>
  <c r="N723" i="2"/>
  <c r="R723" i="2"/>
  <c r="S723" i="2"/>
  <c r="AB723" i="2"/>
  <c r="AC723" i="2"/>
  <c r="AD723" i="2"/>
  <c r="AE723" i="2"/>
  <c r="AF723" i="2"/>
  <c r="AG723" i="2"/>
  <c r="AH723" i="2"/>
  <c r="AI723" i="2"/>
  <c r="AJ723" i="2"/>
  <c r="B724" i="2"/>
  <c r="C724" i="2"/>
  <c r="D724" i="2"/>
  <c r="G724" i="2"/>
  <c r="H724" i="2"/>
  <c r="I724" i="2"/>
  <c r="J724" i="2"/>
  <c r="K724" i="2"/>
  <c r="L724" i="2"/>
  <c r="M724" i="2"/>
  <c r="W724" i="2" s="1"/>
  <c r="N724" i="2"/>
  <c r="R724" i="2"/>
  <c r="S724" i="2"/>
  <c r="AB724" i="2"/>
  <c r="AC724" i="2"/>
  <c r="AD724" i="2"/>
  <c r="AE724" i="2"/>
  <c r="AF724" i="2"/>
  <c r="AG724" i="2"/>
  <c r="AH724" i="2"/>
  <c r="AI724" i="2"/>
  <c r="AJ724" i="2"/>
  <c r="B725" i="2"/>
  <c r="C725" i="2"/>
  <c r="D725" i="2"/>
  <c r="G725" i="2"/>
  <c r="H725" i="2"/>
  <c r="I725" i="2"/>
  <c r="J725" i="2"/>
  <c r="K725" i="2"/>
  <c r="L725" i="2"/>
  <c r="M725" i="2"/>
  <c r="X725" i="2" s="1"/>
  <c r="N725" i="2"/>
  <c r="R725" i="2"/>
  <c r="S725" i="2"/>
  <c r="AB725" i="2"/>
  <c r="AC725" i="2"/>
  <c r="AD725" i="2"/>
  <c r="AE725" i="2"/>
  <c r="AF725" i="2"/>
  <c r="AG725" i="2"/>
  <c r="AH725" i="2"/>
  <c r="AI725" i="2"/>
  <c r="AJ725" i="2"/>
  <c r="B726" i="2"/>
  <c r="C726" i="2"/>
  <c r="D726" i="2"/>
  <c r="G726" i="2"/>
  <c r="H726" i="2"/>
  <c r="I726" i="2"/>
  <c r="J726" i="2"/>
  <c r="K726" i="2"/>
  <c r="L726" i="2"/>
  <c r="M726" i="2"/>
  <c r="V726" i="2" s="1"/>
  <c r="N726" i="2"/>
  <c r="R726" i="2"/>
  <c r="S726" i="2"/>
  <c r="AB726" i="2"/>
  <c r="AC726" i="2"/>
  <c r="AD726" i="2"/>
  <c r="AE726" i="2"/>
  <c r="AF726" i="2"/>
  <c r="AG726" i="2"/>
  <c r="AH726" i="2"/>
  <c r="AI726" i="2"/>
  <c r="AJ726" i="2"/>
  <c r="B727" i="2"/>
  <c r="C727" i="2"/>
  <c r="D727" i="2"/>
  <c r="G727" i="2"/>
  <c r="H727" i="2"/>
  <c r="I727" i="2"/>
  <c r="J727" i="2"/>
  <c r="K727" i="2"/>
  <c r="L727" i="2"/>
  <c r="M727" i="2"/>
  <c r="W727" i="2" s="1"/>
  <c r="N727" i="2"/>
  <c r="R727" i="2"/>
  <c r="S727" i="2"/>
  <c r="AB727" i="2"/>
  <c r="AC727" i="2"/>
  <c r="AD727" i="2"/>
  <c r="AE727" i="2"/>
  <c r="AF727" i="2"/>
  <c r="AG727" i="2"/>
  <c r="AH727" i="2"/>
  <c r="AI727" i="2"/>
  <c r="AJ727" i="2"/>
  <c r="B728" i="2"/>
  <c r="C728" i="2"/>
  <c r="D728" i="2"/>
  <c r="G728" i="2"/>
  <c r="H728" i="2"/>
  <c r="I728" i="2"/>
  <c r="J728" i="2"/>
  <c r="K728" i="2"/>
  <c r="L728" i="2"/>
  <c r="M728" i="2"/>
  <c r="AA728" i="2" s="1"/>
  <c r="N728" i="2"/>
  <c r="Q728" i="2"/>
  <c r="R728" i="2"/>
  <c r="S728" i="2"/>
  <c r="AB728" i="2"/>
  <c r="AC728" i="2"/>
  <c r="AD728" i="2"/>
  <c r="AE728" i="2"/>
  <c r="AF728" i="2"/>
  <c r="AG728" i="2"/>
  <c r="AH728" i="2"/>
  <c r="AI728" i="2"/>
  <c r="AJ728" i="2"/>
  <c r="B729" i="2"/>
  <c r="C729" i="2"/>
  <c r="D729" i="2"/>
  <c r="G729" i="2"/>
  <c r="H729" i="2"/>
  <c r="I729" i="2"/>
  <c r="J729" i="2"/>
  <c r="K729" i="2"/>
  <c r="L729" i="2"/>
  <c r="M729" i="2"/>
  <c r="N729" i="2"/>
  <c r="R729" i="2"/>
  <c r="S729" i="2"/>
  <c r="AB729" i="2"/>
  <c r="AC729" i="2"/>
  <c r="AD729" i="2"/>
  <c r="AE729" i="2"/>
  <c r="AF729" i="2"/>
  <c r="AG729" i="2"/>
  <c r="AH729" i="2"/>
  <c r="AI729" i="2"/>
  <c r="AJ729" i="2"/>
  <c r="B730" i="2"/>
  <c r="C730" i="2"/>
  <c r="D730" i="2"/>
  <c r="G730" i="2"/>
  <c r="H730" i="2"/>
  <c r="I730" i="2"/>
  <c r="J730" i="2"/>
  <c r="K730" i="2"/>
  <c r="L730" i="2"/>
  <c r="M730" i="2"/>
  <c r="W730" i="2" s="1"/>
  <c r="N730" i="2"/>
  <c r="R730" i="2"/>
  <c r="S730" i="2"/>
  <c r="AB730" i="2"/>
  <c r="AC730" i="2"/>
  <c r="AD730" i="2"/>
  <c r="AE730" i="2"/>
  <c r="AF730" i="2"/>
  <c r="AG730" i="2"/>
  <c r="AH730" i="2"/>
  <c r="AI730" i="2"/>
  <c r="AJ730" i="2"/>
  <c r="B731" i="2"/>
  <c r="C731" i="2"/>
  <c r="D731" i="2"/>
  <c r="G731" i="2"/>
  <c r="H731" i="2"/>
  <c r="I731" i="2"/>
  <c r="J731" i="2"/>
  <c r="K731" i="2"/>
  <c r="L731" i="2"/>
  <c r="M731" i="2"/>
  <c r="AA731" i="2" s="1"/>
  <c r="N731" i="2"/>
  <c r="R731" i="2"/>
  <c r="S731" i="2"/>
  <c r="AB731" i="2"/>
  <c r="AC731" i="2"/>
  <c r="AD731" i="2"/>
  <c r="AE731" i="2"/>
  <c r="AF731" i="2"/>
  <c r="AG731" i="2"/>
  <c r="AH731" i="2"/>
  <c r="AI731" i="2"/>
  <c r="AJ731" i="2"/>
  <c r="B732" i="2"/>
  <c r="C732" i="2"/>
  <c r="D732" i="2"/>
  <c r="G732" i="2"/>
  <c r="H732" i="2"/>
  <c r="I732" i="2"/>
  <c r="J732" i="2"/>
  <c r="K732" i="2"/>
  <c r="L732" i="2"/>
  <c r="M732" i="2"/>
  <c r="W732" i="2" s="1"/>
  <c r="N732" i="2"/>
  <c r="F732" i="2"/>
  <c r="R732" i="2"/>
  <c r="S732" i="2"/>
  <c r="AB732" i="2"/>
  <c r="AC732" i="2"/>
  <c r="AD732" i="2"/>
  <c r="AE732" i="2"/>
  <c r="AF732" i="2"/>
  <c r="AG732" i="2"/>
  <c r="AH732" i="2"/>
  <c r="AI732" i="2"/>
  <c r="AJ732" i="2"/>
  <c r="B733" i="2"/>
  <c r="C733" i="2"/>
  <c r="D733" i="2"/>
  <c r="G733" i="2"/>
  <c r="H733" i="2"/>
  <c r="I733" i="2"/>
  <c r="J733" i="2"/>
  <c r="K733" i="2"/>
  <c r="L733" i="2"/>
  <c r="M733" i="2"/>
  <c r="N733" i="2"/>
  <c r="Q733" i="2"/>
  <c r="R733" i="2"/>
  <c r="S733" i="2"/>
  <c r="AB733" i="2"/>
  <c r="AC733" i="2"/>
  <c r="AD733" i="2"/>
  <c r="AE733" i="2"/>
  <c r="AF733" i="2"/>
  <c r="AG733" i="2"/>
  <c r="AH733" i="2"/>
  <c r="AI733" i="2"/>
  <c r="AJ733" i="2"/>
  <c r="B734" i="2"/>
  <c r="C734" i="2"/>
  <c r="D734" i="2"/>
  <c r="G734" i="2"/>
  <c r="H734" i="2"/>
  <c r="I734" i="2"/>
  <c r="J734" i="2"/>
  <c r="K734" i="2"/>
  <c r="L734" i="2"/>
  <c r="M734" i="2"/>
  <c r="X734" i="2" s="1"/>
  <c r="N734" i="2"/>
  <c r="R734" i="2"/>
  <c r="S734" i="2"/>
  <c r="AB734" i="2"/>
  <c r="AC734" i="2"/>
  <c r="AD734" i="2"/>
  <c r="AE734" i="2"/>
  <c r="AF734" i="2"/>
  <c r="AG734" i="2"/>
  <c r="AH734" i="2"/>
  <c r="AI734" i="2"/>
  <c r="AJ734" i="2"/>
  <c r="B735" i="2"/>
  <c r="C735" i="2"/>
  <c r="D735" i="2"/>
  <c r="G735" i="2"/>
  <c r="H735" i="2"/>
  <c r="I735" i="2"/>
  <c r="J735" i="2"/>
  <c r="K735" i="2"/>
  <c r="L735" i="2"/>
  <c r="M735" i="2"/>
  <c r="W735" i="2" s="1"/>
  <c r="N735" i="2"/>
  <c r="Q735" i="2"/>
  <c r="R735" i="2"/>
  <c r="S735" i="2"/>
  <c r="AB735" i="2"/>
  <c r="AC735" i="2"/>
  <c r="AD735" i="2"/>
  <c r="AE735" i="2"/>
  <c r="AF735" i="2"/>
  <c r="AG735" i="2"/>
  <c r="AH735" i="2"/>
  <c r="AI735" i="2"/>
  <c r="AJ735" i="2"/>
  <c r="B736" i="2"/>
  <c r="C736" i="2"/>
  <c r="D736" i="2"/>
  <c r="G736" i="2"/>
  <c r="H736" i="2"/>
  <c r="I736" i="2"/>
  <c r="J736" i="2"/>
  <c r="K736" i="2"/>
  <c r="L736" i="2"/>
  <c r="M736" i="2"/>
  <c r="N736" i="2"/>
  <c r="R736" i="2"/>
  <c r="S736" i="2"/>
  <c r="AB736" i="2"/>
  <c r="AC736" i="2"/>
  <c r="AD736" i="2"/>
  <c r="AE736" i="2"/>
  <c r="AF736" i="2"/>
  <c r="AG736" i="2"/>
  <c r="AH736" i="2"/>
  <c r="AI736" i="2"/>
  <c r="AJ736" i="2"/>
  <c r="B737" i="2"/>
  <c r="C737" i="2"/>
  <c r="D737" i="2"/>
  <c r="F737" i="2"/>
  <c r="G737" i="2"/>
  <c r="H737" i="2"/>
  <c r="I737" i="2"/>
  <c r="J737" i="2"/>
  <c r="K737" i="2"/>
  <c r="L737" i="2"/>
  <c r="M737" i="2"/>
  <c r="X737" i="2" s="1"/>
  <c r="N737" i="2"/>
  <c r="R737" i="2"/>
  <c r="S737" i="2"/>
  <c r="AB737" i="2"/>
  <c r="AC737" i="2"/>
  <c r="AD737" i="2"/>
  <c r="AE737" i="2"/>
  <c r="AF737" i="2"/>
  <c r="AG737" i="2"/>
  <c r="AH737" i="2"/>
  <c r="AI737" i="2"/>
  <c r="AJ737" i="2"/>
  <c r="B738" i="2"/>
  <c r="C738" i="2"/>
  <c r="D738" i="2"/>
  <c r="G738" i="2"/>
  <c r="H738" i="2"/>
  <c r="I738" i="2"/>
  <c r="J738" i="2"/>
  <c r="K738" i="2"/>
  <c r="L738" i="2"/>
  <c r="M738" i="2"/>
  <c r="U738" i="2" s="1"/>
  <c r="N738" i="2"/>
  <c r="R738" i="2"/>
  <c r="S738" i="2"/>
  <c r="AB738" i="2"/>
  <c r="AC738" i="2"/>
  <c r="AD738" i="2"/>
  <c r="AE738" i="2"/>
  <c r="AF738" i="2"/>
  <c r="AG738" i="2"/>
  <c r="AH738" i="2"/>
  <c r="AI738" i="2"/>
  <c r="AJ738" i="2"/>
  <c r="B739" i="2"/>
  <c r="C739" i="2"/>
  <c r="D739" i="2"/>
  <c r="G739" i="2"/>
  <c r="H739" i="2"/>
  <c r="I739" i="2"/>
  <c r="J739" i="2"/>
  <c r="K739" i="2"/>
  <c r="L739" i="2"/>
  <c r="M739" i="2"/>
  <c r="Z739" i="2" s="1"/>
  <c r="N739" i="2"/>
  <c r="F739" i="2"/>
  <c r="R739" i="2"/>
  <c r="S739" i="2"/>
  <c r="AB739" i="2"/>
  <c r="AC739" i="2"/>
  <c r="AD739" i="2"/>
  <c r="AE739" i="2"/>
  <c r="AF739" i="2"/>
  <c r="AG739" i="2"/>
  <c r="AH739" i="2"/>
  <c r="AI739" i="2"/>
  <c r="AJ739" i="2"/>
  <c r="B740" i="2"/>
  <c r="C740" i="2"/>
  <c r="D740" i="2"/>
  <c r="G740" i="2"/>
  <c r="H740" i="2"/>
  <c r="I740" i="2"/>
  <c r="J740" i="2"/>
  <c r="K740" i="2"/>
  <c r="L740" i="2"/>
  <c r="M740" i="2"/>
  <c r="X740" i="2" s="1"/>
  <c r="N740" i="2"/>
  <c r="Q740" i="2"/>
  <c r="R740" i="2"/>
  <c r="S740" i="2"/>
  <c r="AB740" i="2"/>
  <c r="AC740" i="2"/>
  <c r="AD740" i="2"/>
  <c r="AE740" i="2"/>
  <c r="AF740" i="2"/>
  <c r="AG740" i="2"/>
  <c r="AH740" i="2"/>
  <c r="AI740" i="2"/>
  <c r="AJ740" i="2"/>
  <c r="B741" i="2"/>
  <c r="C741" i="2"/>
  <c r="D741" i="2"/>
  <c r="G741" i="2"/>
  <c r="H741" i="2"/>
  <c r="I741" i="2"/>
  <c r="J741" i="2"/>
  <c r="K741" i="2"/>
  <c r="L741" i="2"/>
  <c r="M741" i="2"/>
  <c r="T741" i="2" s="1"/>
  <c r="N741" i="2"/>
  <c r="R741" i="2"/>
  <c r="S741" i="2"/>
  <c r="AB741" i="2"/>
  <c r="AC741" i="2"/>
  <c r="AD741" i="2"/>
  <c r="AE741" i="2"/>
  <c r="AF741" i="2"/>
  <c r="AG741" i="2"/>
  <c r="AH741" i="2"/>
  <c r="AI741" i="2"/>
  <c r="AJ741" i="2"/>
  <c r="B742" i="2"/>
  <c r="C742" i="2"/>
  <c r="D742" i="2"/>
  <c r="G742" i="2"/>
  <c r="H742" i="2"/>
  <c r="I742" i="2"/>
  <c r="J742" i="2"/>
  <c r="K742" i="2"/>
  <c r="L742" i="2"/>
  <c r="M742" i="2"/>
  <c r="T742" i="2" s="1"/>
  <c r="N742" i="2"/>
  <c r="Q742" i="2"/>
  <c r="R742" i="2"/>
  <c r="S742" i="2"/>
  <c r="AB742" i="2"/>
  <c r="AC742" i="2"/>
  <c r="AD742" i="2"/>
  <c r="AE742" i="2"/>
  <c r="AF742" i="2"/>
  <c r="AG742" i="2"/>
  <c r="AH742" i="2"/>
  <c r="AI742" i="2"/>
  <c r="AJ742" i="2"/>
  <c r="B743" i="2"/>
  <c r="C743" i="2"/>
  <c r="D743" i="2"/>
  <c r="G743" i="2"/>
  <c r="H743" i="2"/>
  <c r="I743" i="2"/>
  <c r="J743" i="2"/>
  <c r="K743" i="2"/>
  <c r="L743" i="2"/>
  <c r="M743" i="2"/>
  <c r="AA743" i="2" s="1"/>
  <c r="N743" i="2"/>
  <c r="R743" i="2"/>
  <c r="S743" i="2"/>
  <c r="AB743" i="2"/>
  <c r="AC743" i="2"/>
  <c r="AD743" i="2"/>
  <c r="AE743" i="2"/>
  <c r="AF743" i="2"/>
  <c r="AG743" i="2"/>
  <c r="AH743" i="2"/>
  <c r="AI743" i="2"/>
  <c r="AJ743" i="2"/>
  <c r="B744" i="2"/>
  <c r="C744" i="2"/>
  <c r="D744" i="2"/>
  <c r="G744" i="2"/>
  <c r="H744" i="2"/>
  <c r="I744" i="2"/>
  <c r="J744" i="2"/>
  <c r="K744" i="2"/>
  <c r="L744" i="2"/>
  <c r="M744" i="2"/>
  <c r="AA744" i="2" s="1"/>
  <c r="N744" i="2"/>
  <c r="Q744" i="2"/>
  <c r="R744" i="2"/>
  <c r="S744" i="2"/>
  <c r="AB744" i="2"/>
  <c r="AC744" i="2"/>
  <c r="AD744" i="2"/>
  <c r="AE744" i="2"/>
  <c r="AF744" i="2"/>
  <c r="AG744" i="2"/>
  <c r="AH744" i="2"/>
  <c r="AI744" i="2"/>
  <c r="AJ744" i="2"/>
  <c r="B745" i="2"/>
  <c r="C745" i="2"/>
  <c r="D745" i="2"/>
  <c r="G745" i="2"/>
  <c r="H745" i="2"/>
  <c r="I745" i="2"/>
  <c r="J745" i="2"/>
  <c r="K745" i="2"/>
  <c r="L745" i="2"/>
  <c r="M745" i="2"/>
  <c r="Z745" i="2" s="1"/>
  <c r="N745" i="2"/>
  <c r="Q745" i="2"/>
  <c r="R745" i="2"/>
  <c r="S745" i="2"/>
  <c r="AB745" i="2"/>
  <c r="AC745" i="2"/>
  <c r="AD745" i="2"/>
  <c r="AE745" i="2"/>
  <c r="AF745" i="2"/>
  <c r="AG745" i="2"/>
  <c r="AH745" i="2"/>
  <c r="AI745" i="2"/>
  <c r="AJ745" i="2"/>
  <c r="B746" i="2"/>
  <c r="C746" i="2"/>
  <c r="D746" i="2"/>
  <c r="G746" i="2"/>
  <c r="H746" i="2"/>
  <c r="I746" i="2"/>
  <c r="J746" i="2"/>
  <c r="K746" i="2"/>
  <c r="L746" i="2"/>
  <c r="M746" i="2"/>
  <c r="X746" i="2" s="1"/>
  <c r="N746" i="2"/>
  <c r="Q746" i="2"/>
  <c r="R746" i="2"/>
  <c r="S746" i="2"/>
  <c r="AB746" i="2"/>
  <c r="AC746" i="2"/>
  <c r="AD746" i="2"/>
  <c r="AE746" i="2"/>
  <c r="AF746" i="2"/>
  <c r="AG746" i="2"/>
  <c r="AH746" i="2"/>
  <c r="AI746" i="2"/>
  <c r="AJ746" i="2"/>
  <c r="B747" i="2"/>
  <c r="C747" i="2"/>
  <c r="D747" i="2"/>
  <c r="G747" i="2"/>
  <c r="H747" i="2"/>
  <c r="I747" i="2"/>
  <c r="J747" i="2"/>
  <c r="K747" i="2"/>
  <c r="L747" i="2"/>
  <c r="M747" i="2"/>
  <c r="X747" i="2" s="1"/>
  <c r="N747" i="2"/>
  <c r="Q747" i="2"/>
  <c r="R747" i="2"/>
  <c r="S747" i="2"/>
  <c r="AB747" i="2"/>
  <c r="AC747" i="2"/>
  <c r="AD747" i="2"/>
  <c r="AE747" i="2"/>
  <c r="AF747" i="2"/>
  <c r="AG747" i="2"/>
  <c r="AH747" i="2"/>
  <c r="AI747" i="2"/>
  <c r="AJ747" i="2"/>
  <c r="B748" i="2"/>
  <c r="C748" i="2"/>
  <c r="D748" i="2"/>
  <c r="G748" i="2"/>
  <c r="H748" i="2"/>
  <c r="I748" i="2"/>
  <c r="J748" i="2"/>
  <c r="K748" i="2"/>
  <c r="L748" i="2"/>
  <c r="M748" i="2"/>
  <c r="N748" i="2"/>
  <c r="R748" i="2"/>
  <c r="S748" i="2"/>
  <c r="AB748" i="2"/>
  <c r="AC748" i="2"/>
  <c r="AD748" i="2"/>
  <c r="AE748" i="2"/>
  <c r="AF748" i="2"/>
  <c r="AG748" i="2"/>
  <c r="AH748" i="2"/>
  <c r="AI748" i="2"/>
  <c r="AJ748" i="2"/>
  <c r="B749" i="2"/>
  <c r="C749" i="2"/>
  <c r="D749" i="2"/>
  <c r="G749" i="2"/>
  <c r="H749" i="2"/>
  <c r="I749" i="2"/>
  <c r="J749" i="2"/>
  <c r="K749" i="2"/>
  <c r="L749" i="2"/>
  <c r="M749" i="2"/>
  <c r="T749" i="2" s="1"/>
  <c r="N749" i="2"/>
  <c r="R749" i="2"/>
  <c r="S749" i="2"/>
  <c r="AB749" i="2"/>
  <c r="AC749" i="2"/>
  <c r="AD749" i="2"/>
  <c r="AE749" i="2"/>
  <c r="AF749" i="2"/>
  <c r="AG749" i="2"/>
  <c r="AH749" i="2"/>
  <c r="AI749" i="2"/>
  <c r="AJ749" i="2"/>
  <c r="B750" i="2"/>
  <c r="C750" i="2"/>
  <c r="D750" i="2"/>
  <c r="F750" i="2"/>
  <c r="G750" i="2"/>
  <c r="H750" i="2"/>
  <c r="I750" i="2"/>
  <c r="J750" i="2"/>
  <c r="K750" i="2"/>
  <c r="L750" i="2"/>
  <c r="M750" i="2"/>
  <c r="N750" i="2"/>
  <c r="R750" i="2"/>
  <c r="S750" i="2"/>
  <c r="AB750" i="2"/>
  <c r="AC750" i="2"/>
  <c r="AD750" i="2"/>
  <c r="AE750" i="2"/>
  <c r="AF750" i="2"/>
  <c r="AG750" i="2"/>
  <c r="AH750" i="2"/>
  <c r="AI750" i="2"/>
  <c r="AJ750" i="2"/>
  <c r="B751" i="2"/>
  <c r="C751" i="2"/>
  <c r="D751" i="2"/>
  <c r="G751" i="2"/>
  <c r="H751" i="2"/>
  <c r="I751" i="2"/>
  <c r="J751" i="2"/>
  <c r="K751" i="2"/>
  <c r="L751" i="2"/>
  <c r="M751" i="2"/>
  <c r="Y751" i="2" s="1"/>
  <c r="N751" i="2"/>
  <c r="Q751" i="2"/>
  <c r="R751" i="2"/>
  <c r="S751" i="2"/>
  <c r="AB751" i="2"/>
  <c r="AC751" i="2"/>
  <c r="AD751" i="2"/>
  <c r="AE751" i="2"/>
  <c r="AF751" i="2"/>
  <c r="AG751" i="2"/>
  <c r="AH751" i="2"/>
  <c r="AI751" i="2"/>
  <c r="AJ751" i="2"/>
  <c r="B752" i="2"/>
  <c r="C752" i="2"/>
  <c r="D752" i="2"/>
  <c r="G752" i="2"/>
  <c r="H752" i="2"/>
  <c r="I752" i="2"/>
  <c r="J752" i="2"/>
  <c r="K752" i="2"/>
  <c r="L752" i="2"/>
  <c r="M752" i="2"/>
  <c r="N752" i="2"/>
  <c r="R752" i="2"/>
  <c r="S752" i="2"/>
  <c r="AB752" i="2"/>
  <c r="AC752" i="2"/>
  <c r="AD752" i="2"/>
  <c r="AE752" i="2"/>
  <c r="AF752" i="2"/>
  <c r="AG752" i="2"/>
  <c r="AH752" i="2"/>
  <c r="AI752" i="2"/>
  <c r="AJ752" i="2"/>
  <c r="B753" i="2"/>
  <c r="C753" i="2"/>
  <c r="D753" i="2"/>
  <c r="G753" i="2"/>
  <c r="H753" i="2"/>
  <c r="I753" i="2"/>
  <c r="J753" i="2"/>
  <c r="K753" i="2"/>
  <c r="L753" i="2"/>
  <c r="M753" i="2"/>
  <c r="X753" i="2" s="1"/>
  <c r="N753" i="2"/>
  <c r="Q753" i="2"/>
  <c r="R753" i="2"/>
  <c r="S753" i="2"/>
  <c r="AB753" i="2"/>
  <c r="AC753" i="2"/>
  <c r="AD753" i="2"/>
  <c r="AE753" i="2"/>
  <c r="AF753" i="2"/>
  <c r="AG753" i="2"/>
  <c r="AH753" i="2"/>
  <c r="AI753" i="2"/>
  <c r="AJ753" i="2"/>
  <c r="B754" i="2"/>
  <c r="C754" i="2"/>
  <c r="D754" i="2"/>
  <c r="G754" i="2"/>
  <c r="H754" i="2"/>
  <c r="I754" i="2"/>
  <c r="J754" i="2"/>
  <c r="K754" i="2"/>
  <c r="L754" i="2"/>
  <c r="M754" i="2"/>
  <c r="X754" i="2" s="1"/>
  <c r="N754" i="2"/>
  <c r="Q754" i="2"/>
  <c r="R754" i="2"/>
  <c r="S754" i="2"/>
  <c r="AB754" i="2"/>
  <c r="AC754" i="2"/>
  <c r="AD754" i="2"/>
  <c r="AE754" i="2"/>
  <c r="AF754" i="2"/>
  <c r="AG754" i="2"/>
  <c r="AH754" i="2"/>
  <c r="AI754" i="2"/>
  <c r="AJ754" i="2"/>
  <c r="B755" i="2"/>
  <c r="C755" i="2"/>
  <c r="D755" i="2"/>
  <c r="G755" i="2"/>
  <c r="H755" i="2"/>
  <c r="I755" i="2"/>
  <c r="J755" i="2"/>
  <c r="K755" i="2"/>
  <c r="L755" i="2"/>
  <c r="M755" i="2"/>
  <c r="N755" i="2"/>
  <c r="Q755" i="2"/>
  <c r="R755" i="2"/>
  <c r="S755" i="2"/>
  <c r="AB755" i="2"/>
  <c r="AC755" i="2"/>
  <c r="AD755" i="2"/>
  <c r="AE755" i="2"/>
  <c r="AF755" i="2"/>
  <c r="AG755" i="2"/>
  <c r="AH755" i="2"/>
  <c r="AI755" i="2"/>
  <c r="AJ755" i="2"/>
  <c r="B756" i="2"/>
  <c r="C756" i="2"/>
  <c r="D756" i="2"/>
  <c r="G756" i="2"/>
  <c r="H756" i="2"/>
  <c r="I756" i="2"/>
  <c r="J756" i="2"/>
  <c r="K756" i="2"/>
  <c r="L756" i="2"/>
  <c r="M756" i="2"/>
  <c r="U756" i="2" s="1"/>
  <c r="N756" i="2"/>
  <c r="R756" i="2"/>
  <c r="S756" i="2"/>
  <c r="AB756" i="2"/>
  <c r="AC756" i="2"/>
  <c r="AD756" i="2"/>
  <c r="AE756" i="2"/>
  <c r="AF756" i="2"/>
  <c r="AG756" i="2"/>
  <c r="AH756" i="2"/>
  <c r="AI756" i="2"/>
  <c r="AJ756" i="2"/>
  <c r="B757" i="2"/>
  <c r="C757" i="2"/>
  <c r="D757" i="2"/>
  <c r="G757" i="2"/>
  <c r="H757" i="2"/>
  <c r="I757" i="2"/>
  <c r="J757" i="2"/>
  <c r="K757" i="2"/>
  <c r="L757" i="2"/>
  <c r="M757" i="2"/>
  <c r="N757" i="2"/>
  <c r="R757" i="2"/>
  <c r="S757" i="2"/>
  <c r="AB757" i="2"/>
  <c r="AC757" i="2"/>
  <c r="AD757" i="2"/>
  <c r="AE757" i="2"/>
  <c r="AF757" i="2"/>
  <c r="AG757" i="2"/>
  <c r="AH757" i="2"/>
  <c r="AI757" i="2"/>
  <c r="AJ757" i="2"/>
  <c r="B758" i="2"/>
  <c r="C758" i="2"/>
  <c r="D758" i="2"/>
  <c r="G758" i="2"/>
  <c r="H758" i="2"/>
  <c r="I758" i="2"/>
  <c r="J758" i="2"/>
  <c r="K758" i="2"/>
  <c r="L758" i="2"/>
  <c r="M758" i="2"/>
  <c r="U758" i="2" s="1"/>
  <c r="N758" i="2"/>
  <c r="R758" i="2"/>
  <c r="S758" i="2"/>
  <c r="AB758" i="2"/>
  <c r="AC758" i="2"/>
  <c r="AD758" i="2"/>
  <c r="AE758" i="2"/>
  <c r="AF758" i="2"/>
  <c r="AG758" i="2"/>
  <c r="AH758" i="2"/>
  <c r="AI758" i="2"/>
  <c r="AJ758" i="2"/>
  <c r="B759" i="2"/>
  <c r="C759" i="2"/>
  <c r="D759" i="2"/>
  <c r="G759" i="2"/>
  <c r="H759" i="2"/>
  <c r="I759" i="2"/>
  <c r="J759" i="2"/>
  <c r="K759" i="2"/>
  <c r="L759" i="2"/>
  <c r="M759" i="2"/>
  <c r="U759" i="2" s="1"/>
  <c r="N759" i="2"/>
  <c r="R759" i="2"/>
  <c r="S759" i="2"/>
  <c r="AB759" i="2"/>
  <c r="AC759" i="2"/>
  <c r="AD759" i="2"/>
  <c r="AE759" i="2"/>
  <c r="AF759" i="2"/>
  <c r="AG759" i="2"/>
  <c r="AH759" i="2"/>
  <c r="AI759" i="2"/>
  <c r="AJ759" i="2"/>
  <c r="B760" i="2"/>
  <c r="C760" i="2"/>
  <c r="D760" i="2"/>
  <c r="G760" i="2"/>
  <c r="H760" i="2"/>
  <c r="I760" i="2"/>
  <c r="J760" i="2"/>
  <c r="K760" i="2"/>
  <c r="L760" i="2"/>
  <c r="M760" i="2"/>
  <c r="AA760" i="2" s="1"/>
  <c r="N760" i="2"/>
  <c r="R760" i="2"/>
  <c r="S760" i="2"/>
  <c r="AB760" i="2"/>
  <c r="AC760" i="2"/>
  <c r="AD760" i="2"/>
  <c r="AE760" i="2"/>
  <c r="AF760" i="2"/>
  <c r="AG760" i="2"/>
  <c r="AH760" i="2"/>
  <c r="AI760" i="2"/>
  <c r="AJ760" i="2"/>
  <c r="B761" i="2"/>
  <c r="C761" i="2"/>
  <c r="D761" i="2"/>
  <c r="F761" i="2"/>
  <c r="G761" i="2"/>
  <c r="H761" i="2"/>
  <c r="I761" i="2"/>
  <c r="J761" i="2"/>
  <c r="K761" i="2"/>
  <c r="L761" i="2"/>
  <c r="M761" i="2"/>
  <c r="X761" i="2" s="1"/>
  <c r="N761" i="2"/>
  <c r="Q761" i="2"/>
  <c r="R761" i="2"/>
  <c r="S761" i="2"/>
  <c r="AB761" i="2"/>
  <c r="AC761" i="2"/>
  <c r="AD761" i="2"/>
  <c r="AE761" i="2"/>
  <c r="AF761" i="2"/>
  <c r="AG761" i="2"/>
  <c r="AH761" i="2"/>
  <c r="AI761" i="2"/>
  <c r="AJ761" i="2"/>
  <c r="B762" i="2"/>
  <c r="C762" i="2"/>
  <c r="D762" i="2"/>
  <c r="G762" i="2"/>
  <c r="H762" i="2"/>
  <c r="I762" i="2"/>
  <c r="J762" i="2"/>
  <c r="K762" i="2"/>
  <c r="L762" i="2"/>
  <c r="M762" i="2"/>
  <c r="X762" i="2" s="1"/>
  <c r="N762" i="2"/>
  <c r="R762" i="2"/>
  <c r="S762" i="2"/>
  <c r="AB762" i="2"/>
  <c r="AC762" i="2"/>
  <c r="AD762" i="2"/>
  <c r="AE762" i="2"/>
  <c r="AF762" i="2"/>
  <c r="AG762" i="2"/>
  <c r="AH762" i="2"/>
  <c r="AI762" i="2"/>
  <c r="AJ762" i="2"/>
  <c r="B763" i="2"/>
  <c r="C763" i="2"/>
  <c r="D763" i="2"/>
  <c r="G763" i="2"/>
  <c r="H763" i="2"/>
  <c r="I763" i="2"/>
  <c r="J763" i="2"/>
  <c r="K763" i="2"/>
  <c r="L763" i="2"/>
  <c r="M763" i="2"/>
  <c r="N763" i="2"/>
  <c r="R763" i="2"/>
  <c r="S763" i="2"/>
  <c r="AB763" i="2"/>
  <c r="AC763" i="2"/>
  <c r="AD763" i="2"/>
  <c r="AE763" i="2"/>
  <c r="AF763" i="2"/>
  <c r="AG763" i="2"/>
  <c r="AH763" i="2"/>
  <c r="AI763" i="2"/>
  <c r="AJ763" i="2"/>
  <c r="B764" i="2"/>
  <c r="C764" i="2"/>
  <c r="D764" i="2"/>
  <c r="G764" i="2"/>
  <c r="H764" i="2"/>
  <c r="I764" i="2"/>
  <c r="J764" i="2"/>
  <c r="K764" i="2"/>
  <c r="L764" i="2"/>
  <c r="M764" i="2"/>
  <c r="N764" i="2"/>
  <c r="R764" i="2"/>
  <c r="S764" i="2"/>
  <c r="AB764" i="2"/>
  <c r="AC764" i="2"/>
  <c r="AD764" i="2"/>
  <c r="AE764" i="2"/>
  <c r="AF764" i="2"/>
  <c r="AG764" i="2"/>
  <c r="AH764" i="2"/>
  <c r="AI764" i="2"/>
  <c r="AJ764" i="2"/>
  <c r="B765" i="2"/>
  <c r="C765" i="2"/>
  <c r="D765" i="2"/>
  <c r="G765" i="2"/>
  <c r="H765" i="2"/>
  <c r="I765" i="2"/>
  <c r="J765" i="2"/>
  <c r="K765" i="2"/>
  <c r="L765" i="2"/>
  <c r="M765" i="2"/>
  <c r="N765" i="2"/>
  <c r="Q765" i="2"/>
  <c r="R765" i="2"/>
  <c r="S765" i="2"/>
  <c r="AB765" i="2"/>
  <c r="AC765" i="2"/>
  <c r="AD765" i="2"/>
  <c r="AE765" i="2"/>
  <c r="AF765" i="2"/>
  <c r="AG765" i="2"/>
  <c r="AH765" i="2"/>
  <c r="AI765" i="2"/>
  <c r="AJ765" i="2"/>
  <c r="B766" i="2"/>
  <c r="C766" i="2"/>
  <c r="D766" i="2"/>
  <c r="G766" i="2"/>
  <c r="H766" i="2"/>
  <c r="I766" i="2"/>
  <c r="J766" i="2"/>
  <c r="K766" i="2"/>
  <c r="L766" i="2"/>
  <c r="M766" i="2"/>
  <c r="AA766" i="2" s="1"/>
  <c r="N766" i="2"/>
  <c r="R766" i="2"/>
  <c r="S766" i="2"/>
  <c r="AB766" i="2"/>
  <c r="AC766" i="2"/>
  <c r="AD766" i="2"/>
  <c r="AE766" i="2"/>
  <c r="AF766" i="2"/>
  <c r="AG766" i="2"/>
  <c r="AH766" i="2"/>
  <c r="AI766" i="2"/>
  <c r="AJ766" i="2"/>
  <c r="B767" i="2"/>
  <c r="C767" i="2"/>
  <c r="D767" i="2"/>
  <c r="G767" i="2"/>
  <c r="H767" i="2"/>
  <c r="I767" i="2"/>
  <c r="J767" i="2"/>
  <c r="K767" i="2"/>
  <c r="L767" i="2"/>
  <c r="M767" i="2"/>
  <c r="Z767" i="2" s="1"/>
  <c r="N767" i="2"/>
  <c r="R767" i="2"/>
  <c r="S767" i="2"/>
  <c r="AB767" i="2"/>
  <c r="AC767" i="2"/>
  <c r="AD767" i="2"/>
  <c r="AE767" i="2"/>
  <c r="AF767" i="2"/>
  <c r="AG767" i="2"/>
  <c r="AH767" i="2"/>
  <c r="AI767" i="2"/>
  <c r="AJ767" i="2"/>
  <c r="B768" i="2"/>
  <c r="C768" i="2"/>
  <c r="D768" i="2"/>
  <c r="G768" i="2"/>
  <c r="H768" i="2"/>
  <c r="I768" i="2"/>
  <c r="J768" i="2"/>
  <c r="K768" i="2"/>
  <c r="L768" i="2"/>
  <c r="M768" i="2"/>
  <c r="X768" i="2" s="1"/>
  <c r="N768" i="2"/>
  <c r="Q768" i="2"/>
  <c r="R768" i="2"/>
  <c r="S768" i="2"/>
  <c r="AB768" i="2"/>
  <c r="AC768" i="2"/>
  <c r="AD768" i="2"/>
  <c r="AE768" i="2"/>
  <c r="AF768" i="2"/>
  <c r="AG768" i="2"/>
  <c r="AH768" i="2"/>
  <c r="AI768" i="2"/>
  <c r="AJ768" i="2"/>
  <c r="B769" i="2"/>
  <c r="C769" i="2"/>
  <c r="D769" i="2"/>
  <c r="G769" i="2"/>
  <c r="H769" i="2"/>
  <c r="I769" i="2"/>
  <c r="J769" i="2"/>
  <c r="K769" i="2"/>
  <c r="L769" i="2"/>
  <c r="M769" i="2"/>
  <c r="X769" i="2" s="1"/>
  <c r="N769" i="2"/>
  <c r="R769" i="2"/>
  <c r="S769" i="2"/>
  <c r="AB769" i="2"/>
  <c r="AC769" i="2"/>
  <c r="AD769" i="2"/>
  <c r="AE769" i="2"/>
  <c r="AF769" i="2"/>
  <c r="AG769" i="2"/>
  <c r="AH769" i="2"/>
  <c r="AI769" i="2"/>
  <c r="AJ769" i="2"/>
  <c r="B770" i="2"/>
  <c r="C770" i="2"/>
  <c r="D770" i="2"/>
  <c r="F770" i="2"/>
  <c r="G770" i="2"/>
  <c r="H770" i="2"/>
  <c r="I770" i="2"/>
  <c r="J770" i="2"/>
  <c r="K770" i="2"/>
  <c r="L770" i="2"/>
  <c r="M770" i="2"/>
  <c r="X770" i="2" s="1"/>
  <c r="N770" i="2"/>
  <c r="R770" i="2"/>
  <c r="S770" i="2"/>
  <c r="AB770" i="2"/>
  <c r="AC770" i="2"/>
  <c r="AD770" i="2"/>
  <c r="AE770" i="2"/>
  <c r="AF770" i="2"/>
  <c r="AG770" i="2"/>
  <c r="AH770" i="2"/>
  <c r="AI770" i="2"/>
  <c r="AJ770" i="2"/>
  <c r="B771" i="2"/>
  <c r="C771" i="2"/>
  <c r="D771" i="2"/>
  <c r="G771" i="2"/>
  <c r="H771" i="2"/>
  <c r="I771" i="2"/>
  <c r="J771" i="2"/>
  <c r="K771" i="2"/>
  <c r="L771" i="2"/>
  <c r="M771" i="2"/>
  <c r="V771" i="2" s="1"/>
  <c r="N771" i="2"/>
  <c r="F771" i="2"/>
  <c r="R771" i="2"/>
  <c r="S771" i="2"/>
  <c r="AB771" i="2"/>
  <c r="AC771" i="2"/>
  <c r="AD771" i="2"/>
  <c r="AE771" i="2"/>
  <c r="AF771" i="2"/>
  <c r="AG771" i="2"/>
  <c r="AH771" i="2"/>
  <c r="AI771" i="2"/>
  <c r="AJ771" i="2"/>
  <c r="B772" i="2"/>
  <c r="C772" i="2"/>
  <c r="D772" i="2"/>
  <c r="G772" i="2"/>
  <c r="H772" i="2"/>
  <c r="I772" i="2"/>
  <c r="J772" i="2"/>
  <c r="K772" i="2"/>
  <c r="L772" i="2"/>
  <c r="M772" i="2"/>
  <c r="Z772" i="2" s="1"/>
  <c r="N772" i="2"/>
  <c r="R772" i="2"/>
  <c r="S772" i="2"/>
  <c r="AB772" i="2"/>
  <c r="AC772" i="2"/>
  <c r="AD772" i="2"/>
  <c r="AE772" i="2"/>
  <c r="AF772" i="2"/>
  <c r="AG772" i="2"/>
  <c r="AH772" i="2"/>
  <c r="AI772" i="2"/>
  <c r="AJ772" i="2"/>
  <c r="B773" i="2"/>
  <c r="C773" i="2"/>
  <c r="D773" i="2"/>
  <c r="G773" i="2"/>
  <c r="H773" i="2"/>
  <c r="I773" i="2"/>
  <c r="J773" i="2"/>
  <c r="K773" i="2"/>
  <c r="L773" i="2"/>
  <c r="M773" i="2"/>
  <c r="T773" i="2" s="1"/>
  <c r="N773" i="2"/>
  <c r="R773" i="2"/>
  <c r="S773" i="2"/>
  <c r="AB773" i="2"/>
  <c r="AC773" i="2"/>
  <c r="AD773" i="2"/>
  <c r="AE773" i="2"/>
  <c r="AF773" i="2"/>
  <c r="AG773" i="2"/>
  <c r="AH773" i="2"/>
  <c r="AI773" i="2"/>
  <c r="AJ773" i="2"/>
  <c r="B774" i="2"/>
  <c r="C774" i="2"/>
  <c r="D774" i="2"/>
  <c r="G774" i="2"/>
  <c r="H774" i="2"/>
  <c r="I774" i="2"/>
  <c r="J774" i="2"/>
  <c r="K774" i="2"/>
  <c r="L774" i="2"/>
  <c r="M774" i="2"/>
  <c r="U774" i="2" s="1"/>
  <c r="N774" i="2"/>
  <c r="R774" i="2"/>
  <c r="S774" i="2"/>
  <c r="AB774" i="2"/>
  <c r="AC774" i="2"/>
  <c r="AD774" i="2"/>
  <c r="AE774" i="2"/>
  <c r="AF774" i="2"/>
  <c r="AG774" i="2"/>
  <c r="AH774" i="2"/>
  <c r="AI774" i="2"/>
  <c r="AJ774" i="2"/>
  <c r="B775" i="2"/>
  <c r="C775" i="2"/>
  <c r="D775" i="2"/>
  <c r="G775" i="2"/>
  <c r="H775" i="2"/>
  <c r="I775" i="2"/>
  <c r="J775" i="2"/>
  <c r="K775" i="2"/>
  <c r="L775" i="2"/>
  <c r="M775" i="2"/>
  <c r="Z775" i="2" s="1"/>
  <c r="N775" i="2"/>
  <c r="Q775" i="2"/>
  <c r="R775" i="2"/>
  <c r="S775" i="2"/>
  <c r="AB775" i="2"/>
  <c r="AC775" i="2"/>
  <c r="AD775" i="2"/>
  <c r="AE775" i="2"/>
  <c r="AF775" i="2"/>
  <c r="AG775" i="2"/>
  <c r="AH775" i="2"/>
  <c r="AI775" i="2"/>
  <c r="AJ775" i="2"/>
  <c r="B776" i="2"/>
  <c r="C776" i="2"/>
  <c r="D776" i="2"/>
  <c r="G776" i="2"/>
  <c r="H776" i="2"/>
  <c r="I776" i="2"/>
  <c r="J776" i="2"/>
  <c r="K776" i="2"/>
  <c r="L776" i="2"/>
  <c r="M776" i="2"/>
  <c r="T776" i="2" s="1"/>
  <c r="N776" i="2"/>
  <c r="R776" i="2"/>
  <c r="S776" i="2"/>
  <c r="AB776" i="2"/>
  <c r="AC776" i="2"/>
  <c r="AD776" i="2"/>
  <c r="AE776" i="2"/>
  <c r="AF776" i="2"/>
  <c r="AG776" i="2"/>
  <c r="AH776" i="2"/>
  <c r="AI776" i="2"/>
  <c r="AJ776" i="2"/>
  <c r="B777" i="2"/>
  <c r="C777" i="2"/>
  <c r="D777" i="2"/>
  <c r="F777" i="2"/>
  <c r="G777" i="2"/>
  <c r="H777" i="2"/>
  <c r="I777" i="2"/>
  <c r="J777" i="2"/>
  <c r="K777" i="2"/>
  <c r="L777" i="2"/>
  <c r="M777" i="2"/>
  <c r="N777" i="2"/>
  <c r="Q777" i="2"/>
  <c r="R777" i="2"/>
  <c r="S777" i="2"/>
  <c r="AB777" i="2"/>
  <c r="AC777" i="2"/>
  <c r="AD777" i="2"/>
  <c r="AE777" i="2"/>
  <c r="AF777" i="2"/>
  <c r="AG777" i="2"/>
  <c r="AH777" i="2"/>
  <c r="AI777" i="2"/>
  <c r="AJ777" i="2"/>
  <c r="B778" i="2"/>
  <c r="C778" i="2"/>
  <c r="D778" i="2"/>
  <c r="G778" i="2"/>
  <c r="H778" i="2"/>
  <c r="I778" i="2"/>
  <c r="J778" i="2"/>
  <c r="K778" i="2"/>
  <c r="L778" i="2"/>
  <c r="M778" i="2"/>
  <c r="N778" i="2"/>
  <c r="R778" i="2"/>
  <c r="S778" i="2"/>
  <c r="AB778" i="2"/>
  <c r="AC778" i="2"/>
  <c r="AD778" i="2"/>
  <c r="AE778" i="2"/>
  <c r="AF778" i="2"/>
  <c r="AG778" i="2"/>
  <c r="AH778" i="2"/>
  <c r="AI778" i="2"/>
  <c r="AJ778" i="2"/>
  <c r="B779" i="2"/>
  <c r="C779" i="2"/>
  <c r="D779" i="2"/>
  <c r="G779" i="2"/>
  <c r="H779" i="2"/>
  <c r="I779" i="2"/>
  <c r="J779" i="2"/>
  <c r="K779" i="2"/>
  <c r="L779" i="2"/>
  <c r="M779" i="2"/>
  <c r="U779" i="2" s="1"/>
  <c r="N779" i="2"/>
  <c r="F779" i="2"/>
  <c r="R779" i="2"/>
  <c r="S779" i="2"/>
  <c r="AB779" i="2"/>
  <c r="AC779" i="2"/>
  <c r="AD779" i="2"/>
  <c r="AE779" i="2"/>
  <c r="AF779" i="2"/>
  <c r="AG779" i="2"/>
  <c r="AH779" i="2"/>
  <c r="AI779" i="2"/>
  <c r="AJ779" i="2"/>
  <c r="B780" i="2"/>
  <c r="C780" i="2"/>
  <c r="D780" i="2"/>
  <c r="G780" i="2"/>
  <c r="H780" i="2"/>
  <c r="I780" i="2"/>
  <c r="J780" i="2"/>
  <c r="K780" i="2"/>
  <c r="L780" i="2"/>
  <c r="M780" i="2"/>
  <c r="N780" i="2"/>
  <c r="R780" i="2"/>
  <c r="S780" i="2"/>
  <c r="AB780" i="2"/>
  <c r="AC780" i="2"/>
  <c r="AD780" i="2"/>
  <c r="AE780" i="2"/>
  <c r="AF780" i="2"/>
  <c r="AG780" i="2"/>
  <c r="AH780" i="2"/>
  <c r="AI780" i="2"/>
  <c r="AJ780" i="2"/>
  <c r="B781" i="2"/>
  <c r="C781" i="2"/>
  <c r="D781" i="2"/>
  <c r="G781" i="2"/>
  <c r="H781" i="2"/>
  <c r="I781" i="2"/>
  <c r="J781" i="2"/>
  <c r="K781" i="2"/>
  <c r="L781" i="2"/>
  <c r="M781" i="2"/>
  <c r="N781" i="2"/>
  <c r="R781" i="2"/>
  <c r="S781" i="2"/>
  <c r="AB781" i="2"/>
  <c r="AC781" i="2"/>
  <c r="AD781" i="2"/>
  <c r="AE781" i="2"/>
  <c r="AF781" i="2"/>
  <c r="AG781" i="2"/>
  <c r="AH781" i="2"/>
  <c r="AI781" i="2"/>
  <c r="AJ781" i="2"/>
  <c r="B782" i="2"/>
  <c r="C782" i="2"/>
  <c r="D782" i="2"/>
  <c r="G782" i="2"/>
  <c r="H782" i="2"/>
  <c r="I782" i="2"/>
  <c r="J782" i="2"/>
  <c r="K782" i="2"/>
  <c r="L782" i="2"/>
  <c r="M782" i="2"/>
  <c r="N782" i="2"/>
  <c r="Q782" i="2"/>
  <c r="R782" i="2"/>
  <c r="S782" i="2"/>
  <c r="AB782" i="2"/>
  <c r="AC782" i="2"/>
  <c r="AD782" i="2"/>
  <c r="AE782" i="2"/>
  <c r="AF782" i="2"/>
  <c r="AG782" i="2"/>
  <c r="AH782" i="2"/>
  <c r="AI782" i="2"/>
  <c r="AJ782" i="2"/>
  <c r="B783" i="2"/>
  <c r="C783" i="2"/>
  <c r="D783" i="2"/>
  <c r="G783" i="2"/>
  <c r="H783" i="2"/>
  <c r="I783" i="2"/>
  <c r="J783" i="2"/>
  <c r="K783" i="2"/>
  <c r="L783" i="2"/>
  <c r="M783" i="2"/>
  <c r="W783" i="2" s="1"/>
  <c r="N783" i="2"/>
  <c r="Q783" i="2"/>
  <c r="R783" i="2"/>
  <c r="S783" i="2"/>
  <c r="AB783" i="2"/>
  <c r="AC783" i="2"/>
  <c r="AD783" i="2"/>
  <c r="AE783" i="2"/>
  <c r="AF783" i="2"/>
  <c r="AG783" i="2"/>
  <c r="AH783" i="2"/>
  <c r="AI783" i="2"/>
  <c r="AJ783" i="2"/>
  <c r="B784" i="2"/>
  <c r="C784" i="2"/>
  <c r="D784" i="2"/>
  <c r="G784" i="2"/>
  <c r="H784" i="2"/>
  <c r="I784" i="2"/>
  <c r="J784" i="2"/>
  <c r="K784" i="2"/>
  <c r="L784" i="2"/>
  <c r="M784" i="2"/>
  <c r="T784" i="2" s="1"/>
  <c r="N784" i="2"/>
  <c r="Q784" i="2"/>
  <c r="R784" i="2"/>
  <c r="S784" i="2"/>
  <c r="AB784" i="2"/>
  <c r="AC784" i="2"/>
  <c r="AD784" i="2"/>
  <c r="AE784" i="2"/>
  <c r="AF784" i="2"/>
  <c r="AG784" i="2"/>
  <c r="AH784" i="2"/>
  <c r="AI784" i="2"/>
  <c r="AJ784" i="2"/>
  <c r="B785" i="2"/>
  <c r="C785" i="2"/>
  <c r="D785" i="2"/>
  <c r="F785" i="2"/>
  <c r="G785" i="2"/>
  <c r="H785" i="2"/>
  <c r="I785" i="2"/>
  <c r="J785" i="2"/>
  <c r="K785" i="2"/>
  <c r="L785" i="2"/>
  <c r="M785" i="2"/>
  <c r="X785" i="2" s="1"/>
  <c r="N785" i="2"/>
  <c r="R785" i="2"/>
  <c r="S785" i="2"/>
  <c r="AB785" i="2"/>
  <c r="AC785" i="2"/>
  <c r="AD785" i="2"/>
  <c r="AE785" i="2"/>
  <c r="AF785" i="2"/>
  <c r="AG785" i="2"/>
  <c r="AH785" i="2"/>
  <c r="AI785" i="2"/>
  <c r="AJ785" i="2"/>
  <c r="B786" i="2"/>
  <c r="C786" i="2"/>
  <c r="D786" i="2"/>
  <c r="G786" i="2"/>
  <c r="H786" i="2"/>
  <c r="I786" i="2"/>
  <c r="J786" i="2"/>
  <c r="K786" i="2"/>
  <c r="L786" i="2"/>
  <c r="M786" i="2"/>
  <c r="X786" i="2" s="1"/>
  <c r="N786" i="2"/>
  <c r="R786" i="2"/>
  <c r="S786" i="2"/>
  <c r="AB786" i="2"/>
  <c r="AC786" i="2"/>
  <c r="AD786" i="2"/>
  <c r="AE786" i="2"/>
  <c r="AF786" i="2"/>
  <c r="AG786" i="2"/>
  <c r="AH786" i="2"/>
  <c r="AI786" i="2"/>
  <c r="AJ786" i="2"/>
  <c r="B787" i="2"/>
  <c r="C787" i="2"/>
  <c r="D787" i="2"/>
  <c r="G787" i="2"/>
  <c r="H787" i="2"/>
  <c r="I787" i="2"/>
  <c r="J787" i="2"/>
  <c r="K787" i="2"/>
  <c r="L787" i="2"/>
  <c r="M787" i="2"/>
  <c r="V787" i="2" s="1"/>
  <c r="N787" i="2"/>
  <c r="Q787" i="2"/>
  <c r="R787" i="2"/>
  <c r="S787" i="2"/>
  <c r="AB787" i="2"/>
  <c r="AC787" i="2"/>
  <c r="AD787" i="2"/>
  <c r="AE787" i="2"/>
  <c r="AF787" i="2"/>
  <c r="AG787" i="2"/>
  <c r="AH787" i="2"/>
  <c r="AI787" i="2"/>
  <c r="AJ787" i="2"/>
  <c r="B788" i="2"/>
  <c r="C788" i="2"/>
  <c r="D788" i="2"/>
  <c r="G788" i="2"/>
  <c r="H788" i="2"/>
  <c r="I788" i="2"/>
  <c r="J788" i="2"/>
  <c r="K788" i="2"/>
  <c r="L788" i="2"/>
  <c r="M788" i="2"/>
  <c r="T788" i="2" s="1"/>
  <c r="N788" i="2"/>
  <c r="R788" i="2"/>
  <c r="S788" i="2"/>
  <c r="AB788" i="2"/>
  <c r="AC788" i="2"/>
  <c r="AD788" i="2"/>
  <c r="AE788" i="2"/>
  <c r="AF788" i="2"/>
  <c r="AG788" i="2"/>
  <c r="AH788" i="2"/>
  <c r="AI788" i="2"/>
  <c r="AJ788" i="2"/>
  <c r="B789" i="2"/>
  <c r="C789" i="2"/>
  <c r="D789" i="2"/>
  <c r="G789" i="2"/>
  <c r="H789" i="2"/>
  <c r="I789" i="2"/>
  <c r="J789" i="2"/>
  <c r="K789" i="2"/>
  <c r="L789" i="2"/>
  <c r="M789" i="2"/>
  <c r="Y789" i="2" s="1"/>
  <c r="N789" i="2"/>
  <c r="R789" i="2"/>
  <c r="S789" i="2"/>
  <c r="AB789" i="2"/>
  <c r="AC789" i="2"/>
  <c r="AD789" i="2"/>
  <c r="AE789" i="2"/>
  <c r="AF789" i="2"/>
  <c r="AG789" i="2"/>
  <c r="AH789" i="2"/>
  <c r="AI789" i="2"/>
  <c r="AJ789" i="2"/>
  <c r="B790" i="2"/>
  <c r="C790" i="2"/>
  <c r="D790" i="2"/>
  <c r="G790" i="2"/>
  <c r="H790" i="2"/>
  <c r="I790" i="2"/>
  <c r="J790" i="2"/>
  <c r="K790" i="2"/>
  <c r="L790" i="2"/>
  <c r="M790" i="2"/>
  <c r="N790" i="2"/>
  <c r="R790" i="2"/>
  <c r="S790" i="2"/>
  <c r="AB790" i="2"/>
  <c r="AC790" i="2"/>
  <c r="AD790" i="2"/>
  <c r="AE790" i="2"/>
  <c r="AF790" i="2"/>
  <c r="AG790" i="2"/>
  <c r="AH790" i="2"/>
  <c r="AI790" i="2"/>
  <c r="AJ790" i="2"/>
  <c r="B791" i="2"/>
  <c r="C791" i="2"/>
  <c r="D791" i="2"/>
  <c r="G791" i="2"/>
  <c r="H791" i="2"/>
  <c r="I791" i="2"/>
  <c r="J791" i="2"/>
  <c r="K791" i="2"/>
  <c r="L791" i="2"/>
  <c r="M791" i="2"/>
  <c r="X791" i="2" s="1"/>
  <c r="N791" i="2"/>
  <c r="Q791" i="2"/>
  <c r="R791" i="2"/>
  <c r="S791" i="2"/>
  <c r="AB791" i="2"/>
  <c r="AC791" i="2"/>
  <c r="AD791" i="2"/>
  <c r="AE791" i="2"/>
  <c r="AF791" i="2"/>
  <c r="AG791" i="2"/>
  <c r="AH791" i="2"/>
  <c r="AI791" i="2"/>
  <c r="AJ791" i="2"/>
  <c r="B792" i="2"/>
  <c r="C792" i="2"/>
  <c r="D792" i="2"/>
  <c r="G792" i="2"/>
  <c r="H792" i="2"/>
  <c r="I792" i="2"/>
  <c r="J792" i="2"/>
  <c r="K792" i="2"/>
  <c r="L792" i="2"/>
  <c r="M792" i="2"/>
  <c r="N792" i="2"/>
  <c r="R792" i="2"/>
  <c r="S792" i="2"/>
  <c r="AB792" i="2"/>
  <c r="AC792" i="2"/>
  <c r="AD792" i="2"/>
  <c r="AE792" i="2"/>
  <c r="AF792" i="2"/>
  <c r="AG792" i="2"/>
  <c r="AH792" i="2"/>
  <c r="AI792" i="2"/>
  <c r="AJ792" i="2"/>
  <c r="B793" i="2"/>
  <c r="C793" i="2"/>
  <c r="D793" i="2"/>
  <c r="G793" i="2"/>
  <c r="H793" i="2"/>
  <c r="I793" i="2"/>
  <c r="J793" i="2"/>
  <c r="K793" i="2"/>
  <c r="L793" i="2"/>
  <c r="M793" i="2"/>
  <c r="X793" i="2" s="1"/>
  <c r="N793" i="2"/>
  <c r="Q793" i="2"/>
  <c r="R793" i="2"/>
  <c r="S793" i="2"/>
  <c r="AB793" i="2"/>
  <c r="AC793" i="2"/>
  <c r="AD793" i="2"/>
  <c r="AE793" i="2"/>
  <c r="AF793" i="2"/>
  <c r="AG793" i="2"/>
  <c r="AH793" i="2"/>
  <c r="AI793" i="2"/>
  <c r="AJ793" i="2"/>
  <c r="B794" i="2"/>
  <c r="C794" i="2"/>
  <c r="D794" i="2"/>
  <c r="G794" i="2"/>
  <c r="H794" i="2"/>
  <c r="I794" i="2"/>
  <c r="J794" i="2"/>
  <c r="K794" i="2"/>
  <c r="L794" i="2"/>
  <c r="M794" i="2"/>
  <c r="V794" i="2" s="1"/>
  <c r="N794" i="2"/>
  <c r="Q794" i="2"/>
  <c r="R794" i="2"/>
  <c r="S794" i="2"/>
  <c r="AB794" i="2"/>
  <c r="AC794" i="2"/>
  <c r="AD794" i="2"/>
  <c r="AE794" i="2"/>
  <c r="AF794" i="2"/>
  <c r="AG794" i="2"/>
  <c r="AH794" i="2"/>
  <c r="AI794" i="2"/>
  <c r="AJ794" i="2"/>
  <c r="B795" i="2"/>
  <c r="C795" i="2"/>
  <c r="D795" i="2"/>
  <c r="G795" i="2"/>
  <c r="H795" i="2"/>
  <c r="I795" i="2"/>
  <c r="J795" i="2"/>
  <c r="K795" i="2"/>
  <c r="L795" i="2"/>
  <c r="M795" i="2"/>
  <c r="V795" i="2" s="1"/>
  <c r="N795" i="2"/>
  <c r="R795" i="2"/>
  <c r="S795" i="2"/>
  <c r="AB795" i="2"/>
  <c r="AC795" i="2"/>
  <c r="AD795" i="2"/>
  <c r="AE795" i="2"/>
  <c r="AF795" i="2"/>
  <c r="AG795" i="2"/>
  <c r="AH795" i="2"/>
  <c r="AI795" i="2"/>
  <c r="AJ795" i="2"/>
  <c r="B796" i="2"/>
  <c r="C796" i="2"/>
  <c r="D796" i="2"/>
  <c r="G796" i="2"/>
  <c r="H796" i="2"/>
  <c r="I796" i="2"/>
  <c r="J796" i="2"/>
  <c r="K796" i="2"/>
  <c r="L796" i="2"/>
  <c r="M796" i="2"/>
  <c r="N796" i="2"/>
  <c r="R796" i="2"/>
  <c r="S796" i="2"/>
  <c r="AB796" i="2"/>
  <c r="AC796" i="2"/>
  <c r="AD796" i="2"/>
  <c r="AE796" i="2"/>
  <c r="AF796" i="2"/>
  <c r="AG796" i="2"/>
  <c r="AH796" i="2"/>
  <c r="AI796" i="2"/>
  <c r="AJ796" i="2"/>
  <c r="B797" i="2"/>
  <c r="C797" i="2"/>
  <c r="D797" i="2"/>
  <c r="G797" i="2"/>
  <c r="H797" i="2"/>
  <c r="I797" i="2"/>
  <c r="J797" i="2"/>
  <c r="K797" i="2"/>
  <c r="L797" i="2"/>
  <c r="M797" i="2"/>
  <c r="U797" i="2" s="1"/>
  <c r="N797" i="2"/>
  <c r="Q797" i="2"/>
  <c r="R797" i="2"/>
  <c r="S797" i="2"/>
  <c r="AB797" i="2"/>
  <c r="AC797" i="2"/>
  <c r="AD797" i="2"/>
  <c r="AE797" i="2"/>
  <c r="AF797" i="2"/>
  <c r="AG797" i="2"/>
  <c r="AH797" i="2"/>
  <c r="AI797" i="2"/>
  <c r="AJ797" i="2"/>
  <c r="B798" i="2"/>
  <c r="C798" i="2"/>
  <c r="D798" i="2"/>
  <c r="G798" i="2"/>
  <c r="H798" i="2"/>
  <c r="I798" i="2"/>
  <c r="J798" i="2"/>
  <c r="K798" i="2"/>
  <c r="L798" i="2"/>
  <c r="M798" i="2"/>
  <c r="X798" i="2" s="1"/>
  <c r="N798" i="2"/>
  <c r="R798" i="2"/>
  <c r="S798" i="2"/>
  <c r="AB798" i="2"/>
  <c r="AC798" i="2"/>
  <c r="AD798" i="2"/>
  <c r="AE798" i="2"/>
  <c r="AF798" i="2"/>
  <c r="AG798" i="2"/>
  <c r="AH798" i="2"/>
  <c r="AI798" i="2"/>
  <c r="AJ798" i="2"/>
  <c r="B799" i="2"/>
  <c r="C799" i="2"/>
  <c r="D799" i="2"/>
  <c r="G799" i="2"/>
  <c r="H799" i="2"/>
  <c r="I799" i="2"/>
  <c r="J799" i="2"/>
  <c r="K799" i="2"/>
  <c r="L799" i="2"/>
  <c r="M799" i="2"/>
  <c r="Y799" i="2" s="1"/>
  <c r="N799" i="2"/>
  <c r="Q799" i="2"/>
  <c r="R799" i="2"/>
  <c r="S799" i="2"/>
  <c r="AB799" i="2"/>
  <c r="AC799" i="2"/>
  <c r="AD799" i="2"/>
  <c r="AE799" i="2"/>
  <c r="AF799" i="2"/>
  <c r="AG799" i="2"/>
  <c r="AH799" i="2"/>
  <c r="AI799" i="2"/>
  <c r="AJ799" i="2"/>
  <c r="B800" i="2"/>
  <c r="C800" i="2"/>
  <c r="D800" i="2"/>
  <c r="G800" i="2"/>
  <c r="H800" i="2"/>
  <c r="I800" i="2"/>
  <c r="J800" i="2"/>
  <c r="K800" i="2"/>
  <c r="L800" i="2"/>
  <c r="M800" i="2"/>
  <c r="AA800" i="2" s="1"/>
  <c r="N800" i="2"/>
  <c r="R800" i="2"/>
  <c r="S800" i="2"/>
  <c r="AB800" i="2"/>
  <c r="AC800" i="2"/>
  <c r="AD800" i="2"/>
  <c r="AE800" i="2"/>
  <c r="AF800" i="2"/>
  <c r="AG800" i="2"/>
  <c r="AH800" i="2"/>
  <c r="AI800" i="2"/>
  <c r="AJ800" i="2"/>
  <c r="B801" i="2"/>
  <c r="C801" i="2"/>
  <c r="D801" i="2"/>
  <c r="G801" i="2"/>
  <c r="H801" i="2"/>
  <c r="I801" i="2"/>
  <c r="J801" i="2"/>
  <c r="K801" i="2"/>
  <c r="L801" i="2"/>
  <c r="M801" i="2"/>
  <c r="N801" i="2"/>
  <c r="R801" i="2"/>
  <c r="S801" i="2"/>
  <c r="AB801" i="2"/>
  <c r="AC801" i="2"/>
  <c r="AD801" i="2"/>
  <c r="AE801" i="2"/>
  <c r="AF801" i="2"/>
  <c r="AG801" i="2"/>
  <c r="AH801" i="2"/>
  <c r="AI801" i="2"/>
  <c r="AJ801" i="2"/>
  <c r="B802" i="2"/>
  <c r="C802" i="2"/>
  <c r="D802" i="2"/>
  <c r="G802" i="2"/>
  <c r="H802" i="2"/>
  <c r="I802" i="2"/>
  <c r="J802" i="2"/>
  <c r="K802" i="2"/>
  <c r="L802" i="2"/>
  <c r="M802" i="2"/>
  <c r="N802" i="2"/>
  <c r="R802" i="2"/>
  <c r="S802" i="2"/>
  <c r="AB802" i="2"/>
  <c r="AC802" i="2"/>
  <c r="AD802" i="2"/>
  <c r="AE802" i="2"/>
  <c r="AF802" i="2"/>
  <c r="AG802" i="2"/>
  <c r="AH802" i="2"/>
  <c r="AI802" i="2"/>
  <c r="AJ802" i="2"/>
  <c r="B803" i="2"/>
  <c r="C803" i="2"/>
  <c r="D803" i="2"/>
  <c r="G803" i="2"/>
  <c r="H803" i="2"/>
  <c r="I803" i="2"/>
  <c r="J803" i="2"/>
  <c r="K803" i="2"/>
  <c r="L803" i="2"/>
  <c r="M803" i="2"/>
  <c r="N803" i="2"/>
  <c r="R803" i="2"/>
  <c r="S803" i="2"/>
  <c r="AB803" i="2"/>
  <c r="AC803" i="2"/>
  <c r="AD803" i="2"/>
  <c r="AE803" i="2"/>
  <c r="AF803" i="2"/>
  <c r="AG803" i="2"/>
  <c r="AH803" i="2"/>
  <c r="AI803" i="2"/>
  <c r="AJ803" i="2"/>
  <c r="B804" i="2"/>
  <c r="C804" i="2"/>
  <c r="D804" i="2"/>
  <c r="G804" i="2"/>
  <c r="H804" i="2"/>
  <c r="I804" i="2"/>
  <c r="J804" i="2"/>
  <c r="K804" i="2"/>
  <c r="L804" i="2"/>
  <c r="M804" i="2"/>
  <c r="X804" i="2" s="1"/>
  <c r="N804" i="2"/>
  <c r="Q804" i="2"/>
  <c r="R804" i="2"/>
  <c r="S804" i="2"/>
  <c r="AB804" i="2"/>
  <c r="AC804" i="2"/>
  <c r="AD804" i="2"/>
  <c r="AE804" i="2"/>
  <c r="AF804" i="2"/>
  <c r="AG804" i="2"/>
  <c r="AH804" i="2"/>
  <c r="AI804" i="2"/>
  <c r="AJ804" i="2"/>
  <c r="B805" i="2"/>
  <c r="C805" i="2"/>
  <c r="D805" i="2"/>
  <c r="G805" i="2"/>
  <c r="H805" i="2"/>
  <c r="I805" i="2"/>
  <c r="J805" i="2"/>
  <c r="K805" i="2"/>
  <c r="L805" i="2"/>
  <c r="M805" i="2"/>
  <c r="T805" i="2" s="1"/>
  <c r="N805" i="2"/>
  <c r="R805" i="2"/>
  <c r="S805" i="2"/>
  <c r="AB805" i="2"/>
  <c r="AC805" i="2"/>
  <c r="AD805" i="2"/>
  <c r="AE805" i="2"/>
  <c r="AF805" i="2"/>
  <c r="AG805" i="2"/>
  <c r="AH805" i="2"/>
  <c r="AI805" i="2"/>
  <c r="AJ805" i="2"/>
  <c r="B806" i="2"/>
  <c r="C806" i="2"/>
  <c r="D806" i="2"/>
  <c r="G806" i="2"/>
  <c r="H806" i="2"/>
  <c r="I806" i="2"/>
  <c r="J806" i="2"/>
  <c r="K806" i="2"/>
  <c r="L806" i="2"/>
  <c r="M806" i="2"/>
  <c r="V806" i="2" s="1"/>
  <c r="N806" i="2"/>
  <c r="Q806" i="2"/>
  <c r="R806" i="2"/>
  <c r="S806" i="2"/>
  <c r="AB806" i="2"/>
  <c r="AC806" i="2"/>
  <c r="AD806" i="2"/>
  <c r="AE806" i="2"/>
  <c r="AF806" i="2"/>
  <c r="AG806" i="2"/>
  <c r="AH806" i="2"/>
  <c r="AI806" i="2"/>
  <c r="AJ806" i="2"/>
  <c r="B807" i="2"/>
  <c r="C807" i="2"/>
  <c r="D807" i="2"/>
  <c r="G807" i="2"/>
  <c r="H807" i="2"/>
  <c r="I807" i="2"/>
  <c r="J807" i="2"/>
  <c r="K807" i="2"/>
  <c r="L807" i="2"/>
  <c r="M807" i="2"/>
  <c r="X807" i="2" s="1"/>
  <c r="N807" i="2"/>
  <c r="Q807" i="2"/>
  <c r="R807" i="2"/>
  <c r="S807" i="2"/>
  <c r="AB807" i="2"/>
  <c r="AC807" i="2"/>
  <c r="AD807" i="2"/>
  <c r="AE807" i="2"/>
  <c r="AF807" i="2"/>
  <c r="AG807" i="2"/>
  <c r="AH807" i="2"/>
  <c r="AI807" i="2"/>
  <c r="AJ807" i="2"/>
  <c r="B808" i="2"/>
  <c r="C808" i="2"/>
  <c r="D808" i="2"/>
  <c r="G808" i="2"/>
  <c r="H808" i="2"/>
  <c r="I808" i="2"/>
  <c r="J808" i="2"/>
  <c r="K808" i="2"/>
  <c r="L808" i="2"/>
  <c r="M808" i="2"/>
  <c r="V808" i="2" s="1"/>
  <c r="N808" i="2"/>
  <c r="R808" i="2"/>
  <c r="S808" i="2"/>
  <c r="AB808" i="2"/>
  <c r="AC808" i="2"/>
  <c r="AD808" i="2"/>
  <c r="AE808" i="2"/>
  <c r="AF808" i="2"/>
  <c r="AG808" i="2"/>
  <c r="AH808" i="2"/>
  <c r="AI808" i="2"/>
  <c r="AJ808" i="2"/>
  <c r="B809" i="2"/>
  <c r="C809" i="2"/>
  <c r="D809" i="2"/>
  <c r="G809" i="2"/>
  <c r="H809" i="2"/>
  <c r="I809" i="2"/>
  <c r="J809" i="2"/>
  <c r="K809" i="2"/>
  <c r="L809" i="2"/>
  <c r="M809" i="2"/>
  <c r="N809" i="2"/>
  <c r="R809" i="2"/>
  <c r="S809" i="2"/>
  <c r="AB809" i="2"/>
  <c r="AC809" i="2"/>
  <c r="AD809" i="2"/>
  <c r="AE809" i="2"/>
  <c r="AF809" i="2"/>
  <c r="AG809" i="2"/>
  <c r="AH809" i="2"/>
  <c r="AI809" i="2"/>
  <c r="AJ809" i="2"/>
  <c r="B810" i="2"/>
  <c r="C810" i="2"/>
  <c r="D810" i="2"/>
  <c r="G810" i="2"/>
  <c r="H810" i="2"/>
  <c r="I810" i="2"/>
  <c r="J810" i="2"/>
  <c r="K810" i="2"/>
  <c r="L810" i="2"/>
  <c r="M810" i="2"/>
  <c r="N810" i="2"/>
  <c r="R810" i="2"/>
  <c r="S810" i="2"/>
  <c r="AB810" i="2"/>
  <c r="AC810" i="2"/>
  <c r="AD810" i="2"/>
  <c r="AE810" i="2"/>
  <c r="AF810" i="2"/>
  <c r="AG810" i="2"/>
  <c r="AH810" i="2"/>
  <c r="AI810" i="2"/>
  <c r="AJ810" i="2"/>
  <c r="B811" i="2"/>
  <c r="C811" i="2"/>
  <c r="D811" i="2"/>
  <c r="G811" i="2"/>
  <c r="H811" i="2"/>
  <c r="I811" i="2"/>
  <c r="J811" i="2"/>
  <c r="K811" i="2"/>
  <c r="L811" i="2"/>
  <c r="M811" i="2"/>
  <c r="X811" i="2" s="1"/>
  <c r="N811" i="2"/>
  <c r="Q811" i="2"/>
  <c r="R811" i="2"/>
  <c r="S811" i="2"/>
  <c r="AB811" i="2"/>
  <c r="AC811" i="2"/>
  <c r="AD811" i="2"/>
  <c r="AE811" i="2"/>
  <c r="AF811" i="2"/>
  <c r="AG811" i="2"/>
  <c r="AH811" i="2"/>
  <c r="AI811" i="2"/>
  <c r="AJ811" i="2"/>
  <c r="B812" i="2"/>
  <c r="C812" i="2"/>
  <c r="D812" i="2"/>
  <c r="G812" i="2"/>
  <c r="H812" i="2"/>
  <c r="I812" i="2"/>
  <c r="J812" i="2"/>
  <c r="K812" i="2"/>
  <c r="L812" i="2"/>
  <c r="M812" i="2"/>
  <c r="X812" i="2" s="1"/>
  <c r="N812" i="2"/>
  <c r="F812" i="2"/>
  <c r="R812" i="2"/>
  <c r="S812" i="2"/>
  <c r="AB812" i="2"/>
  <c r="AC812" i="2"/>
  <c r="AD812" i="2"/>
  <c r="AE812" i="2"/>
  <c r="AF812" i="2"/>
  <c r="AG812" i="2"/>
  <c r="AH812" i="2"/>
  <c r="AI812" i="2"/>
  <c r="AJ812" i="2"/>
  <c r="B813" i="2"/>
  <c r="C813" i="2"/>
  <c r="D813" i="2"/>
  <c r="F813" i="2"/>
  <c r="G813" i="2"/>
  <c r="H813" i="2"/>
  <c r="I813" i="2"/>
  <c r="J813" i="2"/>
  <c r="K813" i="2"/>
  <c r="L813" i="2"/>
  <c r="M813" i="2"/>
  <c r="T813" i="2" s="1"/>
  <c r="N813" i="2"/>
  <c r="Q813" i="2"/>
  <c r="R813" i="2"/>
  <c r="S813" i="2"/>
  <c r="AB813" i="2"/>
  <c r="AC813" i="2"/>
  <c r="AD813" i="2"/>
  <c r="AE813" i="2"/>
  <c r="AF813" i="2"/>
  <c r="AG813" i="2"/>
  <c r="AH813" i="2"/>
  <c r="AI813" i="2"/>
  <c r="AJ813" i="2"/>
  <c r="B814" i="2"/>
  <c r="C814" i="2"/>
  <c r="D814" i="2"/>
  <c r="G814" i="2"/>
  <c r="H814" i="2"/>
  <c r="I814" i="2"/>
  <c r="J814" i="2"/>
  <c r="K814" i="2"/>
  <c r="L814" i="2"/>
  <c r="M814" i="2"/>
  <c r="W814" i="2" s="1"/>
  <c r="N814" i="2"/>
  <c r="R814" i="2"/>
  <c r="S814" i="2"/>
  <c r="AB814" i="2"/>
  <c r="AC814" i="2"/>
  <c r="AD814" i="2"/>
  <c r="AE814" i="2"/>
  <c r="AF814" i="2"/>
  <c r="AG814" i="2"/>
  <c r="AH814" i="2"/>
  <c r="AI814" i="2"/>
  <c r="AJ814" i="2"/>
  <c r="B815" i="2"/>
  <c r="C815" i="2"/>
  <c r="D815" i="2"/>
  <c r="G815" i="2"/>
  <c r="H815" i="2"/>
  <c r="I815" i="2"/>
  <c r="J815" i="2"/>
  <c r="K815" i="2"/>
  <c r="L815" i="2"/>
  <c r="M815" i="2"/>
  <c r="V815" i="2" s="1"/>
  <c r="N815" i="2"/>
  <c r="R815" i="2"/>
  <c r="S815" i="2"/>
  <c r="AB815" i="2"/>
  <c r="AC815" i="2"/>
  <c r="AD815" i="2"/>
  <c r="AE815" i="2"/>
  <c r="AF815" i="2"/>
  <c r="AG815" i="2"/>
  <c r="AH815" i="2"/>
  <c r="AI815" i="2"/>
  <c r="AJ815" i="2"/>
  <c r="B816" i="2"/>
  <c r="C816" i="2"/>
  <c r="D816" i="2"/>
  <c r="F816" i="2"/>
  <c r="G816" i="2"/>
  <c r="H816" i="2"/>
  <c r="I816" i="2"/>
  <c r="J816" i="2"/>
  <c r="K816" i="2"/>
  <c r="L816" i="2"/>
  <c r="M816" i="2"/>
  <c r="N816" i="2"/>
  <c r="R816" i="2"/>
  <c r="S816" i="2"/>
  <c r="AB816" i="2"/>
  <c r="AC816" i="2"/>
  <c r="AD816" i="2"/>
  <c r="AE816" i="2"/>
  <c r="AF816" i="2"/>
  <c r="AG816" i="2"/>
  <c r="AH816" i="2"/>
  <c r="AI816" i="2"/>
  <c r="AJ816" i="2"/>
  <c r="B817" i="2"/>
  <c r="C817" i="2"/>
  <c r="D817" i="2"/>
  <c r="G817" i="2"/>
  <c r="H817" i="2"/>
  <c r="I817" i="2"/>
  <c r="J817" i="2"/>
  <c r="K817" i="2"/>
  <c r="L817" i="2"/>
  <c r="M817" i="2"/>
  <c r="N817" i="2"/>
  <c r="R817" i="2"/>
  <c r="S817" i="2"/>
  <c r="AB817" i="2"/>
  <c r="AC817" i="2"/>
  <c r="AD817" i="2"/>
  <c r="AE817" i="2"/>
  <c r="AF817" i="2"/>
  <c r="AG817" i="2"/>
  <c r="AH817" i="2"/>
  <c r="AI817" i="2"/>
  <c r="AJ817" i="2"/>
  <c r="B818" i="2"/>
  <c r="C818" i="2"/>
  <c r="D818" i="2"/>
  <c r="G818" i="2"/>
  <c r="H818" i="2"/>
  <c r="I818" i="2"/>
  <c r="J818" i="2"/>
  <c r="K818" i="2"/>
  <c r="L818" i="2"/>
  <c r="M818" i="2"/>
  <c r="N818" i="2"/>
  <c r="R818" i="2"/>
  <c r="S818" i="2"/>
  <c r="AB818" i="2"/>
  <c r="AC818" i="2"/>
  <c r="AD818" i="2"/>
  <c r="AE818" i="2"/>
  <c r="AF818" i="2"/>
  <c r="AG818" i="2"/>
  <c r="AH818" i="2"/>
  <c r="AI818" i="2"/>
  <c r="AJ818" i="2"/>
  <c r="B819" i="2"/>
  <c r="C819" i="2"/>
  <c r="D819" i="2"/>
  <c r="G819" i="2"/>
  <c r="H819" i="2"/>
  <c r="I819" i="2"/>
  <c r="J819" i="2"/>
  <c r="K819" i="2"/>
  <c r="L819" i="2"/>
  <c r="M819" i="2"/>
  <c r="V819" i="2" s="1"/>
  <c r="N819" i="2"/>
  <c r="R819" i="2"/>
  <c r="S819" i="2"/>
  <c r="AB819" i="2"/>
  <c r="AC819" i="2"/>
  <c r="AD819" i="2"/>
  <c r="AE819" i="2"/>
  <c r="AF819" i="2"/>
  <c r="AG819" i="2"/>
  <c r="AH819" i="2"/>
  <c r="AI819" i="2"/>
  <c r="AJ819" i="2"/>
  <c r="B820" i="2"/>
  <c r="C820" i="2"/>
  <c r="D820" i="2"/>
  <c r="G820" i="2"/>
  <c r="H820" i="2"/>
  <c r="I820" i="2"/>
  <c r="J820" i="2"/>
  <c r="K820" i="2"/>
  <c r="L820" i="2"/>
  <c r="M820" i="2"/>
  <c r="N820" i="2"/>
  <c r="Q820" i="2"/>
  <c r="R820" i="2"/>
  <c r="S820" i="2"/>
  <c r="AB820" i="2"/>
  <c r="AC820" i="2"/>
  <c r="AD820" i="2"/>
  <c r="AE820" i="2"/>
  <c r="AF820" i="2"/>
  <c r="AG820" i="2"/>
  <c r="AH820" i="2"/>
  <c r="AI820" i="2"/>
  <c r="AJ820" i="2"/>
  <c r="B821" i="2"/>
  <c r="C821" i="2"/>
  <c r="D821" i="2"/>
  <c r="G821" i="2"/>
  <c r="H821" i="2"/>
  <c r="I821" i="2"/>
  <c r="J821" i="2"/>
  <c r="K821" i="2"/>
  <c r="L821" i="2"/>
  <c r="M821" i="2"/>
  <c r="T821" i="2" s="1"/>
  <c r="N821" i="2"/>
  <c r="Q821" i="2"/>
  <c r="R821" i="2"/>
  <c r="S821" i="2"/>
  <c r="AB821" i="2"/>
  <c r="AC821" i="2"/>
  <c r="AD821" i="2"/>
  <c r="AE821" i="2"/>
  <c r="AF821" i="2"/>
  <c r="AG821" i="2"/>
  <c r="AH821" i="2"/>
  <c r="AI821" i="2"/>
  <c r="AJ821" i="2"/>
  <c r="B822" i="2"/>
  <c r="C822" i="2"/>
  <c r="D822" i="2"/>
  <c r="G822" i="2"/>
  <c r="H822" i="2"/>
  <c r="I822" i="2"/>
  <c r="J822" i="2"/>
  <c r="K822" i="2"/>
  <c r="L822" i="2"/>
  <c r="M822" i="2"/>
  <c r="Z822" i="2" s="1"/>
  <c r="N822" i="2"/>
  <c r="R822" i="2"/>
  <c r="S822" i="2"/>
  <c r="AB822" i="2"/>
  <c r="AC822" i="2"/>
  <c r="AD822" i="2"/>
  <c r="AE822" i="2"/>
  <c r="AF822" i="2"/>
  <c r="AG822" i="2"/>
  <c r="AH822" i="2"/>
  <c r="AI822" i="2"/>
  <c r="AJ822" i="2"/>
  <c r="B823" i="2"/>
  <c r="C823" i="2"/>
  <c r="D823" i="2"/>
  <c r="G823" i="2"/>
  <c r="H823" i="2"/>
  <c r="I823" i="2"/>
  <c r="J823" i="2"/>
  <c r="K823" i="2"/>
  <c r="L823" i="2"/>
  <c r="M823" i="2"/>
  <c r="AA823" i="2" s="1"/>
  <c r="N823" i="2"/>
  <c r="F823" i="2"/>
  <c r="R823" i="2"/>
  <c r="S823" i="2"/>
  <c r="AB823" i="2"/>
  <c r="AC823" i="2"/>
  <c r="AD823" i="2"/>
  <c r="AE823" i="2"/>
  <c r="AF823" i="2"/>
  <c r="AG823" i="2"/>
  <c r="AH823" i="2"/>
  <c r="AI823" i="2"/>
  <c r="AJ823" i="2"/>
  <c r="B824" i="2"/>
  <c r="C824" i="2"/>
  <c r="D824" i="2"/>
  <c r="G824" i="2"/>
  <c r="H824" i="2"/>
  <c r="I824" i="2"/>
  <c r="J824" i="2"/>
  <c r="K824" i="2"/>
  <c r="L824" i="2"/>
  <c r="M824" i="2"/>
  <c r="V824" i="2" s="1"/>
  <c r="N824" i="2"/>
  <c r="Q824" i="2"/>
  <c r="R824" i="2"/>
  <c r="S824" i="2"/>
  <c r="AB824" i="2"/>
  <c r="AC824" i="2"/>
  <c r="AD824" i="2"/>
  <c r="AE824" i="2"/>
  <c r="AF824" i="2"/>
  <c r="AG824" i="2"/>
  <c r="AH824" i="2"/>
  <c r="AI824" i="2"/>
  <c r="AJ824" i="2"/>
  <c r="B825" i="2"/>
  <c r="C825" i="2"/>
  <c r="D825" i="2"/>
  <c r="F825" i="2"/>
  <c r="G825" i="2"/>
  <c r="H825" i="2"/>
  <c r="I825" i="2"/>
  <c r="J825" i="2"/>
  <c r="K825" i="2"/>
  <c r="L825" i="2"/>
  <c r="M825" i="2"/>
  <c r="X825" i="2" s="1"/>
  <c r="N825" i="2"/>
  <c r="Q825" i="2"/>
  <c r="R825" i="2"/>
  <c r="S825" i="2"/>
  <c r="AB825" i="2"/>
  <c r="AC825" i="2"/>
  <c r="AD825" i="2"/>
  <c r="AE825" i="2"/>
  <c r="AF825" i="2"/>
  <c r="AG825" i="2"/>
  <c r="AH825" i="2"/>
  <c r="AI825" i="2"/>
  <c r="AJ825" i="2"/>
  <c r="B826" i="2"/>
  <c r="C826" i="2"/>
  <c r="D826" i="2"/>
  <c r="G826" i="2"/>
  <c r="H826" i="2"/>
  <c r="I826" i="2"/>
  <c r="J826" i="2"/>
  <c r="K826" i="2"/>
  <c r="L826" i="2"/>
  <c r="M826" i="2"/>
  <c r="N826" i="2"/>
  <c r="R826" i="2"/>
  <c r="S826" i="2"/>
  <c r="AB826" i="2"/>
  <c r="AC826" i="2"/>
  <c r="AD826" i="2"/>
  <c r="AE826" i="2"/>
  <c r="AF826" i="2"/>
  <c r="AG826" i="2"/>
  <c r="AH826" i="2"/>
  <c r="AI826" i="2"/>
  <c r="AJ826" i="2"/>
  <c r="B827" i="2"/>
  <c r="C827" i="2"/>
  <c r="D827" i="2"/>
  <c r="G827" i="2"/>
  <c r="H827" i="2"/>
  <c r="I827" i="2"/>
  <c r="J827" i="2"/>
  <c r="K827" i="2"/>
  <c r="L827" i="2"/>
  <c r="M827" i="2"/>
  <c r="V827" i="2" s="1"/>
  <c r="N827" i="2"/>
  <c r="R827" i="2"/>
  <c r="S827" i="2"/>
  <c r="AB827" i="2"/>
  <c r="AC827" i="2"/>
  <c r="AD827" i="2"/>
  <c r="AE827" i="2"/>
  <c r="AF827" i="2"/>
  <c r="AG827" i="2"/>
  <c r="AH827" i="2"/>
  <c r="AI827" i="2"/>
  <c r="AJ827" i="2"/>
  <c r="B828" i="2"/>
  <c r="C828" i="2"/>
  <c r="D828" i="2"/>
  <c r="G828" i="2"/>
  <c r="H828" i="2"/>
  <c r="I828" i="2"/>
  <c r="J828" i="2"/>
  <c r="K828" i="2"/>
  <c r="L828" i="2"/>
  <c r="M828" i="2"/>
  <c r="Y828" i="2" s="1"/>
  <c r="N828" i="2"/>
  <c r="R828" i="2"/>
  <c r="S828" i="2"/>
  <c r="AB828" i="2"/>
  <c r="AC828" i="2"/>
  <c r="AD828" i="2"/>
  <c r="AE828" i="2"/>
  <c r="AF828" i="2"/>
  <c r="AG828" i="2"/>
  <c r="AH828" i="2"/>
  <c r="AI828" i="2"/>
  <c r="AJ828" i="2"/>
  <c r="B829" i="2"/>
  <c r="C829" i="2"/>
  <c r="D829" i="2"/>
  <c r="G829" i="2"/>
  <c r="H829" i="2"/>
  <c r="I829" i="2"/>
  <c r="J829" i="2"/>
  <c r="K829" i="2"/>
  <c r="L829" i="2"/>
  <c r="M829" i="2"/>
  <c r="T829" i="2" s="1"/>
  <c r="N829" i="2"/>
  <c r="R829" i="2"/>
  <c r="S829" i="2"/>
  <c r="AB829" i="2"/>
  <c r="AC829" i="2"/>
  <c r="AD829" i="2"/>
  <c r="AE829" i="2"/>
  <c r="AF829" i="2"/>
  <c r="AG829" i="2"/>
  <c r="AH829" i="2"/>
  <c r="AI829" i="2"/>
  <c r="AJ829" i="2"/>
  <c r="B830" i="2"/>
  <c r="C830" i="2"/>
  <c r="D830" i="2"/>
  <c r="F830" i="2"/>
  <c r="G830" i="2"/>
  <c r="H830" i="2"/>
  <c r="I830" i="2"/>
  <c r="J830" i="2"/>
  <c r="K830" i="2"/>
  <c r="L830" i="2"/>
  <c r="M830" i="2"/>
  <c r="Z830" i="2" s="1"/>
  <c r="N830" i="2"/>
  <c r="R830" i="2"/>
  <c r="S830" i="2"/>
  <c r="AB830" i="2"/>
  <c r="AC830" i="2"/>
  <c r="AD830" i="2"/>
  <c r="AE830" i="2"/>
  <c r="AF830" i="2"/>
  <c r="AG830" i="2"/>
  <c r="AH830" i="2"/>
  <c r="AI830" i="2"/>
  <c r="AJ830" i="2"/>
  <c r="B831" i="2"/>
  <c r="C831" i="2"/>
  <c r="D831" i="2"/>
  <c r="G831" i="2"/>
  <c r="H831" i="2"/>
  <c r="I831" i="2"/>
  <c r="J831" i="2"/>
  <c r="K831" i="2"/>
  <c r="L831" i="2"/>
  <c r="M831" i="2"/>
  <c r="N831" i="2"/>
  <c r="F831" i="2"/>
  <c r="R831" i="2"/>
  <c r="S831" i="2"/>
  <c r="AB831" i="2"/>
  <c r="AC831" i="2"/>
  <c r="AD831" i="2"/>
  <c r="AE831" i="2"/>
  <c r="AF831" i="2"/>
  <c r="AG831" i="2"/>
  <c r="AH831" i="2"/>
  <c r="AI831" i="2"/>
  <c r="AJ831" i="2"/>
  <c r="B832" i="2"/>
  <c r="C832" i="2"/>
  <c r="D832" i="2"/>
  <c r="G832" i="2"/>
  <c r="H832" i="2"/>
  <c r="I832" i="2"/>
  <c r="J832" i="2"/>
  <c r="K832" i="2"/>
  <c r="L832" i="2"/>
  <c r="M832" i="2"/>
  <c r="V832" i="2" s="1"/>
  <c r="N832" i="2"/>
  <c r="Q832" i="2"/>
  <c r="R832" i="2"/>
  <c r="S832" i="2"/>
  <c r="AB832" i="2"/>
  <c r="AC832" i="2"/>
  <c r="AD832" i="2"/>
  <c r="AE832" i="2"/>
  <c r="AF832" i="2"/>
  <c r="AG832" i="2"/>
  <c r="AH832" i="2"/>
  <c r="AI832" i="2"/>
  <c r="AJ832" i="2"/>
  <c r="B833" i="2"/>
  <c r="C833" i="2"/>
  <c r="D833" i="2"/>
  <c r="G833" i="2"/>
  <c r="H833" i="2"/>
  <c r="I833" i="2"/>
  <c r="J833" i="2"/>
  <c r="K833" i="2"/>
  <c r="L833" i="2"/>
  <c r="M833" i="2"/>
  <c r="X833" i="2" s="1"/>
  <c r="N833" i="2"/>
  <c r="Q833" i="2"/>
  <c r="R833" i="2"/>
  <c r="S833" i="2"/>
  <c r="AB833" i="2"/>
  <c r="AC833" i="2"/>
  <c r="AD833" i="2"/>
  <c r="AE833" i="2"/>
  <c r="AF833" i="2"/>
  <c r="AG833" i="2"/>
  <c r="AH833" i="2"/>
  <c r="AI833" i="2"/>
  <c r="AJ833" i="2"/>
  <c r="B834" i="2"/>
  <c r="C834" i="2"/>
  <c r="D834" i="2"/>
  <c r="G834" i="2"/>
  <c r="H834" i="2"/>
  <c r="I834" i="2"/>
  <c r="J834" i="2"/>
  <c r="K834" i="2"/>
  <c r="L834" i="2"/>
  <c r="M834" i="2"/>
  <c r="W834" i="2" s="1"/>
  <c r="N834" i="2"/>
  <c r="R834" i="2"/>
  <c r="S834" i="2"/>
  <c r="AB834" i="2"/>
  <c r="AC834" i="2"/>
  <c r="AD834" i="2"/>
  <c r="AE834" i="2"/>
  <c r="AF834" i="2"/>
  <c r="AG834" i="2"/>
  <c r="AH834" i="2"/>
  <c r="AI834" i="2"/>
  <c r="AJ834" i="2"/>
  <c r="B835" i="2"/>
  <c r="C835" i="2"/>
  <c r="D835" i="2"/>
  <c r="G835" i="2"/>
  <c r="H835" i="2"/>
  <c r="I835" i="2"/>
  <c r="J835" i="2"/>
  <c r="K835" i="2"/>
  <c r="L835" i="2"/>
  <c r="M835" i="2"/>
  <c r="X835" i="2" s="1"/>
  <c r="N835" i="2"/>
  <c r="R835" i="2"/>
  <c r="S835" i="2"/>
  <c r="AB835" i="2"/>
  <c r="AC835" i="2"/>
  <c r="AD835" i="2"/>
  <c r="AE835" i="2"/>
  <c r="AF835" i="2"/>
  <c r="AG835" i="2"/>
  <c r="AH835" i="2"/>
  <c r="AI835" i="2"/>
  <c r="AJ835" i="2"/>
  <c r="B836" i="2"/>
  <c r="C836" i="2"/>
  <c r="D836" i="2"/>
  <c r="G836" i="2"/>
  <c r="H836" i="2"/>
  <c r="I836" i="2"/>
  <c r="J836" i="2"/>
  <c r="K836" i="2"/>
  <c r="L836" i="2"/>
  <c r="M836" i="2"/>
  <c r="Y836" i="2" s="1"/>
  <c r="N836" i="2"/>
  <c r="R836" i="2"/>
  <c r="S836" i="2"/>
  <c r="AB836" i="2"/>
  <c r="AC836" i="2"/>
  <c r="AD836" i="2"/>
  <c r="AE836" i="2"/>
  <c r="AF836" i="2"/>
  <c r="AG836" i="2"/>
  <c r="AH836" i="2"/>
  <c r="AI836" i="2"/>
  <c r="AJ836" i="2"/>
  <c r="B837" i="2"/>
  <c r="C837" i="2"/>
  <c r="D837" i="2"/>
  <c r="G837" i="2"/>
  <c r="H837" i="2"/>
  <c r="I837" i="2"/>
  <c r="J837" i="2"/>
  <c r="K837" i="2"/>
  <c r="L837" i="2"/>
  <c r="M837" i="2"/>
  <c r="N837" i="2"/>
  <c r="Q837" i="2"/>
  <c r="R837" i="2"/>
  <c r="S837" i="2"/>
  <c r="AB837" i="2"/>
  <c r="AC837" i="2"/>
  <c r="AD837" i="2"/>
  <c r="AE837" i="2"/>
  <c r="AF837" i="2"/>
  <c r="AG837" i="2"/>
  <c r="AH837" i="2"/>
  <c r="AI837" i="2"/>
  <c r="AJ837" i="2"/>
  <c r="B838" i="2"/>
  <c r="C838" i="2"/>
  <c r="D838" i="2"/>
  <c r="G838" i="2"/>
  <c r="H838" i="2"/>
  <c r="I838" i="2"/>
  <c r="J838" i="2"/>
  <c r="K838" i="2"/>
  <c r="L838" i="2"/>
  <c r="M838" i="2"/>
  <c r="N838" i="2"/>
  <c r="R838" i="2"/>
  <c r="S838" i="2"/>
  <c r="AB838" i="2"/>
  <c r="AC838" i="2"/>
  <c r="AD838" i="2"/>
  <c r="AE838" i="2"/>
  <c r="AF838" i="2"/>
  <c r="AG838" i="2"/>
  <c r="AH838" i="2"/>
  <c r="AI838" i="2"/>
  <c r="AJ838" i="2"/>
  <c r="B839" i="2"/>
  <c r="C839" i="2"/>
  <c r="D839" i="2"/>
  <c r="G839" i="2"/>
  <c r="H839" i="2"/>
  <c r="I839" i="2"/>
  <c r="J839" i="2"/>
  <c r="K839" i="2"/>
  <c r="L839" i="2"/>
  <c r="M839" i="2"/>
  <c r="N839" i="2"/>
  <c r="Q839" i="2"/>
  <c r="R839" i="2"/>
  <c r="S839" i="2"/>
  <c r="AB839" i="2"/>
  <c r="AC839" i="2"/>
  <c r="AD839" i="2"/>
  <c r="AE839" i="2"/>
  <c r="AF839" i="2"/>
  <c r="AG839" i="2"/>
  <c r="AH839" i="2"/>
  <c r="AI839" i="2"/>
  <c r="AJ839" i="2"/>
  <c r="B840" i="2"/>
  <c r="C840" i="2"/>
  <c r="D840" i="2"/>
  <c r="G840" i="2"/>
  <c r="H840" i="2"/>
  <c r="I840" i="2"/>
  <c r="J840" i="2"/>
  <c r="K840" i="2"/>
  <c r="L840" i="2"/>
  <c r="M840" i="2"/>
  <c r="V840" i="2" s="1"/>
  <c r="N840" i="2"/>
  <c r="F840" i="2"/>
  <c r="Q840" i="2"/>
  <c r="R840" i="2"/>
  <c r="S840" i="2"/>
  <c r="AB840" i="2"/>
  <c r="AC840" i="2"/>
  <c r="AD840" i="2"/>
  <c r="AE840" i="2"/>
  <c r="AF840" i="2"/>
  <c r="AG840" i="2"/>
  <c r="AH840" i="2"/>
  <c r="AI840" i="2"/>
  <c r="AJ840" i="2"/>
  <c r="B841" i="2"/>
  <c r="C841" i="2"/>
  <c r="D841" i="2"/>
  <c r="G841" i="2"/>
  <c r="H841" i="2"/>
  <c r="I841" i="2"/>
  <c r="J841" i="2"/>
  <c r="K841" i="2"/>
  <c r="L841" i="2"/>
  <c r="M841" i="2"/>
  <c r="X841" i="2" s="1"/>
  <c r="N841" i="2"/>
  <c r="R841" i="2"/>
  <c r="S841" i="2"/>
  <c r="AB841" i="2"/>
  <c r="AC841" i="2"/>
  <c r="AD841" i="2"/>
  <c r="AE841" i="2"/>
  <c r="AF841" i="2"/>
  <c r="AG841" i="2"/>
  <c r="AH841" i="2"/>
  <c r="AI841" i="2"/>
  <c r="AJ841" i="2"/>
  <c r="B842" i="2"/>
  <c r="C842" i="2"/>
  <c r="D842" i="2"/>
  <c r="G842" i="2"/>
  <c r="H842" i="2"/>
  <c r="I842" i="2"/>
  <c r="J842" i="2"/>
  <c r="K842" i="2"/>
  <c r="L842" i="2"/>
  <c r="M842" i="2"/>
  <c r="W842" i="2" s="1"/>
  <c r="N842" i="2"/>
  <c r="R842" i="2"/>
  <c r="S842" i="2"/>
  <c r="AB842" i="2"/>
  <c r="AC842" i="2"/>
  <c r="AD842" i="2"/>
  <c r="AE842" i="2"/>
  <c r="AF842" i="2"/>
  <c r="AG842" i="2"/>
  <c r="AH842" i="2"/>
  <c r="AI842" i="2"/>
  <c r="AJ842" i="2"/>
  <c r="B843" i="2"/>
  <c r="C843" i="2"/>
  <c r="D843" i="2"/>
  <c r="G843" i="2"/>
  <c r="H843" i="2"/>
  <c r="I843" i="2"/>
  <c r="J843" i="2"/>
  <c r="K843" i="2"/>
  <c r="L843" i="2"/>
  <c r="M843" i="2"/>
  <c r="V843" i="2" s="1"/>
  <c r="N843" i="2"/>
  <c r="Q843" i="2"/>
  <c r="R843" i="2"/>
  <c r="S843" i="2"/>
  <c r="AB843" i="2"/>
  <c r="AC843" i="2"/>
  <c r="AD843" i="2"/>
  <c r="AE843" i="2"/>
  <c r="AF843" i="2"/>
  <c r="AG843" i="2"/>
  <c r="AH843" i="2"/>
  <c r="AI843" i="2"/>
  <c r="AJ843" i="2"/>
  <c r="B844" i="2"/>
  <c r="C844" i="2"/>
  <c r="D844" i="2"/>
  <c r="G844" i="2"/>
  <c r="H844" i="2"/>
  <c r="I844" i="2"/>
  <c r="J844" i="2"/>
  <c r="K844" i="2"/>
  <c r="L844" i="2"/>
  <c r="M844" i="2"/>
  <c r="Y844" i="2" s="1"/>
  <c r="N844" i="2"/>
  <c r="R844" i="2"/>
  <c r="S844" i="2"/>
  <c r="AB844" i="2"/>
  <c r="AC844" i="2"/>
  <c r="AD844" i="2"/>
  <c r="AE844" i="2"/>
  <c r="AF844" i="2"/>
  <c r="AG844" i="2"/>
  <c r="AH844" i="2"/>
  <c r="AI844" i="2"/>
  <c r="AJ844" i="2"/>
  <c r="B845" i="2"/>
  <c r="C845" i="2"/>
  <c r="D845" i="2"/>
  <c r="G845" i="2"/>
  <c r="H845" i="2"/>
  <c r="I845" i="2"/>
  <c r="J845" i="2"/>
  <c r="K845" i="2"/>
  <c r="L845" i="2"/>
  <c r="M845" i="2"/>
  <c r="T845" i="2" s="1"/>
  <c r="N845" i="2"/>
  <c r="R845" i="2"/>
  <c r="S845" i="2"/>
  <c r="AB845" i="2"/>
  <c r="AC845" i="2"/>
  <c r="AD845" i="2"/>
  <c r="AE845" i="2"/>
  <c r="AF845" i="2"/>
  <c r="AG845" i="2"/>
  <c r="AH845" i="2"/>
  <c r="AI845" i="2"/>
  <c r="AJ845" i="2"/>
  <c r="B846" i="2"/>
  <c r="C846" i="2"/>
  <c r="D846" i="2"/>
  <c r="G846" i="2"/>
  <c r="H846" i="2"/>
  <c r="I846" i="2"/>
  <c r="J846" i="2"/>
  <c r="K846" i="2"/>
  <c r="L846" i="2"/>
  <c r="M846" i="2"/>
  <c r="V846" i="2" s="1"/>
  <c r="N846" i="2"/>
  <c r="R846" i="2"/>
  <c r="S846" i="2"/>
  <c r="AB846" i="2"/>
  <c r="AC846" i="2"/>
  <c r="AD846" i="2"/>
  <c r="AE846" i="2"/>
  <c r="AF846" i="2"/>
  <c r="AG846" i="2"/>
  <c r="AH846" i="2"/>
  <c r="AI846" i="2"/>
  <c r="AJ846" i="2"/>
  <c r="B847" i="2"/>
  <c r="C847" i="2"/>
  <c r="D847" i="2"/>
  <c r="G847" i="2"/>
  <c r="H847" i="2"/>
  <c r="I847" i="2"/>
  <c r="J847" i="2"/>
  <c r="K847" i="2"/>
  <c r="L847" i="2"/>
  <c r="M847" i="2"/>
  <c r="U847" i="2" s="1"/>
  <c r="N847" i="2"/>
  <c r="Q847" i="2"/>
  <c r="R847" i="2"/>
  <c r="S847" i="2"/>
  <c r="AB847" i="2"/>
  <c r="AC847" i="2"/>
  <c r="AD847" i="2"/>
  <c r="AE847" i="2"/>
  <c r="AF847" i="2"/>
  <c r="AG847" i="2"/>
  <c r="AH847" i="2"/>
  <c r="AI847" i="2"/>
  <c r="AJ847" i="2"/>
  <c r="B848" i="2"/>
  <c r="C848" i="2"/>
  <c r="D848" i="2"/>
  <c r="G848" i="2"/>
  <c r="H848" i="2"/>
  <c r="I848" i="2"/>
  <c r="J848" i="2"/>
  <c r="K848" i="2"/>
  <c r="L848" i="2"/>
  <c r="M848" i="2"/>
  <c r="V848" i="2" s="1"/>
  <c r="N848" i="2"/>
  <c r="R848" i="2"/>
  <c r="S848" i="2"/>
  <c r="AB848" i="2"/>
  <c r="AC848" i="2"/>
  <c r="AD848" i="2"/>
  <c r="AE848" i="2"/>
  <c r="AF848" i="2"/>
  <c r="AG848" i="2"/>
  <c r="AH848" i="2"/>
  <c r="AI848" i="2"/>
  <c r="AJ848" i="2"/>
  <c r="B849" i="2"/>
  <c r="C849" i="2"/>
  <c r="D849" i="2"/>
  <c r="G849" i="2"/>
  <c r="H849" i="2"/>
  <c r="I849" i="2"/>
  <c r="J849" i="2"/>
  <c r="K849" i="2"/>
  <c r="L849" i="2"/>
  <c r="M849" i="2"/>
  <c r="N849" i="2"/>
  <c r="R849" i="2"/>
  <c r="S849" i="2"/>
  <c r="AB849" i="2"/>
  <c r="AC849" i="2"/>
  <c r="AD849" i="2"/>
  <c r="AE849" i="2"/>
  <c r="AF849" i="2"/>
  <c r="AG849" i="2"/>
  <c r="AH849" i="2"/>
  <c r="AI849" i="2"/>
  <c r="AJ849" i="2"/>
  <c r="B850" i="2"/>
  <c r="C850" i="2"/>
  <c r="D850" i="2"/>
  <c r="F850" i="2"/>
  <c r="G850" i="2"/>
  <c r="H850" i="2"/>
  <c r="I850" i="2"/>
  <c r="J850" i="2"/>
  <c r="K850" i="2"/>
  <c r="L850" i="2"/>
  <c r="M850" i="2"/>
  <c r="V850" i="2" s="1"/>
  <c r="N850" i="2"/>
  <c r="Q850" i="2"/>
  <c r="R850" i="2"/>
  <c r="S850" i="2"/>
  <c r="AB850" i="2"/>
  <c r="AC850" i="2"/>
  <c r="AD850" i="2"/>
  <c r="AE850" i="2"/>
  <c r="AF850" i="2"/>
  <c r="AG850" i="2"/>
  <c r="AH850" i="2"/>
  <c r="AI850" i="2"/>
  <c r="AJ850" i="2"/>
  <c r="B851" i="2"/>
  <c r="C851" i="2"/>
  <c r="D851" i="2"/>
  <c r="G851" i="2"/>
  <c r="H851" i="2"/>
  <c r="I851" i="2"/>
  <c r="J851" i="2"/>
  <c r="K851" i="2"/>
  <c r="L851" i="2"/>
  <c r="M851" i="2"/>
  <c r="V851" i="2" s="1"/>
  <c r="N851" i="2"/>
  <c r="Q851" i="2"/>
  <c r="R851" i="2"/>
  <c r="S851" i="2"/>
  <c r="AB851" i="2"/>
  <c r="AC851" i="2"/>
  <c r="AD851" i="2"/>
  <c r="AE851" i="2"/>
  <c r="AF851" i="2"/>
  <c r="AG851" i="2"/>
  <c r="AH851" i="2"/>
  <c r="AI851" i="2"/>
  <c r="AJ851" i="2"/>
  <c r="B852" i="2"/>
  <c r="C852" i="2"/>
  <c r="D852" i="2"/>
  <c r="G852" i="2"/>
  <c r="H852" i="2"/>
  <c r="I852" i="2"/>
  <c r="J852" i="2"/>
  <c r="K852" i="2"/>
  <c r="L852" i="2"/>
  <c r="M852" i="2"/>
  <c r="Y852" i="2" s="1"/>
  <c r="N852" i="2"/>
  <c r="R852" i="2"/>
  <c r="S852" i="2"/>
  <c r="AB852" i="2"/>
  <c r="AC852" i="2"/>
  <c r="AD852" i="2"/>
  <c r="AE852" i="2"/>
  <c r="AF852" i="2"/>
  <c r="AG852" i="2"/>
  <c r="AH852" i="2"/>
  <c r="AI852" i="2"/>
  <c r="AJ852" i="2"/>
  <c r="B853" i="2"/>
  <c r="C853" i="2"/>
  <c r="D853" i="2"/>
  <c r="G853" i="2"/>
  <c r="H853" i="2"/>
  <c r="I853" i="2"/>
  <c r="J853" i="2"/>
  <c r="K853" i="2"/>
  <c r="L853" i="2"/>
  <c r="M853" i="2"/>
  <c r="N853" i="2"/>
  <c r="Q853" i="2"/>
  <c r="R853" i="2"/>
  <c r="S853" i="2"/>
  <c r="AB853" i="2"/>
  <c r="AC853" i="2"/>
  <c r="AD853" i="2"/>
  <c r="AE853" i="2"/>
  <c r="AF853" i="2"/>
  <c r="AG853" i="2"/>
  <c r="AH853" i="2"/>
  <c r="AI853" i="2"/>
  <c r="AJ853" i="2"/>
  <c r="B854" i="2"/>
  <c r="C854" i="2"/>
  <c r="D854" i="2"/>
  <c r="G854" i="2"/>
  <c r="H854" i="2"/>
  <c r="I854" i="2"/>
  <c r="J854" i="2"/>
  <c r="K854" i="2"/>
  <c r="L854" i="2"/>
  <c r="M854" i="2"/>
  <c r="N854" i="2"/>
  <c r="R854" i="2"/>
  <c r="S854" i="2"/>
  <c r="AB854" i="2"/>
  <c r="AC854" i="2"/>
  <c r="AD854" i="2"/>
  <c r="AE854" i="2"/>
  <c r="AF854" i="2"/>
  <c r="AG854" i="2"/>
  <c r="AH854" i="2"/>
  <c r="AI854" i="2"/>
  <c r="AJ854" i="2"/>
  <c r="B855" i="2"/>
  <c r="C855" i="2"/>
  <c r="D855" i="2"/>
  <c r="G855" i="2"/>
  <c r="H855" i="2"/>
  <c r="I855" i="2"/>
  <c r="J855" i="2"/>
  <c r="K855" i="2"/>
  <c r="L855" i="2"/>
  <c r="M855" i="2"/>
  <c r="N855" i="2"/>
  <c r="Q855" i="2"/>
  <c r="R855" i="2"/>
  <c r="S855" i="2"/>
  <c r="AB855" i="2"/>
  <c r="AC855" i="2"/>
  <c r="AD855" i="2"/>
  <c r="AE855" i="2"/>
  <c r="AF855" i="2"/>
  <c r="AG855" i="2"/>
  <c r="AH855" i="2"/>
  <c r="AI855" i="2"/>
  <c r="AJ855" i="2"/>
  <c r="B856" i="2"/>
  <c r="C856" i="2"/>
  <c r="D856" i="2"/>
  <c r="G856" i="2"/>
  <c r="H856" i="2"/>
  <c r="I856" i="2"/>
  <c r="J856" i="2"/>
  <c r="K856" i="2"/>
  <c r="L856" i="2"/>
  <c r="M856" i="2"/>
  <c r="V856" i="2" s="1"/>
  <c r="N856" i="2"/>
  <c r="F856" i="2"/>
  <c r="R856" i="2"/>
  <c r="S856" i="2"/>
  <c r="AB856" i="2"/>
  <c r="AC856" i="2"/>
  <c r="AD856" i="2"/>
  <c r="AE856" i="2"/>
  <c r="AF856" i="2"/>
  <c r="AG856" i="2"/>
  <c r="AH856" i="2"/>
  <c r="AI856" i="2"/>
  <c r="AJ856" i="2"/>
  <c r="B857" i="2"/>
  <c r="C857" i="2"/>
  <c r="D857" i="2"/>
  <c r="G857" i="2"/>
  <c r="H857" i="2"/>
  <c r="I857" i="2"/>
  <c r="J857" i="2"/>
  <c r="K857" i="2"/>
  <c r="L857" i="2"/>
  <c r="M857" i="2"/>
  <c r="N857" i="2"/>
  <c r="R857" i="2"/>
  <c r="S857" i="2"/>
  <c r="AB857" i="2"/>
  <c r="AC857" i="2"/>
  <c r="AD857" i="2"/>
  <c r="AE857" i="2"/>
  <c r="AF857" i="2"/>
  <c r="AG857" i="2"/>
  <c r="AH857" i="2"/>
  <c r="AI857" i="2"/>
  <c r="AJ857" i="2"/>
  <c r="B858" i="2"/>
  <c r="C858" i="2"/>
  <c r="D858" i="2"/>
  <c r="G858" i="2"/>
  <c r="H858" i="2"/>
  <c r="I858" i="2"/>
  <c r="J858" i="2"/>
  <c r="K858" i="2"/>
  <c r="L858" i="2"/>
  <c r="M858" i="2"/>
  <c r="W858" i="2" s="1"/>
  <c r="N858" i="2"/>
  <c r="R858" i="2"/>
  <c r="S858" i="2"/>
  <c r="AB858" i="2"/>
  <c r="AC858" i="2"/>
  <c r="AD858" i="2"/>
  <c r="AE858" i="2"/>
  <c r="AF858" i="2"/>
  <c r="AG858" i="2"/>
  <c r="AH858" i="2"/>
  <c r="AI858" i="2"/>
  <c r="AJ858" i="2"/>
  <c r="B859" i="2"/>
  <c r="C859" i="2"/>
  <c r="D859" i="2"/>
  <c r="G859" i="2"/>
  <c r="H859" i="2"/>
  <c r="I859" i="2"/>
  <c r="J859" i="2"/>
  <c r="K859" i="2"/>
  <c r="L859" i="2"/>
  <c r="M859" i="2"/>
  <c r="N859" i="2"/>
  <c r="R859" i="2"/>
  <c r="S859" i="2"/>
  <c r="AB859" i="2"/>
  <c r="AC859" i="2"/>
  <c r="AD859" i="2"/>
  <c r="AE859" i="2"/>
  <c r="AF859" i="2"/>
  <c r="AG859" i="2"/>
  <c r="AH859" i="2"/>
  <c r="AI859" i="2"/>
  <c r="AJ859" i="2"/>
  <c r="B860" i="2"/>
  <c r="C860" i="2"/>
  <c r="D860" i="2"/>
  <c r="G860" i="2"/>
  <c r="H860" i="2"/>
  <c r="I860" i="2"/>
  <c r="J860" i="2"/>
  <c r="K860" i="2"/>
  <c r="L860" i="2"/>
  <c r="M860" i="2"/>
  <c r="Y860" i="2" s="1"/>
  <c r="N860" i="2"/>
  <c r="R860" i="2"/>
  <c r="S860" i="2"/>
  <c r="AB860" i="2"/>
  <c r="AC860" i="2"/>
  <c r="AD860" i="2"/>
  <c r="AE860" i="2"/>
  <c r="AF860" i="2"/>
  <c r="AG860" i="2"/>
  <c r="AH860" i="2"/>
  <c r="AI860" i="2"/>
  <c r="AJ860" i="2"/>
  <c r="B861" i="2"/>
  <c r="C861" i="2"/>
  <c r="D861" i="2"/>
  <c r="G861" i="2"/>
  <c r="H861" i="2"/>
  <c r="I861" i="2"/>
  <c r="J861" i="2"/>
  <c r="K861" i="2"/>
  <c r="L861" i="2"/>
  <c r="M861" i="2"/>
  <c r="T861" i="2" s="1"/>
  <c r="N861" i="2"/>
  <c r="R861" i="2"/>
  <c r="S861" i="2"/>
  <c r="AB861" i="2"/>
  <c r="AC861" i="2"/>
  <c r="AD861" i="2"/>
  <c r="AE861" i="2"/>
  <c r="AF861" i="2"/>
  <c r="AG861" i="2"/>
  <c r="AH861" i="2"/>
  <c r="AI861" i="2"/>
  <c r="AJ861" i="2"/>
  <c r="B862" i="2"/>
  <c r="C862" i="2"/>
  <c r="D862" i="2"/>
  <c r="G862" i="2"/>
  <c r="H862" i="2"/>
  <c r="I862" i="2"/>
  <c r="J862" i="2"/>
  <c r="K862" i="2"/>
  <c r="L862" i="2"/>
  <c r="M862" i="2"/>
  <c r="V862" i="2" s="1"/>
  <c r="N862" i="2"/>
  <c r="R862" i="2"/>
  <c r="S862" i="2"/>
  <c r="AB862" i="2"/>
  <c r="AC862" i="2"/>
  <c r="AD862" i="2"/>
  <c r="AE862" i="2"/>
  <c r="AF862" i="2"/>
  <c r="AG862" i="2"/>
  <c r="AH862" i="2"/>
  <c r="AI862" i="2"/>
  <c r="AJ862" i="2"/>
  <c r="B863" i="2"/>
  <c r="C863" i="2"/>
  <c r="D863" i="2"/>
  <c r="G863" i="2"/>
  <c r="H863" i="2"/>
  <c r="I863" i="2"/>
  <c r="J863" i="2"/>
  <c r="K863" i="2"/>
  <c r="L863" i="2"/>
  <c r="M863" i="2"/>
  <c r="N863" i="2"/>
  <c r="R863" i="2"/>
  <c r="S863" i="2"/>
  <c r="AB863" i="2"/>
  <c r="AC863" i="2"/>
  <c r="AD863" i="2"/>
  <c r="AE863" i="2"/>
  <c r="AF863" i="2"/>
  <c r="AG863" i="2"/>
  <c r="AH863" i="2"/>
  <c r="AI863" i="2"/>
  <c r="AJ863" i="2"/>
  <c r="B864" i="2"/>
  <c r="C864" i="2"/>
  <c r="D864" i="2"/>
  <c r="G864" i="2"/>
  <c r="H864" i="2"/>
  <c r="I864" i="2"/>
  <c r="J864" i="2"/>
  <c r="K864" i="2"/>
  <c r="L864" i="2"/>
  <c r="M864" i="2"/>
  <c r="V864" i="2" s="1"/>
  <c r="N864" i="2"/>
  <c r="F864" i="2"/>
  <c r="Q864" i="2"/>
  <c r="R864" i="2"/>
  <c r="S864" i="2"/>
  <c r="AB864" i="2"/>
  <c r="AC864" i="2"/>
  <c r="AD864" i="2"/>
  <c r="AE864" i="2"/>
  <c r="AF864" i="2"/>
  <c r="AG864" i="2"/>
  <c r="AH864" i="2"/>
  <c r="AI864" i="2"/>
  <c r="AJ864" i="2"/>
  <c r="B865" i="2"/>
  <c r="C865" i="2"/>
  <c r="D865" i="2"/>
  <c r="G865" i="2"/>
  <c r="H865" i="2"/>
  <c r="I865" i="2"/>
  <c r="J865" i="2"/>
  <c r="K865" i="2"/>
  <c r="L865" i="2"/>
  <c r="M865" i="2"/>
  <c r="N865" i="2"/>
  <c r="R865" i="2"/>
  <c r="S865" i="2"/>
  <c r="AB865" i="2"/>
  <c r="AC865" i="2"/>
  <c r="AD865" i="2"/>
  <c r="AE865" i="2"/>
  <c r="AF865" i="2"/>
  <c r="AG865" i="2"/>
  <c r="AH865" i="2"/>
  <c r="AI865" i="2"/>
  <c r="AJ865" i="2"/>
  <c r="B866" i="2"/>
  <c r="C866" i="2"/>
  <c r="D866" i="2"/>
  <c r="G866" i="2"/>
  <c r="H866" i="2"/>
  <c r="I866" i="2"/>
  <c r="J866" i="2"/>
  <c r="K866" i="2"/>
  <c r="L866" i="2"/>
  <c r="M866" i="2"/>
  <c r="W866" i="2" s="1"/>
  <c r="N866" i="2"/>
  <c r="Q866" i="2"/>
  <c r="R866" i="2"/>
  <c r="S866" i="2"/>
  <c r="AB866" i="2"/>
  <c r="AC866" i="2"/>
  <c r="AD866" i="2"/>
  <c r="AE866" i="2"/>
  <c r="AF866" i="2"/>
  <c r="AG866" i="2"/>
  <c r="AH866" i="2"/>
  <c r="AI866" i="2"/>
  <c r="AJ866" i="2"/>
  <c r="B867" i="2"/>
  <c r="C867" i="2"/>
  <c r="D867" i="2"/>
  <c r="G867" i="2"/>
  <c r="H867" i="2"/>
  <c r="I867" i="2"/>
  <c r="J867" i="2"/>
  <c r="K867" i="2"/>
  <c r="L867" i="2"/>
  <c r="M867" i="2"/>
  <c r="V867" i="2" s="1"/>
  <c r="N867" i="2"/>
  <c r="R867" i="2"/>
  <c r="S867" i="2"/>
  <c r="AB867" i="2"/>
  <c r="AC867" i="2"/>
  <c r="AD867" i="2"/>
  <c r="AE867" i="2"/>
  <c r="AF867" i="2"/>
  <c r="AG867" i="2"/>
  <c r="AH867" i="2"/>
  <c r="AI867" i="2"/>
  <c r="AJ867" i="2"/>
  <c r="B868" i="2"/>
  <c r="C868" i="2"/>
  <c r="D868" i="2"/>
  <c r="G868" i="2"/>
  <c r="H868" i="2"/>
  <c r="I868" i="2"/>
  <c r="J868" i="2"/>
  <c r="K868" i="2"/>
  <c r="L868" i="2"/>
  <c r="M868" i="2"/>
  <c r="Y868" i="2" s="1"/>
  <c r="N868" i="2"/>
  <c r="R868" i="2"/>
  <c r="S868" i="2"/>
  <c r="AB868" i="2"/>
  <c r="AC868" i="2"/>
  <c r="AD868" i="2"/>
  <c r="AE868" i="2"/>
  <c r="AF868" i="2"/>
  <c r="AG868" i="2"/>
  <c r="AH868" i="2"/>
  <c r="AI868" i="2"/>
  <c r="AJ868" i="2"/>
  <c r="B869" i="2"/>
  <c r="C869" i="2"/>
  <c r="D869" i="2"/>
  <c r="G869" i="2"/>
  <c r="H869" i="2"/>
  <c r="I869" i="2"/>
  <c r="J869" i="2"/>
  <c r="K869" i="2"/>
  <c r="L869" i="2"/>
  <c r="M869" i="2"/>
  <c r="T869" i="2" s="1"/>
  <c r="N869" i="2"/>
  <c r="Q869" i="2"/>
  <c r="R869" i="2"/>
  <c r="S869" i="2"/>
  <c r="AB869" i="2"/>
  <c r="AC869" i="2"/>
  <c r="AD869" i="2"/>
  <c r="AE869" i="2"/>
  <c r="AF869" i="2"/>
  <c r="AG869" i="2"/>
  <c r="AH869" i="2"/>
  <c r="AI869" i="2"/>
  <c r="AJ869" i="2"/>
  <c r="B870" i="2"/>
  <c r="C870" i="2"/>
  <c r="D870" i="2"/>
  <c r="G870" i="2"/>
  <c r="H870" i="2"/>
  <c r="I870" i="2"/>
  <c r="J870" i="2"/>
  <c r="K870" i="2"/>
  <c r="L870" i="2"/>
  <c r="M870" i="2"/>
  <c r="V870" i="2" s="1"/>
  <c r="N870" i="2"/>
  <c r="R870" i="2"/>
  <c r="S870" i="2"/>
  <c r="AB870" i="2"/>
  <c r="AC870" i="2"/>
  <c r="AD870" i="2"/>
  <c r="AE870" i="2"/>
  <c r="AF870" i="2"/>
  <c r="AG870" i="2"/>
  <c r="AH870" i="2"/>
  <c r="AI870" i="2"/>
  <c r="AJ870" i="2"/>
  <c r="B871" i="2"/>
  <c r="C871" i="2"/>
  <c r="D871" i="2"/>
  <c r="G871" i="2"/>
  <c r="H871" i="2"/>
  <c r="I871" i="2"/>
  <c r="J871" i="2"/>
  <c r="K871" i="2"/>
  <c r="L871" i="2"/>
  <c r="M871" i="2"/>
  <c r="U871" i="2" s="1"/>
  <c r="N871" i="2"/>
  <c r="R871" i="2"/>
  <c r="S871" i="2"/>
  <c r="AB871" i="2"/>
  <c r="AC871" i="2"/>
  <c r="AD871" i="2"/>
  <c r="AE871" i="2"/>
  <c r="AF871" i="2"/>
  <c r="AG871" i="2"/>
  <c r="AH871" i="2"/>
  <c r="AI871" i="2"/>
  <c r="AJ871" i="2"/>
  <c r="B872" i="2"/>
  <c r="C872" i="2"/>
  <c r="D872" i="2"/>
  <c r="G872" i="2"/>
  <c r="H872" i="2"/>
  <c r="I872" i="2"/>
  <c r="J872" i="2"/>
  <c r="K872" i="2"/>
  <c r="L872" i="2"/>
  <c r="M872" i="2"/>
  <c r="W872" i="2" s="1"/>
  <c r="N872" i="2"/>
  <c r="R872" i="2"/>
  <c r="S872" i="2"/>
  <c r="AB872" i="2"/>
  <c r="AC872" i="2"/>
  <c r="AD872" i="2"/>
  <c r="AE872" i="2"/>
  <c r="AF872" i="2"/>
  <c r="AG872" i="2"/>
  <c r="AH872" i="2"/>
  <c r="AI872" i="2"/>
  <c r="AJ872" i="2"/>
  <c r="B873" i="2"/>
  <c r="C873" i="2"/>
  <c r="D873" i="2"/>
  <c r="G873" i="2"/>
  <c r="H873" i="2"/>
  <c r="I873" i="2"/>
  <c r="J873" i="2"/>
  <c r="K873" i="2"/>
  <c r="L873" i="2"/>
  <c r="M873" i="2"/>
  <c r="Z873" i="2" s="1"/>
  <c r="N873" i="2"/>
  <c r="Q873" i="2"/>
  <c r="R873" i="2"/>
  <c r="S873" i="2"/>
  <c r="AB873" i="2"/>
  <c r="AC873" i="2"/>
  <c r="AD873" i="2"/>
  <c r="AE873" i="2"/>
  <c r="AF873" i="2"/>
  <c r="AG873" i="2"/>
  <c r="AH873" i="2"/>
  <c r="AI873" i="2"/>
  <c r="AJ873" i="2"/>
  <c r="B874" i="2"/>
  <c r="C874" i="2"/>
  <c r="D874" i="2"/>
  <c r="G874" i="2"/>
  <c r="H874" i="2"/>
  <c r="I874" i="2"/>
  <c r="J874" i="2"/>
  <c r="K874" i="2"/>
  <c r="L874" i="2"/>
  <c r="M874" i="2"/>
  <c r="W874" i="2" s="1"/>
  <c r="N874" i="2"/>
  <c r="F874" i="2"/>
  <c r="R874" i="2"/>
  <c r="S874" i="2"/>
  <c r="AB874" i="2"/>
  <c r="AC874" i="2"/>
  <c r="AD874" i="2"/>
  <c r="AE874" i="2"/>
  <c r="AF874" i="2"/>
  <c r="AG874" i="2"/>
  <c r="AH874" i="2"/>
  <c r="AI874" i="2"/>
  <c r="AJ874" i="2"/>
  <c r="B875" i="2"/>
  <c r="C875" i="2"/>
  <c r="D875" i="2"/>
  <c r="G875" i="2"/>
  <c r="H875" i="2"/>
  <c r="I875" i="2"/>
  <c r="J875" i="2"/>
  <c r="K875" i="2"/>
  <c r="L875" i="2"/>
  <c r="M875" i="2"/>
  <c r="W875" i="2" s="1"/>
  <c r="N875" i="2"/>
  <c r="R875" i="2"/>
  <c r="S875" i="2"/>
  <c r="AB875" i="2"/>
  <c r="AC875" i="2"/>
  <c r="AD875" i="2"/>
  <c r="AE875" i="2"/>
  <c r="AF875" i="2"/>
  <c r="AG875" i="2"/>
  <c r="AH875" i="2"/>
  <c r="AI875" i="2"/>
  <c r="AJ875" i="2"/>
  <c r="B876" i="2"/>
  <c r="C876" i="2"/>
  <c r="D876" i="2"/>
  <c r="G876" i="2"/>
  <c r="H876" i="2"/>
  <c r="I876" i="2"/>
  <c r="J876" i="2"/>
  <c r="K876" i="2"/>
  <c r="L876" i="2"/>
  <c r="M876" i="2"/>
  <c r="Y876" i="2" s="1"/>
  <c r="N876" i="2"/>
  <c r="R876" i="2"/>
  <c r="S876" i="2"/>
  <c r="AB876" i="2"/>
  <c r="AC876" i="2"/>
  <c r="AD876" i="2"/>
  <c r="AE876" i="2"/>
  <c r="AF876" i="2"/>
  <c r="AG876" i="2"/>
  <c r="AH876" i="2"/>
  <c r="AI876" i="2"/>
  <c r="AJ876" i="2"/>
  <c r="B877" i="2"/>
  <c r="C877" i="2"/>
  <c r="D877" i="2"/>
  <c r="G877" i="2"/>
  <c r="H877" i="2"/>
  <c r="I877" i="2"/>
  <c r="J877" i="2"/>
  <c r="K877" i="2"/>
  <c r="L877" i="2"/>
  <c r="M877" i="2"/>
  <c r="AA877" i="2" s="1"/>
  <c r="N877" i="2"/>
  <c r="R877" i="2"/>
  <c r="S877" i="2"/>
  <c r="AB877" i="2"/>
  <c r="AC877" i="2"/>
  <c r="AD877" i="2"/>
  <c r="AE877" i="2"/>
  <c r="AF877" i="2"/>
  <c r="AG877" i="2"/>
  <c r="AH877" i="2"/>
  <c r="AI877" i="2"/>
  <c r="AJ877" i="2"/>
  <c r="B878" i="2"/>
  <c r="C878" i="2"/>
  <c r="D878" i="2"/>
  <c r="G878" i="2"/>
  <c r="H878" i="2"/>
  <c r="I878" i="2"/>
  <c r="J878" i="2"/>
  <c r="K878" i="2"/>
  <c r="L878" i="2"/>
  <c r="M878" i="2"/>
  <c r="AA878" i="2" s="1"/>
  <c r="N878" i="2"/>
  <c r="R878" i="2"/>
  <c r="S878" i="2"/>
  <c r="AB878" i="2"/>
  <c r="AC878" i="2"/>
  <c r="AD878" i="2"/>
  <c r="AE878" i="2"/>
  <c r="AF878" i="2"/>
  <c r="AG878" i="2"/>
  <c r="AH878" i="2"/>
  <c r="AI878" i="2"/>
  <c r="AJ878" i="2"/>
  <c r="B879" i="2"/>
  <c r="C879" i="2"/>
  <c r="D879" i="2"/>
  <c r="G879" i="2"/>
  <c r="H879" i="2"/>
  <c r="I879" i="2"/>
  <c r="J879" i="2"/>
  <c r="K879" i="2"/>
  <c r="L879" i="2"/>
  <c r="M879" i="2"/>
  <c r="W879" i="2" s="1"/>
  <c r="N879" i="2"/>
  <c r="R879" i="2"/>
  <c r="S879" i="2"/>
  <c r="AB879" i="2"/>
  <c r="AC879" i="2"/>
  <c r="AD879" i="2"/>
  <c r="AE879" i="2"/>
  <c r="AF879" i="2"/>
  <c r="AG879" i="2"/>
  <c r="AH879" i="2"/>
  <c r="AI879" i="2"/>
  <c r="AJ879" i="2"/>
  <c r="B880" i="2"/>
  <c r="C880" i="2"/>
  <c r="D880" i="2"/>
  <c r="G880" i="2"/>
  <c r="H880" i="2"/>
  <c r="I880" i="2"/>
  <c r="J880" i="2"/>
  <c r="K880" i="2"/>
  <c r="L880" i="2"/>
  <c r="M880" i="2"/>
  <c r="V880" i="2" s="1"/>
  <c r="N880" i="2"/>
  <c r="F880" i="2"/>
  <c r="R880" i="2"/>
  <c r="S880" i="2"/>
  <c r="AB880" i="2"/>
  <c r="AC880" i="2"/>
  <c r="AD880" i="2"/>
  <c r="AE880" i="2"/>
  <c r="AF880" i="2"/>
  <c r="AG880" i="2"/>
  <c r="AH880" i="2"/>
  <c r="AI880" i="2"/>
  <c r="AJ880" i="2"/>
  <c r="B881" i="2"/>
  <c r="C881" i="2"/>
  <c r="D881" i="2"/>
  <c r="G881" i="2"/>
  <c r="H881" i="2"/>
  <c r="I881" i="2"/>
  <c r="J881" i="2"/>
  <c r="K881" i="2"/>
  <c r="L881" i="2"/>
  <c r="M881" i="2"/>
  <c r="Y881" i="2" s="1"/>
  <c r="N881" i="2"/>
  <c r="R881" i="2"/>
  <c r="S881" i="2"/>
  <c r="AB881" i="2"/>
  <c r="AC881" i="2"/>
  <c r="AD881" i="2"/>
  <c r="AE881" i="2"/>
  <c r="AF881" i="2"/>
  <c r="AG881" i="2"/>
  <c r="AH881" i="2"/>
  <c r="AI881" i="2"/>
  <c r="AJ881" i="2"/>
  <c r="B882" i="2"/>
  <c r="C882" i="2"/>
  <c r="D882" i="2"/>
  <c r="G882" i="2"/>
  <c r="H882" i="2"/>
  <c r="I882" i="2"/>
  <c r="J882" i="2"/>
  <c r="K882" i="2"/>
  <c r="L882" i="2"/>
  <c r="M882" i="2"/>
  <c r="T882" i="2" s="1"/>
  <c r="N882" i="2"/>
  <c r="R882" i="2"/>
  <c r="S882" i="2"/>
  <c r="AB882" i="2"/>
  <c r="AC882" i="2"/>
  <c r="AD882" i="2"/>
  <c r="AE882" i="2"/>
  <c r="AF882" i="2"/>
  <c r="AG882" i="2"/>
  <c r="AH882" i="2"/>
  <c r="AI882" i="2"/>
  <c r="AJ882" i="2"/>
  <c r="B883" i="2"/>
  <c r="C883" i="2"/>
  <c r="D883" i="2"/>
  <c r="G883" i="2"/>
  <c r="H883" i="2"/>
  <c r="I883" i="2"/>
  <c r="J883" i="2"/>
  <c r="K883" i="2"/>
  <c r="L883" i="2"/>
  <c r="M883" i="2"/>
  <c r="T883" i="2" s="1"/>
  <c r="N883" i="2"/>
  <c r="F883" i="2"/>
  <c r="Q883" i="2"/>
  <c r="R883" i="2"/>
  <c r="S883" i="2"/>
  <c r="AB883" i="2"/>
  <c r="AC883" i="2"/>
  <c r="AD883" i="2"/>
  <c r="AE883" i="2"/>
  <c r="AF883" i="2"/>
  <c r="AG883" i="2"/>
  <c r="AH883" i="2"/>
  <c r="AI883" i="2"/>
  <c r="AJ883" i="2"/>
  <c r="B884" i="2"/>
  <c r="C884" i="2"/>
  <c r="D884" i="2"/>
  <c r="G884" i="2"/>
  <c r="H884" i="2"/>
  <c r="I884" i="2"/>
  <c r="J884" i="2"/>
  <c r="K884" i="2"/>
  <c r="L884" i="2"/>
  <c r="M884" i="2"/>
  <c r="W884" i="2" s="1"/>
  <c r="N884" i="2"/>
  <c r="R884" i="2"/>
  <c r="S884" i="2"/>
  <c r="AB884" i="2"/>
  <c r="AC884" i="2"/>
  <c r="AD884" i="2"/>
  <c r="AE884" i="2"/>
  <c r="AF884" i="2"/>
  <c r="AG884" i="2"/>
  <c r="AH884" i="2"/>
  <c r="AI884" i="2"/>
  <c r="AJ884" i="2"/>
  <c r="B885" i="2"/>
  <c r="C885" i="2"/>
  <c r="D885" i="2"/>
  <c r="G885" i="2"/>
  <c r="H885" i="2"/>
  <c r="I885" i="2"/>
  <c r="J885" i="2"/>
  <c r="K885" i="2"/>
  <c r="L885" i="2"/>
  <c r="M885" i="2"/>
  <c r="U885" i="2" s="1"/>
  <c r="N885" i="2"/>
  <c r="R885" i="2"/>
  <c r="S885" i="2"/>
  <c r="AB885" i="2"/>
  <c r="AC885" i="2"/>
  <c r="AD885" i="2"/>
  <c r="AE885" i="2"/>
  <c r="AF885" i="2"/>
  <c r="AG885" i="2"/>
  <c r="AH885" i="2"/>
  <c r="AI885" i="2"/>
  <c r="AJ885" i="2"/>
  <c r="B886" i="2"/>
  <c r="C886" i="2"/>
  <c r="D886" i="2"/>
  <c r="G886" i="2"/>
  <c r="H886" i="2"/>
  <c r="I886" i="2"/>
  <c r="J886" i="2"/>
  <c r="K886" i="2"/>
  <c r="L886" i="2"/>
  <c r="M886" i="2"/>
  <c r="U886" i="2" s="1"/>
  <c r="N886" i="2"/>
  <c r="Q886" i="2"/>
  <c r="R886" i="2"/>
  <c r="S886" i="2"/>
  <c r="AB886" i="2"/>
  <c r="AC886" i="2"/>
  <c r="AD886" i="2"/>
  <c r="AE886" i="2"/>
  <c r="AF886" i="2"/>
  <c r="AG886" i="2"/>
  <c r="AH886" i="2"/>
  <c r="AI886" i="2"/>
  <c r="AJ886" i="2"/>
  <c r="B887" i="2"/>
  <c r="C887" i="2"/>
  <c r="D887" i="2"/>
  <c r="G887" i="2"/>
  <c r="H887" i="2"/>
  <c r="I887" i="2"/>
  <c r="J887" i="2"/>
  <c r="K887" i="2"/>
  <c r="L887" i="2"/>
  <c r="M887" i="2"/>
  <c r="V887" i="2" s="1"/>
  <c r="N887" i="2"/>
  <c r="Q887" i="2"/>
  <c r="R887" i="2"/>
  <c r="S887" i="2"/>
  <c r="AB887" i="2"/>
  <c r="AC887" i="2"/>
  <c r="AD887" i="2"/>
  <c r="AE887" i="2"/>
  <c r="AF887" i="2"/>
  <c r="AG887" i="2"/>
  <c r="AH887" i="2"/>
  <c r="AI887" i="2"/>
  <c r="AJ887" i="2"/>
  <c r="B888" i="2"/>
  <c r="C888" i="2"/>
  <c r="D888" i="2"/>
  <c r="G888" i="2"/>
  <c r="H888" i="2"/>
  <c r="I888" i="2"/>
  <c r="J888" i="2"/>
  <c r="K888" i="2"/>
  <c r="L888" i="2"/>
  <c r="M888" i="2"/>
  <c r="W888" i="2" s="1"/>
  <c r="N888" i="2"/>
  <c r="R888" i="2"/>
  <c r="S888" i="2"/>
  <c r="AB888" i="2"/>
  <c r="AC888" i="2"/>
  <c r="AD888" i="2"/>
  <c r="AE888" i="2"/>
  <c r="AF888" i="2"/>
  <c r="AG888" i="2"/>
  <c r="AH888" i="2"/>
  <c r="AI888" i="2"/>
  <c r="AJ888" i="2"/>
  <c r="B889" i="2"/>
  <c r="C889" i="2"/>
  <c r="D889" i="2"/>
  <c r="G889" i="2"/>
  <c r="H889" i="2"/>
  <c r="I889" i="2"/>
  <c r="J889" i="2"/>
  <c r="K889" i="2"/>
  <c r="L889" i="2"/>
  <c r="M889" i="2"/>
  <c r="N889" i="2"/>
  <c r="R889" i="2"/>
  <c r="S889" i="2"/>
  <c r="AB889" i="2"/>
  <c r="AC889" i="2"/>
  <c r="AD889" i="2"/>
  <c r="AE889" i="2"/>
  <c r="AF889" i="2"/>
  <c r="AG889" i="2"/>
  <c r="AH889" i="2"/>
  <c r="AI889" i="2"/>
  <c r="AJ889" i="2"/>
  <c r="B890" i="2"/>
  <c r="C890" i="2"/>
  <c r="D890" i="2"/>
  <c r="G890" i="2"/>
  <c r="H890" i="2"/>
  <c r="I890" i="2"/>
  <c r="J890" i="2"/>
  <c r="K890" i="2"/>
  <c r="L890" i="2"/>
  <c r="M890" i="2"/>
  <c r="N890" i="2"/>
  <c r="F890" i="2"/>
  <c r="Q890" i="2"/>
  <c r="R890" i="2"/>
  <c r="S890" i="2"/>
  <c r="AB890" i="2"/>
  <c r="AC890" i="2"/>
  <c r="AD890" i="2"/>
  <c r="AE890" i="2"/>
  <c r="AF890" i="2"/>
  <c r="AG890" i="2"/>
  <c r="AH890" i="2"/>
  <c r="AI890" i="2"/>
  <c r="AJ890" i="2"/>
  <c r="B891" i="2"/>
  <c r="C891" i="2"/>
  <c r="D891" i="2"/>
  <c r="G891" i="2"/>
  <c r="H891" i="2"/>
  <c r="I891" i="2"/>
  <c r="J891" i="2"/>
  <c r="K891" i="2"/>
  <c r="L891" i="2"/>
  <c r="M891" i="2"/>
  <c r="N891" i="2"/>
  <c r="R891" i="2"/>
  <c r="S891" i="2"/>
  <c r="AB891" i="2"/>
  <c r="AC891" i="2"/>
  <c r="AD891" i="2"/>
  <c r="AE891" i="2"/>
  <c r="AF891" i="2"/>
  <c r="AG891" i="2"/>
  <c r="AH891" i="2"/>
  <c r="AI891" i="2"/>
  <c r="AJ891" i="2"/>
  <c r="B892" i="2"/>
  <c r="C892" i="2"/>
  <c r="D892" i="2"/>
  <c r="G892" i="2"/>
  <c r="H892" i="2"/>
  <c r="I892" i="2"/>
  <c r="J892" i="2"/>
  <c r="K892" i="2"/>
  <c r="L892" i="2"/>
  <c r="M892" i="2"/>
  <c r="V892" i="2" s="1"/>
  <c r="N892" i="2"/>
  <c r="Q892" i="2"/>
  <c r="R892" i="2"/>
  <c r="S892" i="2"/>
  <c r="AB892" i="2"/>
  <c r="AC892" i="2"/>
  <c r="AD892" i="2"/>
  <c r="AE892" i="2"/>
  <c r="AF892" i="2"/>
  <c r="AG892" i="2"/>
  <c r="AH892" i="2"/>
  <c r="AI892" i="2"/>
  <c r="AJ892" i="2"/>
  <c r="B893" i="2"/>
  <c r="C893" i="2"/>
  <c r="D893" i="2"/>
  <c r="G893" i="2"/>
  <c r="H893" i="2"/>
  <c r="I893" i="2"/>
  <c r="J893" i="2"/>
  <c r="K893" i="2"/>
  <c r="L893" i="2"/>
  <c r="M893" i="2"/>
  <c r="X893" i="2" s="1"/>
  <c r="N893" i="2"/>
  <c r="R893" i="2"/>
  <c r="S893" i="2"/>
  <c r="AB893" i="2"/>
  <c r="AC893" i="2"/>
  <c r="AD893" i="2"/>
  <c r="AE893" i="2"/>
  <c r="AF893" i="2"/>
  <c r="AG893" i="2"/>
  <c r="AH893" i="2"/>
  <c r="AI893" i="2"/>
  <c r="AJ893" i="2"/>
  <c r="B894" i="2"/>
  <c r="C894" i="2"/>
  <c r="D894" i="2"/>
  <c r="G894" i="2"/>
  <c r="H894" i="2"/>
  <c r="I894" i="2"/>
  <c r="J894" i="2"/>
  <c r="K894" i="2"/>
  <c r="L894" i="2"/>
  <c r="M894" i="2"/>
  <c r="AA894" i="2" s="1"/>
  <c r="N894" i="2"/>
  <c r="Q894" i="2"/>
  <c r="R894" i="2"/>
  <c r="S894" i="2"/>
  <c r="AB894" i="2"/>
  <c r="AC894" i="2"/>
  <c r="AD894" i="2"/>
  <c r="AE894" i="2"/>
  <c r="AF894" i="2"/>
  <c r="AG894" i="2"/>
  <c r="AH894" i="2"/>
  <c r="AI894" i="2"/>
  <c r="AJ894" i="2"/>
  <c r="B895" i="2"/>
  <c r="C895" i="2"/>
  <c r="D895" i="2"/>
  <c r="G895" i="2"/>
  <c r="H895" i="2"/>
  <c r="I895" i="2"/>
  <c r="J895" i="2"/>
  <c r="K895" i="2"/>
  <c r="L895" i="2"/>
  <c r="M895" i="2"/>
  <c r="U895" i="2" s="1"/>
  <c r="N895" i="2"/>
  <c r="F895" i="2"/>
  <c r="R895" i="2"/>
  <c r="S895" i="2"/>
  <c r="AB895" i="2"/>
  <c r="AC895" i="2"/>
  <c r="AD895" i="2"/>
  <c r="AE895" i="2"/>
  <c r="AF895" i="2"/>
  <c r="AG895" i="2"/>
  <c r="AH895" i="2"/>
  <c r="AI895" i="2"/>
  <c r="AJ895" i="2"/>
  <c r="B896" i="2"/>
  <c r="C896" i="2"/>
  <c r="D896" i="2"/>
  <c r="F896" i="2"/>
  <c r="G896" i="2"/>
  <c r="H896" i="2"/>
  <c r="I896" i="2"/>
  <c r="J896" i="2"/>
  <c r="K896" i="2"/>
  <c r="L896" i="2"/>
  <c r="M896" i="2"/>
  <c r="W896" i="2" s="1"/>
  <c r="N896" i="2"/>
  <c r="R896" i="2"/>
  <c r="S896" i="2"/>
  <c r="AB896" i="2"/>
  <c r="AC896" i="2"/>
  <c r="AD896" i="2"/>
  <c r="AE896" i="2"/>
  <c r="AF896" i="2"/>
  <c r="AG896" i="2"/>
  <c r="AH896" i="2"/>
  <c r="AI896" i="2"/>
  <c r="AJ896" i="2"/>
  <c r="B897" i="2"/>
  <c r="C897" i="2"/>
  <c r="D897" i="2"/>
  <c r="G897" i="2"/>
  <c r="H897" i="2"/>
  <c r="I897" i="2"/>
  <c r="J897" i="2"/>
  <c r="K897" i="2"/>
  <c r="L897" i="2"/>
  <c r="M897" i="2"/>
  <c r="T897" i="2" s="1"/>
  <c r="N897" i="2"/>
  <c r="Q897" i="2"/>
  <c r="R897" i="2"/>
  <c r="S897" i="2"/>
  <c r="AB897" i="2"/>
  <c r="AC897" i="2"/>
  <c r="AD897" i="2"/>
  <c r="AE897" i="2"/>
  <c r="AF897" i="2"/>
  <c r="AG897" i="2"/>
  <c r="AH897" i="2"/>
  <c r="AI897" i="2"/>
  <c r="AJ897" i="2"/>
  <c r="B898" i="2"/>
  <c r="C898" i="2"/>
  <c r="D898" i="2"/>
  <c r="G898" i="2"/>
  <c r="H898" i="2"/>
  <c r="I898" i="2"/>
  <c r="J898" i="2"/>
  <c r="K898" i="2"/>
  <c r="L898" i="2"/>
  <c r="M898" i="2"/>
  <c r="Y898" i="2" s="1"/>
  <c r="N898" i="2"/>
  <c r="R898" i="2"/>
  <c r="S898" i="2"/>
  <c r="AB898" i="2"/>
  <c r="AC898" i="2"/>
  <c r="AD898" i="2"/>
  <c r="AE898" i="2"/>
  <c r="AF898" i="2"/>
  <c r="AG898" i="2"/>
  <c r="AH898" i="2"/>
  <c r="AI898" i="2"/>
  <c r="AJ898" i="2"/>
  <c r="B899" i="2"/>
  <c r="C899" i="2"/>
  <c r="D899" i="2"/>
  <c r="G899" i="2"/>
  <c r="H899" i="2"/>
  <c r="I899" i="2"/>
  <c r="J899" i="2"/>
  <c r="K899" i="2"/>
  <c r="L899" i="2"/>
  <c r="M899" i="2"/>
  <c r="V899" i="2" s="1"/>
  <c r="N899" i="2"/>
  <c r="R899" i="2"/>
  <c r="S899" i="2"/>
  <c r="AB899" i="2"/>
  <c r="AC899" i="2"/>
  <c r="AD899" i="2"/>
  <c r="AE899" i="2"/>
  <c r="AF899" i="2"/>
  <c r="AG899" i="2"/>
  <c r="AH899" i="2"/>
  <c r="AI899" i="2"/>
  <c r="AJ899" i="2"/>
  <c r="B900" i="2"/>
  <c r="C900" i="2"/>
  <c r="D900" i="2"/>
  <c r="G900" i="2"/>
  <c r="H900" i="2"/>
  <c r="I900" i="2"/>
  <c r="J900" i="2"/>
  <c r="K900" i="2"/>
  <c r="L900" i="2"/>
  <c r="M900" i="2"/>
  <c r="V900" i="2" s="1"/>
  <c r="N900" i="2"/>
  <c r="R900" i="2"/>
  <c r="S900" i="2"/>
  <c r="AB900" i="2"/>
  <c r="AC900" i="2"/>
  <c r="AD900" i="2"/>
  <c r="AE900" i="2"/>
  <c r="AF900" i="2"/>
  <c r="AG900" i="2"/>
  <c r="AH900" i="2"/>
  <c r="AI900" i="2"/>
  <c r="AJ900" i="2"/>
  <c r="B901" i="2"/>
  <c r="C901" i="2"/>
  <c r="D901" i="2"/>
  <c r="G901" i="2"/>
  <c r="H901" i="2"/>
  <c r="I901" i="2"/>
  <c r="J901" i="2"/>
  <c r="K901" i="2"/>
  <c r="L901" i="2"/>
  <c r="M901" i="2"/>
  <c r="N901" i="2"/>
  <c r="R901" i="2"/>
  <c r="S901" i="2"/>
  <c r="AB901" i="2"/>
  <c r="AC901" i="2"/>
  <c r="AD901" i="2"/>
  <c r="AE901" i="2"/>
  <c r="AF901" i="2"/>
  <c r="AG901" i="2"/>
  <c r="AH901" i="2"/>
  <c r="AI901" i="2"/>
  <c r="AJ901" i="2"/>
  <c r="B902" i="2"/>
  <c r="C902" i="2"/>
  <c r="D902" i="2"/>
  <c r="G902" i="2"/>
  <c r="H902" i="2"/>
  <c r="I902" i="2"/>
  <c r="J902" i="2"/>
  <c r="K902" i="2"/>
  <c r="L902" i="2"/>
  <c r="M902" i="2"/>
  <c r="W902" i="2" s="1"/>
  <c r="N902" i="2"/>
  <c r="Q902" i="2"/>
  <c r="R902" i="2"/>
  <c r="S902" i="2"/>
  <c r="AB902" i="2"/>
  <c r="AC902" i="2"/>
  <c r="AD902" i="2"/>
  <c r="AE902" i="2"/>
  <c r="AF902" i="2"/>
  <c r="AG902" i="2"/>
  <c r="AH902" i="2"/>
  <c r="AI902" i="2"/>
  <c r="AJ902" i="2"/>
  <c r="B903" i="2"/>
  <c r="C903" i="2"/>
  <c r="D903" i="2"/>
  <c r="G903" i="2"/>
  <c r="H903" i="2"/>
  <c r="I903" i="2"/>
  <c r="J903" i="2"/>
  <c r="K903" i="2"/>
  <c r="L903" i="2"/>
  <c r="M903" i="2"/>
  <c r="V903" i="2" s="1"/>
  <c r="N903" i="2"/>
  <c r="R903" i="2"/>
  <c r="S903" i="2"/>
  <c r="AB903" i="2"/>
  <c r="AC903" i="2"/>
  <c r="AD903" i="2"/>
  <c r="AE903" i="2"/>
  <c r="AF903" i="2"/>
  <c r="AG903" i="2"/>
  <c r="AH903" i="2"/>
  <c r="AI903" i="2"/>
  <c r="AJ903" i="2"/>
  <c r="B904" i="2"/>
  <c r="C904" i="2"/>
  <c r="D904" i="2"/>
  <c r="G904" i="2"/>
  <c r="H904" i="2"/>
  <c r="I904" i="2"/>
  <c r="J904" i="2"/>
  <c r="K904" i="2"/>
  <c r="L904" i="2"/>
  <c r="M904" i="2"/>
  <c r="N904" i="2"/>
  <c r="Q904" i="2"/>
  <c r="R904" i="2"/>
  <c r="S904" i="2"/>
  <c r="AB904" i="2"/>
  <c r="AC904" i="2"/>
  <c r="AD904" i="2"/>
  <c r="AE904" i="2"/>
  <c r="AF904" i="2"/>
  <c r="AG904" i="2"/>
  <c r="AH904" i="2"/>
  <c r="AI904" i="2"/>
  <c r="AJ904" i="2"/>
  <c r="B905" i="2"/>
  <c r="C905" i="2"/>
  <c r="D905" i="2"/>
  <c r="F905" i="2"/>
  <c r="G905" i="2"/>
  <c r="H905" i="2"/>
  <c r="I905" i="2"/>
  <c r="J905" i="2"/>
  <c r="K905" i="2"/>
  <c r="L905" i="2"/>
  <c r="M905" i="2"/>
  <c r="T905" i="2" s="1"/>
  <c r="N905" i="2"/>
  <c r="Q905" i="2"/>
  <c r="R905" i="2"/>
  <c r="S905" i="2"/>
  <c r="AB905" i="2"/>
  <c r="AC905" i="2"/>
  <c r="AD905" i="2"/>
  <c r="AE905" i="2"/>
  <c r="AF905" i="2"/>
  <c r="AG905" i="2"/>
  <c r="AH905" i="2"/>
  <c r="AI905" i="2"/>
  <c r="AJ905" i="2"/>
  <c r="B906" i="2"/>
  <c r="C906" i="2"/>
  <c r="D906" i="2"/>
  <c r="G906" i="2"/>
  <c r="H906" i="2"/>
  <c r="I906" i="2"/>
  <c r="J906" i="2"/>
  <c r="K906" i="2"/>
  <c r="L906" i="2"/>
  <c r="M906" i="2"/>
  <c r="AA906" i="2" s="1"/>
  <c r="N906" i="2"/>
  <c r="R906" i="2"/>
  <c r="S906" i="2"/>
  <c r="AB906" i="2"/>
  <c r="AC906" i="2"/>
  <c r="AD906" i="2"/>
  <c r="AE906" i="2"/>
  <c r="AF906" i="2"/>
  <c r="AG906" i="2"/>
  <c r="AH906" i="2"/>
  <c r="AI906" i="2"/>
  <c r="AJ906" i="2"/>
  <c r="B907" i="2"/>
  <c r="C907" i="2"/>
  <c r="D907" i="2"/>
  <c r="G907" i="2"/>
  <c r="H907" i="2"/>
  <c r="I907" i="2"/>
  <c r="J907" i="2"/>
  <c r="K907" i="2"/>
  <c r="L907" i="2"/>
  <c r="M907" i="2"/>
  <c r="T907" i="2" s="1"/>
  <c r="N907" i="2"/>
  <c r="R907" i="2"/>
  <c r="S907" i="2"/>
  <c r="AB907" i="2"/>
  <c r="AC907" i="2"/>
  <c r="AD907" i="2"/>
  <c r="AE907" i="2"/>
  <c r="AF907" i="2"/>
  <c r="AG907" i="2"/>
  <c r="AH907" i="2"/>
  <c r="AI907" i="2"/>
  <c r="AJ907" i="2"/>
  <c r="B908" i="2"/>
  <c r="C908" i="2"/>
  <c r="D908" i="2"/>
  <c r="G908" i="2"/>
  <c r="H908" i="2"/>
  <c r="I908" i="2"/>
  <c r="J908" i="2"/>
  <c r="K908" i="2"/>
  <c r="L908" i="2"/>
  <c r="M908" i="2"/>
  <c r="V908" i="2" s="1"/>
  <c r="N908" i="2"/>
  <c r="R908" i="2"/>
  <c r="S908" i="2"/>
  <c r="AB908" i="2"/>
  <c r="AC908" i="2"/>
  <c r="AD908" i="2"/>
  <c r="AE908" i="2"/>
  <c r="AF908" i="2"/>
  <c r="AG908" i="2"/>
  <c r="AH908" i="2"/>
  <c r="AI908" i="2"/>
  <c r="AJ908" i="2"/>
  <c r="B909" i="2"/>
  <c r="C909" i="2"/>
  <c r="D909" i="2"/>
  <c r="F909" i="2"/>
  <c r="G909" i="2"/>
  <c r="H909" i="2"/>
  <c r="I909" i="2"/>
  <c r="J909" i="2"/>
  <c r="K909" i="2"/>
  <c r="L909" i="2"/>
  <c r="M909" i="2"/>
  <c r="W909" i="2" s="1"/>
  <c r="N909" i="2"/>
  <c r="Q909" i="2"/>
  <c r="R909" i="2"/>
  <c r="S909" i="2"/>
  <c r="AB909" i="2"/>
  <c r="AC909" i="2"/>
  <c r="AD909" i="2"/>
  <c r="AE909" i="2"/>
  <c r="AF909" i="2"/>
  <c r="AG909" i="2"/>
  <c r="AH909" i="2"/>
  <c r="AI909" i="2"/>
  <c r="AJ909" i="2"/>
  <c r="B910" i="2"/>
  <c r="C910" i="2"/>
  <c r="D910" i="2"/>
  <c r="G910" i="2"/>
  <c r="H910" i="2"/>
  <c r="I910" i="2"/>
  <c r="J910" i="2"/>
  <c r="K910" i="2"/>
  <c r="L910" i="2"/>
  <c r="M910" i="2"/>
  <c r="AA910" i="2" s="1"/>
  <c r="N910" i="2"/>
  <c r="R910" i="2"/>
  <c r="S910" i="2"/>
  <c r="AB910" i="2"/>
  <c r="AC910" i="2"/>
  <c r="AD910" i="2"/>
  <c r="AE910" i="2"/>
  <c r="AF910" i="2"/>
  <c r="AG910" i="2"/>
  <c r="AH910" i="2"/>
  <c r="AI910" i="2"/>
  <c r="AJ910" i="2"/>
  <c r="B911" i="2"/>
  <c r="C911" i="2"/>
  <c r="D911" i="2"/>
  <c r="G911" i="2"/>
  <c r="H911" i="2"/>
  <c r="I911" i="2"/>
  <c r="J911" i="2"/>
  <c r="K911" i="2"/>
  <c r="L911" i="2"/>
  <c r="M911" i="2"/>
  <c r="N911" i="2"/>
  <c r="F911" i="2"/>
  <c r="R911" i="2"/>
  <c r="S911" i="2"/>
  <c r="AB911" i="2"/>
  <c r="AC911" i="2"/>
  <c r="AD911" i="2"/>
  <c r="AE911" i="2"/>
  <c r="AF911" i="2"/>
  <c r="AG911" i="2"/>
  <c r="AH911" i="2"/>
  <c r="AI911" i="2"/>
  <c r="AJ911" i="2"/>
  <c r="B912" i="2"/>
  <c r="C912" i="2"/>
  <c r="D912" i="2"/>
  <c r="G912" i="2"/>
  <c r="H912" i="2"/>
  <c r="I912" i="2"/>
  <c r="J912" i="2"/>
  <c r="K912" i="2"/>
  <c r="L912" i="2"/>
  <c r="M912" i="2"/>
  <c r="W912" i="2" s="1"/>
  <c r="N912" i="2"/>
  <c r="R912" i="2"/>
  <c r="S912" i="2"/>
  <c r="AB912" i="2"/>
  <c r="AC912" i="2"/>
  <c r="AD912" i="2"/>
  <c r="AE912" i="2"/>
  <c r="AF912" i="2"/>
  <c r="AG912" i="2"/>
  <c r="AH912" i="2"/>
  <c r="AI912" i="2"/>
  <c r="AJ912" i="2"/>
  <c r="B913" i="2"/>
  <c r="C913" i="2"/>
  <c r="D913" i="2"/>
  <c r="F913" i="2"/>
  <c r="G913" i="2"/>
  <c r="H913" i="2"/>
  <c r="I913" i="2"/>
  <c r="J913" i="2"/>
  <c r="K913" i="2"/>
  <c r="L913" i="2"/>
  <c r="M913" i="2"/>
  <c r="T913" i="2" s="1"/>
  <c r="N913" i="2"/>
  <c r="Q913" i="2"/>
  <c r="R913" i="2"/>
  <c r="S913" i="2"/>
  <c r="AB913" i="2"/>
  <c r="AC913" i="2"/>
  <c r="AD913" i="2"/>
  <c r="AE913" i="2"/>
  <c r="AF913" i="2"/>
  <c r="AG913" i="2"/>
  <c r="AH913" i="2"/>
  <c r="AI913" i="2"/>
  <c r="AJ913" i="2"/>
  <c r="B914" i="2"/>
  <c r="C914" i="2"/>
  <c r="D914" i="2"/>
  <c r="G914" i="2"/>
  <c r="H914" i="2"/>
  <c r="I914" i="2"/>
  <c r="J914" i="2"/>
  <c r="K914" i="2"/>
  <c r="L914" i="2"/>
  <c r="M914" i="2"/>
  <c r="AA914" i="2" s="1"/>
  <c r="N914" i="2"/>
  <c r="R914" i="2"/>
  <c r="S914" i="2"/>
  <c r="AB914" i="2"/>
  <c r="AC914" i="2"/>
  <c r="AD914" i="2"/>
  <c r="AE914" i="2"/>
  <c r="AF914" i="2"/>
  <c r="AG914" i="2"/>
  <c r="AH914" i="2"/>
  <c r="AI914" i="2"/>
  <c r="AJ914" i="2"/>
  <c r="B915" i="2"/>
  <c r="C915" i="2"/>
  <c r="D915" i="2"/>
  <c r="G915" i="2"/>
  <c r="H915" i="2"/>
  <c r="I915" i="2"/>
  <c r="J915" i="2"/>
  <c r="K915" i="2"/>
  <c r="L915" i="2"/>
  <c r="M915" i="2"/>
  <c r="N915" i="2"/>
  <c r="Q915" i="2"/>
  <c r="R915" i="2"/>
  <c r="S915" i="2"/>
  <c r="AB915" i="2"/>
  <c r="AC915" i="2"/>
  <c r="AD915" i="2"/>
  <c r="AE915" i="2"/>
  <c r="AF915" i="2"/>
  <c r="AG915" i="2"/>
  <c r="AH915" i="2"/>
  <c r="AI915" i="2"/>
  <c r="AJ915" i="2"/>
  <c r="B916" i="2"/>
  <c r="C916" i="2"/>
  <c r="D916" i="2"/>
  <c r="G916" i="2"/>
  <c r="H916" i="2"/>
  <c r="I916" i="2"/>
  <c r="J916" i="2"/>
  <c r="K916" i="2"/>
  <c r="L916" i="2"/>
  <c r="M916" i="2"/>
  <c r="N916" i="2"/>
  <c r="R916" i="2"/>
  <c r="S916" i="2"/>
  <c r="AB916" i="2"/>
  <c r="AC916" i="2"/>
  <c r="AD916" i="2"/>
  <c r="AE916" i="2"/>
  <c r="AF916" i="2"/>
  <c r="AG916" i="2"/>
  <c r="AH916" i="2"/>
  <c r="AI916" i="2"/>
  <c r="AJ916" i="2"/>
  <c r="B917" i="2"/>
  <c r="C917" i="2"/>
  <c r="D917" i="2"/>
  <c r="G917" i="2"/>
  <c r="H917" i="2"/>
  <c r="I917" i="2"/>
  <c r="J917" i="2"/>
  <c r="K917" i="2"/>
  <c r="L917" i="2"/>
  <c r="M917" i="2"/>
  <c r="N917" i="2"/>
  <c r="R917" i="2"/>
  <c r="S917" i="2"/>
  <c r="AB917" i="2"/>
  <c r="AC917" i="2"/>
  <c r="AD917" i="2"/>
  <c r="AE917" i="2"/>
  <c r="AF917" i="2"/>
  <c r="AG917" i="2"/>
  <c r="AH917" i="2"/>
  <c r="AI917" i="2"/>
  <c r="AJ917" i="2"/>
  <c r="B918" i="2"/>
  <c r="C918" i="2"/>
  <c r="D918" i="2"/>
  <c r="G918" i="2"/>
  <c r="H918" i="2"/>
  <c r="I918" i="2"/>
  <c r="J918" i="2"/>
  <c r="K918" i="2"/>
  <c r="L918" i="2"/>
  <c r="M918" i="2"/>
  <c r="U918" i="2" s="1"/>
  <c r="N918" i="2"/>
  <c r="Q918" i="2"/>
  <c r="R918" i="2"/>
  <c r="S918" i="2"/>
  <c r="AB918" i="2"/>
  <c r="AC918" i="2"/>
  <c r="AD918" i="2"/>
  <c r="AE918" i="2"/>
  <c r="AF918" i="2"/>
  <c r="AG918" i="2"/>
  <c r="AH918" i="2"/>
  <c r="AI918" i="2"/>
  <c r="AJ918" i="2"/>
  <c r="B919" i="2"/>
  <c r="C919" i="2"/>
  <c r="D919" i="2"/>
  <c r="G919" i="2"/>
  <c r="H919" i="2"/>
  <c r="I919" i="2"/>
  <c r="J919" i="2"/>
  <c r="K919" i="2"/>
  <c r="L919" i="2"/>
  <c r="M919" i="2"/>
  <c r="V919" i="2" s="1"/>
  <c r="N919" i="2"/>
  <c r="Q919" i="2"/>
  <c r="R919" i="2"/>
  <c r="S919" i="2"/>
  <c r="AB919" i="2"/>
  <c r="AC919" i="2"/>
  <c r="AD919" i="2"/>
  <c r="AE919" i="2"/>
  <c r="AF919" i="2"/>
  <c r="AG919" i="2"/>
  <c r="AH919" i="2"/>
  <c r="AI919" i="2"/>
  <c r="AJ919" i="2"/>
  <c r="B920" i="2"/>
  <c r="C920" i="2"/>
  <c r="D920" i="2"/>
  <c r="G920" i="2"/>
  <c r="H920" i="2"/>
  <c r="I920" i="2"/>
  <c r="J920" i="2"/>
  <c r="K920" i="2"/>
  <c r="L920" i="2"/>
  <c r="M920" i="2"/>
  <c r="N920" i="2"/>
  <c r="R920" i="2"/>
  <c r="S920" i="2"/>
  <c r="AB920" i="2"/>
  <c r="AC920" i="2"/>
  <c r="AD920" i="2"/>
  <c r="AE920" i="2"/>
  <c r="AF920" i="2"/>
  <c r="AG920" i="2"/>
  <c r="AH920" i="2"/>
  <c r="AI920" i="2"/>
  <c r="AJ920" i="2"/>
  <c r="B921" i="2"/>
  <c r="C921" i="2"/>
  <c r="D921" i="2"/>
  <c r="G921" i="2"/>
  <c r="H921" i="2"/>
  <c r="I921" i="2"/>
  <c r="J921" i="2"/>
  <c r="K921" i="2"/>
  <c r="L921" i="2"/>
  <c r="M921" i="2"/>
  <c r="N921" i="2"/>
  <c r="Q921" i="2"/>
  <c r="R921" i="2"/>
  <c r="S921" i="2"/>
  <c r="AB921" i="2"/>
  <c r="AC921" i="2"/>
  <c r="AD921" i="2"/>
  <c r="AE921" i="2"/>
  <c r="AF921" i="2"/>
  <c r="AG921" i="2"/>
  <c r="AH921" i="2"/>
  <c r="AI921" i="2"/>
  <c r="AJ921" i="2"/>
  <c r="B922" i="2"/>
  <c r="C922" i="2"/>
  <c r="D922" i="2"/>
  <c r="G922" i="2"/>
  <c r="H922" i="2"/>
  <c r="I922" i="2"/>
  <c r="J922" i="2"/>
  <c r="K922" i="2"/>
  <c r="L922" i="2"/>
  <c r="M922" i="2"/>
  <c r="Y922" i="2" s="1"/>
  <c r="N922" i="2"/>
  <c r="Q922" i="2"/>
  <c r="R922" i="2"/>
  <c r="S922" i="2"/>
  <c r="AB922" i="2"/>
  <c r="AC922" i="2"/>
  <c r="AD922" i="2"/>
  <c r="AE922" i="2"/>
  <c r="AF922" i="2"/>
  <c r="AG922" i="2"/>
  <c r="AH922" i="2"/>
  <c r="AI922" i="2"/>
  <c r="AJ922" i="2"/>
  <c r="B923" i="2"/>
  <c r="C923" i="2"/>
  <c r="D923" i="2"/>
  <c r="G923" i="2"/>
  <c r="H923" i="2"/>
  <c r="I923" i="2"/>
  <c r="J923" i="2"/>
  <c r="K923" i="2"/>
  <c r="L923" i="2"/>
  <c r="M923" i="2"/>
  <c r="V923" i="2" s="1"/>
  <c r="N923" i="2"/>
  <c r="R923" i="2"/>
  <c r="S923" i="2"/>
  <c r="AB923" i="2"/>
  <c r="AC923" i="2"/>
  <c r="AD923" i="2"/>
  <c r="AE923" i="2"/>
  <c r="AF923" i="2"/>
  <c r="AG923" i="2"/>
  <c r="AH923" i="2"/>
  <c r="AI923" i="2"/>
  <c r="AJ923" i="2"/>
  <c r="B924" i="2"/>
  <c r="C924" i="2"/>
  <c r="D924" i="2"/>
  <c r="G924" i="2"/>
  <c r="H924" i="2"/>
  <c r="I924" i="2"/>
  <c r="J924" i="2"/>
  <c r="K924" i="2"/>
  <c r="L924" i="2"/>
  <c r="M924" i="2"/>
  <c r="Y924" i="2" s="1"/>
  <c r="N924" i="2"/>
  <c r="Q924" i="2"/>
  <c r="R924" i="2"/>
  <c r="S924" i="2"/>
  <c r="AB924" i="2"/>
  <c r="AC924" i="2"/>
  <c r="AD924" i="2"/>
  <c r="AE924" i="2"/>
  <c r="AF924" i="2"/>
  <c r="AG924" i="2"/>
  <c r="AH924" i="2"/>
  <c r="AI924" i="2"/>
  <c r="AJ924" i="2"/>
  <c r="B925" i="2"/>
  <c r="C925" i="2"/>
  <c r="D925" i="2"/>
  <c r="G925" i="2"/>
  <c r="H925" i="2"/>
  <c r="I925" i="2"/>
  <c r="J925" i="2"/>
  <c r="K925" i="2"/>
  <c r="L925" i="2"/>
  <c r="M925" i="2"/>
  <c r="X925" i="2" s="1"/>
  <c r="N925" i="2"/>
  <c r="R925" i="2"/>
  <c r="S925" i="2"/>
  <c r="AB925" i="2"/>
  <c r="AC925" i="2"/>
  <c r="AD925" i="2"/>
  <c r="AE925" i="2"/>
  <c r="AF925" i="2"/>
  <c r="AG925" i="2"/>
  <c r="AH925" i="2"/>
  <c r="AI925" i="2"/>
  <c r="AJ925" i="2"/>
  <c r="B926" i="2"/>
  <c r="C926" i="2"/>
  <c r="D926" i="2"/>
  <c r="G926" i="2"/>
  <c r="H926" i="2"/>
  <c r="I926" i="2"/>
  <c r="J926" i="2"/>
  <c r="K926" i="2"/>
  <c r="L926" i="2"/>
  <c r="M926" i="2"/>
  <c r="W926" i="2" s="1"/>
  <c r="N926" i="2"/>
  <c r="Q926" i="2"/>
  <c r="R926" i="2"/>
  <c r="S926" i="2"/>
  <c r="AB926" i="2"/>
  <c r="AC926" i="2"/>
  <c r="AD926" i="2"/>
  <c r="AE926" i="2"/>
  <c r="AF926" i="2"/>
  <c r="AG926" i="2"/>
  <c r="AH926" i="2"/>
  <c r="AI926" i="2"/>
  <c r="AJ926" i="2"/>
  <c r="B927" i="2"/>
  <c r="C927" i="2"/>
  <c r="D927" i="2"/>
  <c r="G927" i="2"/>
  <c r="H927" i="2"/>
  <c r="I927" i="2"/>
  <c r="J927" i="2"/>
  <c r="K927" i="2"/>
  <c r="L927" i="2"/>
  <c r="M927" i="2"/>
  <c r="AA927" i="2" s="1"/>
  <c r="N927" i="2"/>
  <c r="R927" i="2"/>
  <c r="S927" i="2"/>
  <c r="AB927" i="2"/>
  <c r="AC927" i="2"/>
  <c r="AD927" i="2"/>
  <c r="AE927" i="2"/>
  <c r="AF927" i="2"/>
  <c r="AG927" i="2"/>
  <c r="AH927" i="2"/>
  <c r="AI927" i="2"/>
  <c r="AJ927" i="2"/>
  <c r="B928" i="2"/>
  <c r="C928" i="2"/>
  <c r="D928" i="2"/>
  <c r="G928" i="2"/>
  <c r="H928" i="2"/>
  <c r="I928" i="2"/>
  <c r="J928" i="2"/>
  <c r="K928" i="2"/>
  <c r="L928" i="2"/>
  <c r="M928" i="2"/>
  <c r="W928" i="2" s="1"/>
  <c r="N928" i="2"/>
  <c r="Q928" i="2"/>
  <c r="R928" i="2"/>
  <c r="S928" i="2"/>
  <c r="AB928" i="2"/>
  <c r="AC928" i="2"/>
  <c r="AD928" i="2"/>
  <c r="AE928" i="2"/>
  <c r="AF928" i="2"/>
  <c r="AG928" i="2"/>
  <c r="AH928" i="2"/>
  <c r="AI928" i="2"/>
  <c r="AJ928" i="2"/>
  <c r="B929" i="2"/>
  <c r="C929" i="2"/>
  <c r="D929" i="2"/>
  <c r="G929" i="2"/>
  <c r="H929" i="2"/>
  <c r="I929" i="2"/>
  <c r="J929" i="2"/>
  <c r="K929" i="2"/>
  <c r="L929" i="2"/>
  <c r="M929" i="2"/>
  <c r="T929" i="2" s="1"/>
  <c r="N929" i="2"/>
  <c r="Q929" i="2"/>
  <c r="R929" i="2"/>
  <c r="S929" i="2"/>
  <c r="AB929" i="2"/>
  <c r="AC929" i="2"/>
  <c r="AD929" i="2"/>
  <c r="AE929" i="2"/>
  <c r="AF929" i="2"/>
  <c r="AG929" i="2"/>
  <c r="AH929" i="2"/>
  <c r="AI929" i="2"/>
  <c r="AJ929" i="2"/>
  <c r="B930" i="2"/>
  <c r="C930" i="2"/>
  <c r="D930" i="2"/>
  <c r="G930" i="2"/>
  <c r="H930" i="2"/>
  <c r="I930" i="2"/>
  <c r="J930" i="2"/>
  <c r="K930" i="2"/>
  <c r="L930" i="2"/>
  <c r="M930" i="2"/>
  <c r="AA930" i="2" s="1"/>
  <c r="N930" i="2"/>
  <c r="F930" i="2"/>
  <c r="R930" i="2"/>
  <c r="S930" i="2"/>
  <c r="AB930" i="2"/>
  <c r="AC930" i="2"/>
  <c r="AD930" i="2"/>
  <c r="AE930" i="2"/>
  <c r="AF930" i="2"/>
  <c r="AG930" i="2"/>
  <c r="AH930" i="2"/>
  <c r="AI930" i="2"/>
  <c r="AJ930" i="2"/>
  <c r="B931" i="2"/>
  <c r="C931" i="2"/>
  <c r="D931" i="2"/>
  <c r="G931" i="2"/>
  <c r="H931" i="2"/>
  <c r="I931" i="2"/>
  <c r="J931" i="2"/>
  <c r="K931" i="2"/>
  <c r="L931" i="2"/>
  <c r="M931" i="2"/>
  <c r="V931" i="2" s="1"/>
  <c r="N931" i="2"/>
  <c r="R931" i="2"/>
  <c r="S931" i="2"/>
  <c r="AB931" i="2"/>
  <c r="AC931" i="2"/>
  <c r="AD931" i="2"/>
  <c r="AE931" i="2"/>
  <c r="AF931" i="2"/>
  <c r="AG931" i="2"/>
  <c r="AH931" i="2"/>
  <c r="AI931" i="2"/>
  <c r="AJ931" i="2"/>
  <c r="B932" i="2"/>
  <c r="C932" i="2"/>
  <c r="D932" i="2"/>
  <c r="G932" i="2"/>
  <c r="H932" i="2"/>
  <c r="I932" i="2"/>
  <c r="J932" i="2"/>
  <c r="K932" i="2"/>
  <c r="L932" i="2"/>
  <c r="M932" i="2"/>
  <c r="V932" i="2" s="1"/>
  <c r="N932" i="2"/>
  <c r="F932" i="2"/>
  <c r="R932" i="2"/>
  <c r="S932" i="2"/>
  <c r="AB932" i="2"/>
  <c r="AC932" i="2"/>
  <c r="AD932" i="2"/>
  <c r="AE932" i="2"/>
  <c r="AF932" i="2"/>
  <c r="AG932" i="2"/>
  <c r="AH932" i="2"/>
  <c r="AI932" i="2"/>
  <c r="AJ932" i="2"/>
  <c r="B933" i="2"/>
  <c r="C933" i="2"/>
  <c r="D933" i="2"/>
  <c r="G933" i="2"/>
  <c r="H933" i="2"/>
  <c r="I933" i="2"/>
  <c r="J933" i="2"/>
  <c r="K933" i="2"/>
  <c r="L933" i="2"/>
  <c r="M933" i="2"/>
  <c r="N933" i="2"/>
  <c r="R933" i="2"/>
  <c r="S933" i="2"/>
  <c r="AB933" i="2"/>
  <c r="AC933" i="2"/>
  <c r="AD933" i="2"/>
  <c r="AE933" i="2"/>
  <c r="AF933" i="2"/>
  <c r="AG933" i="2"/>
  <c r="AH933" i="2"/>
  <c r="AI933" i="2"/>
  <c r="AJ933" i="2"/>
  <c r="B934" i="2"/>
  <c r="C934" i="2"/>
  <c r="D934" i="2"/>
  <c r="G934" i="2"/>
  <c r="H934" i="2"/>
  <c r="I934" i="2"/>
  <c r="J934" i="2"/>
  <c r="K934" i="2"/>
  <c r="L934" i="2"/>
  <c r="M934" i="2"/>
  <c r="W934" i="2" s="1"/>
  <c r="N934" i="2"/>
  <c r="Q934" i="2"/>
  <c r="R934" i="2"/>
  <c r="S934" i="2"/>
  <c r="AB934" i="2"/>
  <c r="AC934" i="2"/>
  <c r="AD934" i="2"/>
  <c r="AE934" i="2"/>
  <c r="AF934" i="2"/>
  <c r="AG934" i="2"/>
  <c r="AH934" i="2"/>
  <c r="AI934" i="2"/>
  <c r="AJ934" i="2"/>
  <c r="B935" i="2"/>
  <c r="C935" i="2"/>
  <c r="D935" i="2"/>
  <c r="G935" i="2"/>
  <c r="H935" i="2"/>
  <c r="I935" i="2"/>
  <c r="J935" i="2"/>
  <c r="K935" i="2"/>
  <c r="L935" i="2"/>
  <c r="M935" i="2"/>
  <c r="W935" i="2" s="1"/>
  <c r="N935" i="2"/>
  <c r="Q935" i="2"/>
  <c r="R935" i="2"/>
  <c r="S935" i="2"/>
  <c r="AB935" i="2"/>
  <c r="AC935" i="2"/>
  <c r="AD935" i="2"/>
  <c r="AE935" i="2"/>
  <c r="AF935" i="2"/>
  <c r="AG935" i="2"/>
  <c r="AH935" i="2"/>
  <c r="AI935" i="2"/>
  <c r="AJ935" i="2"/>
  <c r="B936" i="2"/>
  <c r="C936" i="2"/>
  <c r="D936" i="2"/>
  <c r="G936" i="2"/>
  <c r="H936" i="2"/>
  <c r="I936" i="2"/>
  <c r="J936" i="2"/>
  <c r="K936" i="2"/>
  <c r="L936" i="2"/>
  <c r="M936" i="2"/>
  <c r="N936" i="2"/>
  <c r="Q936" i="2"/>
  <c r="R936" i="2"/>
  <c r="S936" i="2"/>
  <c r="AB936" i="2"/>
  <c r="AC936" i="2"/>
  <c r="AD936" i="2"/>
  <c r="AE936" i="2"/>
  <c r="AF936" i="2"/>
  <c r="AG936" i="2"/>
  <c r="AH936" i="2"/>
  <c r="AI936" i="2"/>
  <c r="AJ936" i="2"/>
  <c r="B937" i="2"/>
  <c r="C937" i="2"/>
  <c r="D937" i="2"/>
  <c r="G937" i="2"/>
  <c r="H937" i="2"/>
  <c r="I937" i="2"/>
  <c r="J937" i="2"/>
  <c r="K937" i="2"/>
  <c r="L937" i="2"/>
  <c r="M937" i="2"/>
  <c r="Y937" i="2" s="1"/>
  <c r="N937" i="2"/>
  <c r="R937" i="2"/>
  <c r="S937" i="2"/>
  <c r="AB937" i="2"/>
  <c r="AC937" i="2"/>
  <c r="AD937" i="2"/>
  <c r="AE937" i="2"/>
  <c r="AF937" i="2"/>
  <c r="AG937" i="2"/>
  <c r="AH937" i="2"/>
  <c r="AI937" i="2"/>
  <c r="AJ937" i="2"/>
  <c r="B938" i="2"/>
  <c r="C938" i="2"/>
  <c r="D938" i="2"/>
  <c r="G938" i="2"/>
  <c r="H938" i="2"/>
  <c r="I938" i="2"/>
  <c r="J938" i="2"/>
  <c r="K938" i="2"/>
  <c r="L938" i="2"/>
  <c r="M938" i="2"/>
  <c r="AA938" i="2" s="1"/>
  <c r="N938" i="2"/>
  <c r="R938" i="2"/>
  <c r="S938" i="2"/>
  <c r="AB938" i="2"/>
  <c r="AC938" i="2"/>
  <c r="AD938" i="2"/>
  <c r="AE938" i="2"/>
  <c r="AF938" i="2"/>
  <c r="AG938" i="2"/>
  <c r="AH938" i="2"/>
  <c r="AI938" i="2"/>
  <c r="AJ938" i="2"/>
  <c r="B939" i="2"/>
  <c r="C939" i="2"/>
  <c r="D939" i="2"/>
  <c r="G939" i="2"/>
  <c r="H939" i="2"/>
  <c r="I939" i="2"/>
  <c r="J939" i="2"/>
  <c r="K939" i="2"/>
  <c r="L939" i="2"/>
  <c r="M939" i="2"/>
  <c r="V939" i="2" s="1"/>
  <c r="N939" i="2"/>
  <c r="F939" i="2"/>
  <c r="R939" i="2"/>
  <c r="S939" i="2"/>
  <c r="AB939" i="2"/>
  <c r="AC939" i="2"/>
  <c r="AD939" i="2"/>
  <c r="AE939" i="2"/>
  <c r="AF939" i="2"/>
  <c r="AG939" i="2"/>
  <c r="AH939" i="2"/>
  <c r="AI939" i="2"/>
  <c r="AJ939" i="2"/>
  <c r="B940" i="2"/>
  <c r="C940" i="2"/>
  <c r="D940" i="2"/>
  <c r="G940" i="2"/>
  <c r="H940" i="2"/>
  <c r="I940" i="2"/>
  <c r="J940" i="2"/>
  <c r="K940" i="2"/>
  <c r="L940" i="2"/>
  <c r="M940" i="2"/>
  <c r="V940" i="2" s="1"/>
  <c r="N940" i="2"/>
  <c r="R940" i="2"/>
  <c r="S940" i="2"/>
  <c r="AB940" i="2"/>
  <c r="AC940" i="2"/>
  <c r="AD940" i="2"/>
  <c r="AE940" i="2"/>
  <c r="AF940" i="2"/>
  <c r="AG940" i="2"/>
  <c r="AH940" i="2"/>
  <c r="AI940" i="2"/>
  <c r="AJ940" i="2"/>
  <c r="B941" i="2"/>
  <c r="C941" i="2"/>
  <c r="D941" i="2"/>
  <c r="F941" i="2"/>
  <c r="G941" i="2"/>
  <c r="H941" i="2"/>
  <c r="I941" i="2"/>
  <c r="J941" i="2"/>
  <c r="K941" i="2"/>
  <c r="L941" i="2"/>
  <c r="M941" i="2"/>
  <c r="X941" i="2" s="1"/>
  <c r="N941" i="2"/>
  <c r="R941" i="2"/>
  <c r="S941" i="2"/>
  <c r="AB941" i="2"/>
  <c r="AC941" i="2"/>
  <c r="AD941" i="2"/>
  <c r="AE941" i="2"/>
  <c r="AF941" i="2"/>
  <c r="AG941" i="2"/>
  <c r="AH941" i="2"/>
  <c r="AI941" i="2"/>
  <c r="AJ941" i="2"/>
  <c r="B942" i="2"/>
  <c r="C942" i="2"/>
  <c r="D942" i="2"/>
  <c r="G942" i="2"/>
  <c r="H942" i="2"/>
  <c r="I942" i="2"/>
  <c r="J942" i="2"/>
  <c r="K942" i="2"/>
  <c r="L942" i="2"/>
  <c r="M942" i="2"/>
  <c r="W942" i="2" s="1"/>
  <c r="N942" i="2"/>
  <c r="R942" i="2"/>
  <c r="S942" i="2"/>
  <c r="AB942" i="2"/>
  <c r="AC942" i="2"/>
  <c r="AD942" i="2"/>
  <c r="AE942" i="2"/>
  <c r="AF942" i="2"/>
  <c r="AG942" i="2"/>
  <c r="AH942" i="2"/>
  <c r="AI942" i="2"/>
  <c r="AJ942" i="2"/>
  <c r="B943" i="2"/>
  <c r="C943" i="2"/>
  <c r="D943" i="2"/>
  <c r="G943" i="2"/>
  <c r="H943" i="2"/>
  <c r="I943" i="2"/>
  <c r="J943" i="2"/>
  <c r="K943" i="2"/>
  <c r="L943" i="2"/>
  <c r="M943" i="2"/>
  <c r="U943" i="2" s="1"/>
  <c r="N943" i="2"/>
  <c r="Q943" i="2"/>
  <c r="R943" i="2"/>
  <c r="S943" i="2"/>
  <c r="AB943" i="2"/>
  <c r="AC943" i="2"/>
  <c r="AD943" i="2"/>
  <c r="AE943" i="2"/>
  <c r="AF943" i="2"/>
  <c r="AG943" i="2"/>
  <c r="AH943" i="2"/>
  <c r="AI943" i="2"/>
  <c r="AJ943" i="2"/>
  <c r="B944" i="2"/>
  <c r="C944" i="2"/>
  <c r="D944" i="2"/>
  <c r="G944" i="2"/>
  <c r="H944" i="2"/>
  <c r="I944" i="2"/>
  <c r="J944" i="2"/>
  <c r="K944" i="2"/>
  <c r="L944" i="2"/>
  <c r="M944" i="2"/>
  <c r="N944" i="2"/>
  <c r="R944" i="2"/>
  <c r="S944" i="2"/>
  <c r="AB944" i="2"/>
  <c r="AC944" i="2"/>
  <c r="AD944" i="2"/>
  <c r="AE944" i="2"/>
  <c r="AF944" i="2"/>
  <c r="AG944" i="2"/>
  <c r="AH944" i="2"/>
  <c r="AI944" i="2"/>
  <c r="AJ944" i="2"/>
  <c r="B945" i="2"/>
  <c r="C945" i="2"/>
  <c r="D945" i="2"/>
  <c r="G945" i="2"/>
  <c r="H945" i="2"/>
  <c r="I945" i="2"/>
  <c r="J945" i="2"/>
  <c r="K945" i="2"/>
  <c r="L945" i="2"/>
  <c r="M945" i="2"/>
  <c r="Y945" i="2" s="1"/>
  <c r="N945" i="2"/>
  <c r="Q945" i="2"/>
  <c r="R945" i="2"/>
  <c r="S945" i="2"/>
  <c r="AB945" i="2"/>
  <c r="AC945" i="2"/>
  <c r="AD945" i="2"/>
  <c r="AE945" i="2"/>
  <c r="AF945" i="2"/>
  <c r="AG945" i="2"/>
  <c r="AH945" i="2"/>
  <c r="AI945" i="2"/>
  <c r="AJ945" i="2"/>
  <c r="B946" i="2"/>
  <c r="C946" i="2"/>
  <c r="D946" i="2"/>
  <c r="F946" i="2"/>
  <c r="G946" i="2"/>
  <c r="H946" i="2"/>
  <c r="I946" i="2"/>
  <c r="J946" i="2"/>
  <c r="K946" i="2"/>
  <c r="L946" i="2"/>
  <c r="M946" i="2"/>
  <c r="Z946" i="2" s="1"/>
  <c r="N946" i="2"/>
  <c r="R946" i="2"/>
  <c r="S946" i="2"/>
  <c r="AB946" i="2"/>
  <c r="AC946" i="2"/>
  <c r="AD946" i="2"/>
  <c r="AE946" i="2"/>
  <c r="AF946" i="2"/>
  <c r="AG946" i="2"/>
  <c r="AH946" i="2"/>
  <c r="AI946" i="2"/>
  <c r="AJ946" i="2"/>
  <c r="B947" i="2"/>
  <c r="C947" i="2"/>
  <c r="D947" i="2"/>
  <c r="G947" i="2"/>
  <c r="H947" i="2"/>
  <c r="I947" i="2"/>
  <c r="J947" i="2"/>
  <c r="K947" i="2"/>
  <c r="L947" i="2"/>
  <c r="M947" i="2"/>
  <c r="V947" i="2" s="1"/>
  <c r="N947" i="2"/>
  <c r="R947" i="2"/>
  <c r="S947" i="2"/>
  <c r="AB947" i="2"/>
  <c r="AC947" i="2"/>
  <c r="AD947" i="2"/>
  <c r="AE947" i="2"/>
  <c r="AF947" i="2"/>
  <c r="AG947" i="2"/>
  <c r="AH947" i="2"/>
  <c r="AI947" i="2"/>
  <c r="AJ947" i="2"/>
  <c r="B948" i="2"/>
  <c r="C948" i="2"/>
  <c r="D948" i="2"/>
  <c r="G948" i="2"/>
  <c r="H948" i="2"/>
  <c r="I948" i="2"/>
  <c r="J948" i="2"/>
  <c r="K948" i="2"/>
  <c r="L948" i="2"/>
  <c r="M948" i="2"/>
  <c r="W948" i="2" s="1"/>
  <c r="N948" i="2"/>
  <c r="R948" i="2"/>
  <c r="S948" i="2"/>
  <c r="AB948" i="2"/>
  <c r="AC948" i="2"/>
  <c r="AD948" i="2"/>
  <c r="AE948" i="2"/>
  <c r="AF948" i="2"/>
  <c r="AG948" i="2"/>
  <c r="AH948" i="2"/>
  <c r="AI948" i="2"/>
  <c r="AJ948" i="2"/>
  <c r="B949" i="2"/>
  <c r="C949" i="2"/>
  <c r="D949" i="2"/>
  <c r="G949" i="2"/>
  <c r="H949" i="2"/>
  <c r="I949" i="2"/>
  <c r="J949" i="2"/>
  <c r="K949" i="2"/>
  <c r="L949" i="2"/>
  <c r="M949" i="2"/>
  <c r="X949" i="2" s="1"/>
  <c r="N949" i="2"/>
  <c r="R949" i="2"/>
  <c r="S949" i="2"/>
  <c r="AB949" i="2"/>
  <c r="AC949" i="2"/>
  <c r="AD949" i="2"/>
  <c r="AE949" i="2"/>
  <c r="AF949" i="2"/>
  <c r="AG949" i="2"/>
  <c r="AH949" i="2"/>
  <c r="AI949" i="2"/>
  <c r="AJ949" i="2"/>
  <c r="B950" i="2"/>
  <c r="C950" i="2"/>
  <c r="D950" i="2"/>
  <c r="G950" i="2"/>
  <c r="H950" i="2"/>
  <c r="I950" i="2"/>
  <c r="J950" i="2"/>
  <c r="K950" i="2"/>
  <c r="L950" i="2"/>
  <c r="M950" i="2"/>
  <c r="W950" i="2" s="1"/>
  <c r="N950" i="2"/>
  <c r="F950" i="2"/>
  <c r="Q950" i="2"/>
  <c r="R950" i="2"/>
  <c r="S950" i="2"/>
  <c r="AB950" i="2"/>
  <c r="AC950" i="2"/>
  <c r="AD950" i="2"/>
  <c r="AE950" i="2"/>
  <c r="AF950" i="2"/>
  <c r="AG950" i="2"/>
  <c r="AH950" i="2"/>
  <c r="AI950" i="2"/>
  <c r="AJ950" i="2"/>
  <c r="B951" i="2"/>
  <c r="C951" i="2"/>
  <c r="D951" i="2"/>
  <c r="G951" i="2"/>
  <c r="H951" i="2"/>
  <c r="I951" i="2"/>
  <c r="J951" i="2"/>
  <c r="K951" i="2"/>
  <c r="L951" i="2"/>
  <c r="M951" i="2"/>
  <c r="W951" i="2" s="1"/>
  <c r="N951" i="2"/>
  <c r="Q951" i="2"/>
  <c r="R951" i="2"/>
  <c r="S951" i="2"/>
  <c r="AB951" i="2"/>
  <c r="AC951" i="2"/>
  <c r="AD951" i="2"/>
  <c r="AE951" i="2"/>
  <c r="AF951" i="2"/>
  <c r="AG951" i="2"/>
  <c r="AH951" i="2"/>
  <c r="AI951" i="2"/>
  <c r="AJ951" i="2"/>
  <c r="B952" i="2"/>
  <c r="C952" i="2"/>
  <c r="D952" i="2"/>
  <c r="G952" i="2"/>
  <c r="H952" i="2"/>
  <c r="I952" i="2"/>
  <c r="J952" i="2"/>
  <c r="K952" i="2"/>
  <c r="L952" i="2"/>
  <c r="M952" i="2"/>
  <c r="U952" i="2" s="1"/>
  <c r="N952" i="2"/>
  <c r="R952" i="2"/>
  <c r="S952" i="2"/>
  <c r="AB952" i="2"/>
  <c r="AC952" i="2"/>
  <c r="AD952" i="2"/>
  <c r="AE952" i="2"/>
  <c r="AF952" i="2"/>
  <c r="AG952" i="2"/>
  <c r="AH952" i="2"/>
  <c r="AI952" i="2"/>
  <c r="AJ952" i="2"/>
  <c r="B953" i="2"/>
  <c r="C953" i="2"/>
  <c r="D953" i="2"/>
  <c r="G953" i="2"/>
  <c r="H953" i="2"/>
  <c r="I953" i="2"/>
  <c r="J953" i="2"/>
  <c r="K953" i="2"/>
  <c r="L953" i="2"/>
  <c r="M953" i="2"/>
  <c r="Y953" i="2" s="1"/>
  <c r="N953" i="2"/>
  <c r="R953" i="2"/>
  <c r="S953" i="2"/>
  <c r="AB953" i="2"/>
  <c r="AC953" i="2"/>
  <c r="AD953" i="2"/>
  <c r="AE953" i="2"/>
  <c r="AF953" i="2"/>
  <c r="AG953" i="2"/>
  <c r="AH953" i="2"/>
  <c r="AI953" i="2"/>
  <c r="AJ953" i="2"/>
  <c r="B954" i="2"/>
  <c r="C954" i="2"/>
  <c r="D954" i="2"/>
  <c r="G954" i="2"/>
  <c r="H954" i="2"/>
  <c r="I954" i="2"/>
  <c r="J954" i="2"/>
  <c r="K954" i="2"/>
  <c r="L954" i="2"/>
  <c r="M954" i="2"/>
  <c r="AA954" i="2" s="1"/>
  <c r="N954" i="2"/>
  <c r="R954" i="2"/>
  <c r="S954" i="2"/>
  <c r="AB954" i="2"/>
  <c r="AC954" i="2"/>
  <c r="AD954" i="2"/>
  <c r="AE954" i="2"/>
  <c r="AF954" i="2"/>
  <c r="AG954" i="2"/>
  <c r="AH954" i="2"/>
  <c r="AI954" i="2"/>
  <c r="AJ954" i="2"/>
  <c r="B955" i="2"/>
  <c r="C955" i="2"/>
  <c r="D955" i="2"/>
  <c r="G955" i="2"/>
  <c r="H955" i="2"/>
  <c r="I955" i="2"/>
  <c r="J955" i="2"/>
  <c r="K955" i="2"/>
  <c r="L955" i="2"/>
  <c r="M955" i="2"/>
  <c r="V955" i="2" s="1"/>
  <c r="N955" i="2"/>
  <c r="R955" i="2"/>
  <c r="S955" i="2"/>
  <c r="AB955" i="2"/>
  <c r="AC955" i="2"/>
  <c r="AD955" i="2"/>
  <c r="AE955" i="2"/>
  <c r="AF955" i="2"/>
  <c r="AG955" i="2"/>
  <c r="AH955" i="2"/>
  <c r="AI955" i="2"/>
  <c r="AJ955" i="2"/>
  <c r="B956" i="2"/>
  <c r="C956" i="2"/>
  <c r="D956" i="2"/>
  <c r="G956" i="2"/>
  <c r="H956" i="2"/>
  <c r="I956" i="2"/>
  <c r="J956" i="2"/>
  <c r="K956" i="2"/>
  <c r="L956" i="2"/>
  <c r="M956" i="2"/>
  <c r="V956" i="2" s="1"/>
  <c r="N956" i="2"/>
  <c r="Q956" i="2"/>
  <c r="R956" i="2"/>
  <c r="S956" i="2"/>
  <c r="AB956" i="2"/>
  <c r="AC956" i="2"/>
  <c r="AD956" i="2"/>
  <c r="AE956" i="2"/>
  <c r="AF956" i="2"/>
  <c r="AG956" i="2"/>
  <c r="AH956" i="2"/>
  <c r="AI956" i="2"/>
  <c r="AJ956" i="2"/>
  <c r="B957" i="2"/>
  <c r="C957" i="2"/>
  <c r="D957" i="2"/>
  <c r="G957" i="2"/>
  <c r="H957" i="2"/>
  <c r="I957" i="2"/>
  <c r="J957" i="2"/>
  <c r="K957" i="2"/>
  <c r="L957" i="2"/>
  <c r="M957" i="2"/>
  <c r="X957" i="2" s="1"/>
  <c r="N957" i="2"/>
  <c r="R957" i="2"/>
  <c r="S957" i="2"/>
  <c r="AB957" i="2"/>
  <c r="AC957" i="2"/>
  <c r="AD957" i="2"/>
  <c r="AE957" i="2"/>
  <c r="AF957" i="2"/>
  <c r="AG957" i="2"/>
  <c r="AH957" i="2"/>
  <c r="AI957" i="2"/>
  <c r="AJ957" i="2"/>
  <c r="B958" i="2"/>
  <c r="C958" i="2"/>
  <c r="D958" i="2"/>
  <c r="F958" i="2"/>
  <c r="G958" i="2"/>
  <c r="H958" i="2"/>
  <c r="I958" i="2"/>
  <c r="J958" i="2"/>
  <c r="K958" i="2"/>
  <c r="L958" i="2"/>
  <c r="M958" i="2"/>
  <c r="W958" i="2" s="1"/>
  <c r="N958" i="2"/>
  <c r="Q958" i="2"/>
  <c r="R958" i="2"/>
  <c r="S958" i="2"/>
  <c r="AB958" i="2"/>
  <c r="AC958" i="2"/>
  <c r="AD958" i="2"/>
  <c r="AE958" i="2"/>
  <c r="AF958" i="2"/>
  <c r="AG958" i="2"/>
  <c r="AH958" i="2"/>
  <c r="AI958" i="2"/>
  <c r="AJ958" i="2"/>
  <c r="B959" i="2"/>
  <c r="C959" i="2"/>
  <c r="D959" i="2"/>
  <c r="G959" i="2"/>
  <c r="H959" i="2"/>
  <c r="I959" i="2"/>
  <c r="J959" i="2"/>
  <c r="K959" i="2"/>
  <c r="L959" i="2"/>
  <c r="M959" i="2"/>
  <c r="AA959" i="2" s="1"/>
  <c r="N959" i="2"/>
  <c r="R959" i="2"/>
  <c r="S959" i="2"/>
  <c r="AB959" i="2"/>
  <c r="AC959" i="2"/>
  <c r="AD959" i="2"/>
  <c r="AE959" i="2"/>
  <c r="AF959" i="2"/>
  <c r="AG959" i="2"/>
  <c r="AH959" i="2"/>
  <c r="AI959" i="2"/>
  <c r="AJ959" i="2"/>
  <c r="B960" i="2"/>
  <c r="C960" i="2"/>
  <c r="D960" i="2"/>
  <c r="F960" i="2"/>
  <c r="G960" i="2"/>
  <c r="H960" i="2"/>
  <c r="I960" i="2"/>
  <c r="J960" i="2"/>
  <c r="K960" i="2"/>
  <c r="L960" i="2"/>
  <c r="M960" i="2"/>
  <c r="N960" i="2"/>
  <c r="Q960" i="2"/>
  <c r="R960" i="2"/>
  <c r="S960" i="2"/>
  <c r="AB960" i="2"/>
  <c r="AC960" i="2"/>
  <c r="AD960" i="2"/>
  <c r="AE960" i="2"/>
  <c r="AF960" i="2"/>
  <c r="AG960" i="2"/>
  <c r="AH960" i="2"/>
  <c r="AI960" i="2"/>
  <c r="AJ960" i="2"/>
  <c r="B961" i="2"/>
  <c r="C961" i="2"/>
  <c r="D961" i="2"/>
  <c r="G961" i="2"/>
  <c r="H961" i="2"/>
  <c r="I961" i="2"/>
  <c r="J961" i="2"/>
  <c r="K961" i="2"/>
  <c r="L961" i="2"/>
  <c r="M961" i="2"/>
  <c r="T961" i="2" s="1"/>
  <c r="N961" i="2"/>
  <c r="Q961" i="2"/>
  <c r="R961" i="2"/>
  <c r="S961" i="2"/>
  <c r="AB961" i="2"/>
  <c r="AC961" i="2"/>
  <c r="AD961" i="2"/>
  <c r="AE961" i="2"/>
  <c r="AF961" i="2"/>
  <c r="AG961" i="2"/>
  <c r="AH961" i="2"/>
  <c r="AI961" i="2"/>
  <c r="AJ961" i="2"/>
  <c r="B962" i="2"/>
  <c r="C962" i="2"/>
  <c r="D962" i="2"/>
  <c r="G962" i="2"/>
  <c r="H962" i="2"/>
  <c r="I962" i="2"/>
  <c r="J962" i="2"/>
  <c r="K962" i="2"/>
  <c r="L962" i="2"/>
  <c r="M962" i="2"/>
  <c r="W962" i="2" s="1"/>
  <c r="N962" i="2"/>
  <c r="R962" i="2"/>
  <c r="S962" i="2"/>
  <c r="AB962" i="2"/>
  <c r="AC962" i="2"/>
  <c r="AD962" i="2"/>
  <c r="AE962" i="2"/>
  <c r="AF962" i="2"/>
  <c r="AG962" i="2"/>
  <c r="AH962" i="2"/>
  <c r="AI962" i="2"/>
  <c r="AJ962" i="2"/>
  <c r="B963" i="2"/>
  <c r="C963" i="2"/>
  <c r="D963" i="2"/>
  <c r="G963" i="2"/>
  <c r="H963" i="2"/>
  <c r="I963" i="2"/>
  <c r="J963" i="2"/>
  <c r="K963" i="2"/>
  <c r="L963" i="2"/>
  <c r="M963" i="2"/>
  <c r="N963" i="2"/>
  <c r="R963" i="2"/>
  <c r="S963" i="2"/>
  <c r="AB963" i="2"/>
  <c r="AC963" i="2"/>
  <c r="AD963" i="2"/>
  <c r="AE963" i="2"/>
  <c r="AF963" i="2"/>
  <c r="AG963" i="2"/>
  <c r="AH963" i="2"/>
  <c r="AI963" i="2"/>
  <c r="AJ963" i="2"/>
  <c r="B964" i="2"/>
  <c r="C964" i="2"/>
  <c r="D964" i="2"/>
  <c r="G964" i="2"/>
  <c r="H964" i="2"/>
  <c r="I964" i="2"/>
  <c r="J964" i="2"/>
  <c r="K964" i="2"/>
  <c r="L964" i="2"/>
  <c r="M964" i="2"/>
  <c r="U964" i="2" s="1"/>
  <c r="N964" i="2"/>
  <c r="Q964" i="2"/>
  <c r="R964" i="2"/>
  <c r="S964" i="2"/>
  <c r="AB964" i="2"/>
  <c r="AC964" i="2"/>
  <c r="AD964" i="2"/>
  <c r="AE964" i="2"/>
  <c r="AF964" i="2"/>
  <c r="AG964" i="2"/>
  <c r="AH964" i="2"/>
  <c r="AI964" i="2"/>
  <c r="AJ964" i="2"/>
  <c r="B965" i="2"/>
  <c r="C965" i="2"/>
  <c r="D965" i="2"/>
  <c r="G965" i="2"/>
  <c r="H965" i="2"/>
  <c r="I965" i="2"/>
  <c r="J965" i="2"/>
  <c r="K965" i="2"/>
  <c r="L965" i="2"/>
  <c r="M965" i="2"/>
  <c r="N965" i="2"/>
  <c r="R965" i="2"/>
  <c r="S965" i="2"/>
  <c r="AB965" i="2"/>
  <c r="AC965" i="2"/>
  <c r="AD965" i="2"/>
  <c r="AE965" i="2"/>
  <c r="AF965" i="2"/>
  <c r="AG965" i="2"/>
  <c r="AH965" i="2"/>
  <c r="AI965" i="2"/>
  <c r="AJ965" i="2"/>
  <c r="B966" i="2"/>
  <c r="C966" i="2"/>
  <c r="D966" i="2"/>
  <c r="G966" i="2"/>
  <c r="H966" i="2"/>
  <c r="I966" i="2"/>
  <c r="J966" i="2"/>
  <c r="K966" i="2"/>
  <c r="L966" i="2"/>
  <c r="M966" i="2"/>
  <c r="AA966" i="2" s="1"/>
  <c r="N966" i="2"/>
  <c r="Q966" i="2"/>
  <c r="R966" i="2"/>
  <c r="S966" i="2"/>
  <c r="AB966" i="2"/>
  <c r="AC966" i="2"/>
  <c r="AD966" i="2"/>
  <c r="AE966" i="2"/>
  <c r="AF966" i="2"/>
  <c r="AG966" i="2"/>
  <c r="AH966" i="2"/>
  <c r="AI966" i="2"/>
  <c r="AJ966" i="2"/>
  <c r="B967" i="2"/>
  <c r="C967" i="2"/>
  <c r="D967" i="2"/>
  <c r="G967" i="2"/>
  <c r="H967" i="2"/>
  <c r="I967" i="2"/>
  <c r="J967" i="2"/>
  <c r="K967" i="2"/>
  <c r="L967" i="2"/>
  <c r="M967" i="2"/>
  <c r="AA967" i="2" s="1"/>
  <c r="N967" i="2"/>
  <c r="R967" i="2"/>
  <c r="S967" i="2"/>
  <c r="AB967" i="2"/>
  <c r="AC967" i="2"/>
  <c r="AD967" i="2"/>
  <c r="AE967" i="2"/>
  <c r="AF967" i="2"/>
  <c r="AG967" i="2"/>
  <c r="AH967" i="2"/>
  <c r="AI967" i="2"/>
  <c r="AJ967" i="2"/>
  <c r="B968" i="2"/>
  <c r="C968" i="2"/>
  <c r="D968" i="2"/>
  <c r="G968" i="2"/>
  <c r="H968" i="2"/>
  <c r="I968" i="2"/>
  <c r="J968" i="2"/>
  <c r="K968" i="2"/>
  <c r="L968" i="2"/>
  <c r="M968" i="2"/>
  <c r="W968" i="2" s="1"/>
  <c r="N968" i="2"/>
  <c r="Q968" i="2"/>
  <c r="R968" i="2"/>
  <c r="S968" i="2"/>
  <c r="AB968" i="2"/>
  <c r="AC968" i="2"/>
  <c r="AD968" i="2"/>
  <c r="AE968" i="2"/>
  <c r="AF968" i="2"/>
  <c r="AG968" i="2"/>
  <c r="AH968" i="2"/>
  <c r="AI968" i="2"/>
  <c r="AJ968" i="2"/>
  <c r="B969" i="2"/>
  <c r="C969" i="2"/>
  <c r="D969" i="2"/>
  <c r="G969" i="2"/>
  <c r="H969" i="2"/>
  <c r="I969" i="2"/>
  <c r="J969" i="2"/>
  <c r="K969" i="2"/>
  <c r="L969" i="2"/>
  <c r="M969" i="2"/>
  <c r="Y969" i="2" s="1"/>
  <c r="N969" i="2"/>
  <c r="Q969" i="2"/>
  <c r="R969" i="2"/>
  <c r="S969" i="2"/>
  <c r="AB969" i="2"/>
  <c r="AC969" i="2"/>
  <c r="AD969" i="2"/>
  <c r="AE969" i="2"/>
  <c r="AF969" i="2"/>
  <c r="AG969" i="2"/>
  <c r="AH969" i="2"/>
  <c r="AI969" i="2"/>
  <c r="AJ969" i="2"/>
  <c r="B970" i="2"/>
  <c r="C970" i="2"/>
  <c r="D970" i="2"/>
  <c r="G970" i="2"/>
  <c r="H970" i="2"/>
  <c r="I970" i="2"/>
  <c r="J970" i="2"/>
  <c r="K970" i="2"/>
  <c r="L970" i="2"/>
  <c r="M970" i="2"/>
  <c r="AA970" i="2" s="1"/>
  <c r="N970" i="2"/>
  <c r="R970" i="2"/>
  <c r="S970" i="2"/>
  <c r="AB970" i="2"/>
  <c r="AC970" i="2"/>
  <c r="AD970" i="2"/>
  <c r="AE970" i="2"/>
  <c r="AF970" i="2"/>
  <c r="AG970" i="2"/>
  <c r="AH970" i="2"/>
  <c r="AI970" i="2"/>
  <c r="AJ970" i="2"/>
  <c r="B971" i="2"/>
  <c r="C971" i="2"/>
  <c r="D971" i="2"/>
  <c r="G971" i="2"/>
  <c r="H971" i="2"/>
  <c r="I971" i="2"/>
  <c r="J971" i="2"/>
  <c r="K971" i="2"/>
  <c r="L971" i="2"/>
  <c r="M971" i="2"/>
  <c r="V971" i="2" s="1"/>
  <c r="N971" i="2"/>
  <c r="R971" i="2"/>
  <c r="S971" i="2"/>
  <c r="AB971" i="2"/>
  <c r="AC971" i="2"/>
  <c r="AD971" i="2"/>
  <c r="AE971" i="2"/>
  <c r="AF971" i="2"/>
  <c r="AG971" i="2"/>
  <c r="AH971" i="2"/>
  <c r="AI971" i="2"/>
  <c r="AJ971" i="2"/>
  <c r="B972" i="2"/>
  <c r="C972" i="2"/>
  <c r="D972" i="2"/>
  <c r="G972" i="2"/>
  <c r="H972" i="2"/>
  <c r="I972" i="2"/>
  <c r="J972" i="2"/>
  <c r="K972" i="2"/>
  <c r="L972" i="2"/>
  <c r="M972" i="2"/>
  <c r="W972" i="2" s="1"/>
  <c r="N972" i="2"/>
  <c r="R972" i="2"/>
  <c r="S972" i="2"/>
  <c r="AB972" i="2"/>
  <c r="AC972" i="2"/>
  <c r="AD972" i="2"/>
  <c r="AE972" i="2"/>
  <c r="AF972" i="2"/>
  <c r="AG972" i="2"/>
  <c r="AH972" i="2"/>
  <c r="AI972" i="2"/>
  <c r="AJ972" i="2"/>
  <c r="B973" i="2"/>
  <c r="C973" i="2"/>
  <c r="D973" i="2"/>
  <c r="F973" i="2"/>
  <c r="G973" i="2"/>
  <c r="H973" i="2"/>
  <c r="I973" i="2"/>
  <c r="J973" i="2"/>
  <c r="K973" i="2"/>
  <c r="L973" i="2"/>
  <c r="M973" i="2"/>
  <c r="N973" i="2"/>
  <c r="R973" i="2"/>
  <c r="S973" i="2"/>
  <c r="AB973" i="2"/>
  <c r="AC973" i="2"/>
  <c r="AD973" i="2"/>
  <c r="AE973" i="2"/>
  <c r="AF973" i="2"/>
  <c r="AG973" i="2"/>
  <c r="AH973" i="2"/>
  <c r="AI973" i="2"/>
  <c r="AJ973" i="2"/>
  <c r="B974" i="2"/>
  <c r="C974" i="2"/>
  <c r="D974" i="2"/>
  <c r="G974" i="2"/>
  <c r="H974" i="2"/>
  <c r="I974" i="2"/>
  <c r="J974" i="2"/>
  <c r="K974" i="2"/>
  <c r="L974" i="2"/>
  <c r="M974" i="2"/>
  <c r="V974" i="2" s="1"/>
  <c r="N974" i="2"/>
  <c r="Q974" i="2"/>
  <c r="R974" i="2"/>
  <c r="S974" i="2"/>
  <c r="AB974" i="2"/>
  <c r="AC974" i="2"/>
  <c r="AD974" i="2"/>
  <c r="AE974" i="2"/>
  <c r="AF974" i="2"/>
  <c r="AG974" i="2"/>
  <c r="AH974" i="2"/>
  <c r="AI974" i="2"/>
  <c r="AJ974" i="2"/>
  <c r="B975" i="2"/>
  <c r="C975" i="2"/>
  <c r="D975" i="2"/>
  <c r="G975" i="2"/>
  <c r="H975" i="2"/>
  <c r="I975" i="2"/>
  <c r="J975" i="2"/>
  <c r="K975" i="2"/>
  <c r="L975" i="2"/>
  <c r="M975" i="2"/>
  <c r="W975" i="2" s="1"/>
  <c r="N975" i="2"/>
  <c r="R975" i="2"/>
  <c r="S975" i="2"/>
  <c r="AB975" i="2"/>
  <c r="AC975" i="2"/>
  <c r="AD975" i="2"/>
  <c r="AE975" i="2"/>
  <c r="AF975" i="2"/>
  <c r="AG975" i="2"/>
  <c r="AH975" i="2"/>
  <c r="AI975" i="2"/>
  <c r="AJ975" i="2"/>
  <c r="B976" i="2"/>
  <c r="C976" i="2"/>
  <c r="D976" i="2"/>
  <c r="F976" i="2"/>
  <c r="G976" i="2"/>
  <c r="H976" i="2"/>
  <c r="I976" i="2"/>
  <c r="J976" i="2"/>
  <c r="K976" i="2"/>
  <c r="L976" i="2"/>
  <c r="M976" i="2"/>
  <c r="W976" i="2" s="1"/>
  <c r="N976" i="2"/>
  <c r="R976" i="2"/>
  <c r="S976" i="2"/>
  <c r="AB976" i="2"/>
  <c r="AC976" i="2"/>
  <c r="AD976" i="2"/>
  <c r="AE976" i="2"/>
  <c r="AF976" i="2"/>
  <c r="AG976" i="2"/>
  <c r="AH976" i="2"/>
  <c r="AI976" i="2"/>
  <c r="AJ976" i="2"/>
  <c r="B977" i="2"/>
  <c r="C977" i="2"/>
  <c r="D977" i="2"/>
  <c r="F977" i="2"/>
  <c r="G977" i="2"/>
  <c r="H977" i="2"/>
  <c r="I977" i="2"/>
  <c r="J977" i="2"/>
  <c r="K977" i="2"/>
  <c r="L977" i="2"/>
  <c r="M977" i="2"/>
  <c r="Y977" i="2" s="1"/>
  <c r="N977" i="2"/>
  <c r="R977" i="2"/>
  <c r="S977" i="2"/>
  <c r="AB977" i="2"/>
  <c r="AC977" i="2"/>
  <c r="AD977" i="2"/>
  <c r="AE977" i="2"/>
  <c r="AF977" i="2"/>
  <c r="AG977" i="2"/>
  <c r="AH977" i="2"/>
  <c r="AI977" i="2"/>
  <c r="AJ977" i="2"/>
  <c r="B978" i="2"/>
  <c r="C978" i="2"/>
  <c r="D978" i="2"/>
  <c r="G978" i="2"/>
  <c r="H978" i="2"/>
  <c r="I978" i="2"/>
  <c r="J978" i="2"/>
  <c r="K978" i="2"/>
  <c r="L978" i="2"/>
  <c r="M978" i="2"/>
  <c r="AA978" i="2" s="1"/>
  <c r="N978" i="2"/>
  <c r="R978" i="2"/>
  <c r="S978" i="2"/>
  <c r="AB978" i="2"/>
  <c r="AC978" i="2"/>
  <c r="AD978" i="2"/>
  <c r="AE978" i="2"/>
  <c r="AF978" i="2"/>
  <c r="AG978" i="2"/>
  <c r="AH978" i="2"/>
  <c r="AI978" i="2"/>
  <c r="AJ978" i="2"/>
  <c r="B979" i="2"/>
  <c r="C979" i="2"/>
  <c r="D979" i="2"/>
  <c r="G979" i="2"/>
  <c r="H979" i="2"/>
  <c r="I979" i="2"/>
  <c r="J979" i="2"/>
  <c r="K979" i="2"/>
  <c r="L979" i="2"/>
  <c r="M979" i="2"/>
  <c r="AA979" i="2" s="1"/>
  <c r="N979" i="2"/>
  <c r="F979" i="2"/>
  <c r="R979" i="2"/>
  <c r="S979" i="2"/>
  <c r="AB979" i="2"/>
  <c r="AC979" i="2"/>
  <c r="AD979" i="2"/>
  <c r="AE979" i="2"/>
  <c r="AF979" i="2"/>
  <c r="AG979" i="2"/>
  <c r="AH979" i="2"/>
  <c r="AI979" i="2"/>
  <c r="AJ979" i="2"/>
  <c r="B980" i="2"/>
  <c r="C980" i="2"/>
  <c r="D980" i="2"/>
  <c r="G980" i="2"/>
  <c r="H980" i="2"/>
  <c r="I980" i="2"/>
  <c r="J980" i="2"/>
  <c r="K980" i="2"/>
  <c r="L980" i="2"/>
  <c r="M980" i="2"/>
  <c r="Y980" i="2" s="1"/>
  <c r="N980" i="2"/>
  <c r="R980" i="2"/>
  <c r="S980" i="2"/>
  <c r="AB980" i="2"/>
  <c r="AC980" i="2"/>
  <c r="AD980" i="2"/>
  <c r="AE980" i="2"/>
  <c r="AF980" i="2"/>
  <c r="AG980" i="2"/>
  <c r="AH980" i="2"/>
  <c r="AI980" i="2"/>
  <c r="AJ980" i="2"/>
  <c r="B981" i="2"/>
  <c r="C981" i="2"/>
  <c r="D981" i="2"/>
  <c r="G981" i="2"/>
  <c r="H981" i="2"/>
  <c r="I981" i="2"/>
  <c r="J981" i="2"/>
  <c r="K981" i="2"/>
  <c r="L981" i="2"/>
  <c r="M981" i="2"/>
  <c r="N981" i="2"/>
  <c r="Q981" i="2"/>
  <c r="R981" i="2"/>
  <c r="S981" i="2"/>
  <c r="AB981" i="2"/>
  <c r="AC981" i="2"/>
  <c r="AD981" i="2"/>
  <c r="AE981" i="2"/>
  <c r="AF981" i="2"/>
  <c r="AG981" i="2"/>
  <c r="AH981" i="2"/>
  <c r="AI981" i="2"/>
  <c r="AJ981" i="2"/>
  <c r="B982" i="2"/>
  <c r="C982" i="2"/>
  <c r="D982" i="2"/>
  <c r="G982" i="2"/>
  <c r="H982" i="2"/>
  <c r="I982" i="2"/>
  <c r="J982" i="2"/>
  <c r="K982" i="2"/>
  <c r="L982" i="2"/>
  <c r="M982" i="2"/>
  <c r="V982" i="2" s="1"/>
  <c r="N982" i="2"/>
  <c r="Q982" i="2"/>
  <c r="R982" i="2"/>
  <c r="S982" i="2"/>
  <c r="AB982" i="2"/>
  <c r="AC982" i="2"/>
  <c r="AD982" i="2"/>
  <c r="AE982" i="2"/>
  <c r="AF982" i="2"/>
  <c r="AG982" i="2"/>
  <c r="AH982" i="2"/>
  <c r="AI982" i="2"/>
  <c r="AJ982" i="2"/>
  <c r="B983" i="2"/>
  <c r="C983" i="2"/>
  <c r="D983" i="2"/>
  <c r="G983" i="2"/>
  <c r="H983" i="2"/>
  <c r="I983" i="2"/>
  <c r="J983" i="2"/>
  <c r="K983" i="2"/>
  <c r="L983" i="2"/>
  <c r="M983" i="2"/>
  <c r="W983" i="2" s="1"/>
  <c r="N983" i="2"/>
  <c r="R983" i="2"/>
  <c r="S983" i="2"/>
  <c r="AB983" i="2"/>
  <c r="AC983" i="2"/>
  <c r="AD983" i="2"/>
  <c r="AE983" i="2"/>
  <c r="AF983" i="2"/>
  <c r="AG983" i="2"/>
  <c r="AH983" i="2"/>
  <c r="AI983" i="2"/>
  <c r="AJ983" i="2"/>
  <c r="B984" i="2"/>
  <c r="C984" i="2"/>
  <c r="D984" i="2"/>
  <c r="F984" i="2"/>
  <c r="G984" i="2"/>
  <c r="H984" i="2"/>
  <c r="I984" i="2"/>
  <c r="J984" i="2"/>
  <c r="K984" i="2"/>
  <c r="L984" i="2"/>
  <c r="M984" i="2"/>
  <c r="W984" i="2" s="1"/>
  <c r="N984" i="2"/>
  <c r="R984" i="2"/>
  <c r="S984" i="2"/>
  <c r="AB984" i="2"/>
  <c r="AC984" i="2"/>
  <c r="AD984" i="2"/>
  <c r="AE984" i="2"/>
  <c r="AF984" i="2"/>
  <c r="AG984" i="2"/>
  <c r="AH984" i="2"/>
  <c r="AI984" i="2"/>
  <c r="AJ984" i="2"/>
  <c r="B985" i="2"/>
  <c r="C985" i="2"/>
  <c r="D985" i="2"/>
  <c r="G985" i="2"/>
  <c r="H985" i="2"/>
  <c r="I985" i="2"/>
  <c r="J985" i="2"/>
  <c r="K985" i="2"/>
  <c r="L985" i="2"/>
  <c r="M985" i="2"/>
  <c r="T985" i="2" s="1"/>
  <c r="N985" i="2"/>
  <c r="Q985" i="2"/>
  <c r="R985" i="2"/>
  <c r="S985" i="2"/>
  <c r="AB985" i="2"/>
  <c r="AC985" i="2"/>
  <c r="AD985" i="2"/>
  <c r="AE985" i="2"/>
  <c r="AF985" i="2"/>
  <c r="AG985" i="2"/>
  <c r="AH985" i="2"/>
  <c r="AI985" i="2"/>
  <c r="AJ985" i="2"/>
  <c r="B986" i="2"/>
  <c r="C986" i="2"/>
  <c r="D986" i="2"/>
  <c r="G986" i="2"/>
  <c r="H986" i="2"/>
  <c r="I986" i="2"/>
  <c r="J986" i="2"/>
  <c r="K986" i="2"/>
  <c r="L986" i="2"/>
  <c r="M986" i="2"/>
  <c r="N986" i="2"/>
  <c r="R986" i="2"/>
  <c r="S986" i="2"/>
  <c r="AB986" i="2"/>
  <c r="AC986" i="2"/>
  <c r="AD986" i="2"/>
  <c r="AE986" i="2"/>
  <c r="AF986" i="2"/>
  <c r="AG986" i="2"/>
  <c r="AH986" i="2"/>
  <c r="AI986" i="2"/>
  <c r="AJ986" i="2"/>
  <c r="B987" i="2"/>
  <c r="C987" i="2"/>
  <c r="D987" i="2"/>
  <c r="G987" i="2"/>
  <c r="H987" i="2"/>
  <c r="I987" i="2"/>
  <c r="J987" i="2"/>
  <c r="K987" i="2"/>
  <c r="L987" i="2"/>
  <c r="M987" i="2"/>
  <c r="N987" i="2"/>
  <c r="R987" i="2"/>
  <c r="S987" i="2"/>
  <c r="AB987" i="2"/>
  <c r="AC987" i="2"/>
  <c r="AD987" i="2"/>
  <c r="AE987" i="2"/>
  <c r="AF987" i="2"/>
  <c r="AG987" i="2"/>
  <c r="AH987" i="2"/>
  <c r="AI987" i="2"/>
  <c r="AJ987" i="2"/>
  <c r="B988" i="2"/>
  <c r="C988" i="2"/>
  <c r="D988" i="2"/>
  <c r="G988" i="2"/>
  <c r="H988" i="2"/>
  <c r="I988" i="2"/>
  <c r="J988" i="2"/>
  <c r="K988" i="2"/>
  <c r="L988" i="2"/>
  <c r="M988" i="2"/>
  <c r="Z988" i="2" s="1"/>
  <c r="N988" i="2"/>
  <c r="F988" i="2"/>
  <c r="Q988" i="2"/>
  <c r="R988" i="2"/>
  <c r="S988" i="2"/>
  <c r="AB988" i="2"/>
  <c r="AC988" i="2"/>
  <c r="AD988" i="2"/>
  <c r="AE988" i="2"/>
  <c r="AF988" i="2"/>
  <c r="AG988" i="2"/>
  <c r="AH988" i="2"/>
  <c r="AI988" i="2"/>
  <c r="AJ988" i="2"/>
  <c r="B989" i="2"/>
  <c r="C989" i="2"/>
  <c r="D989" i="2"/>
  <c r="G989" i="2"/>
  <c r="H989" i="2"/>
  <c r="I989" i="2"/>
  <c r="J989" i="2"/>
  <c r="K989" i="2"/>
  <c r="L989" i="2"/>
  <c r="M989" i="2"/>
  <c r="V989" i="2" s="1"/>
  <c r="N989" i="2"/>
  <c r="Q989" i="2"/>
  <c r="R989" i="2"/>
  <c r="S989" i="2"/>
  <c r="AB989" i="2"/>
  <c r="AC989" i="2"/>
  <c r="AD989" i="2"/>
  <c r="AE989" i="2"/>
  <c r="AF989" i="2"/>
  <c r="AG989" i="2"/>
  <c r="AH989" i="2"/>
  <c r="AI989" i="2"/>
  <c r="AJ989" i="2"/>
  <c r="B990" i="2"/>
  <c r="C990" i="2"/>
  <c r="D990" i="2"/>
  <c r="G990" i="2"/>
  <c r="H990" i="2"/>
  <c r="I990" i="2"/>
  <c r="J990" i="2"/>
  <c r="K990" i="2"/>
  <c r="L990" i="2"/>
  <c r="M990" i="2"/>
  <c r="V990" i="2" s="1"/>
  <c r="N990" i="2"/>
  <c r="R990" i="2"/>
  <c r="S990" i="2"/>
  <c r="AB990" i="2"/>
  <c r="AC990" i="2"/>
  <c r="AD990" i="2"/>
  <c r="AE990" i="2"/>
  <c r="AF990" i="2"/>
  <c r="AG990" i="2"/>
  <c r="AH990" i="2"/>
  <c r="AI990" i="2"/>
  <c r="AJ990" i="2"/>
  <c r="B991" i="2"/>
  <c r="C991" i="2"/>
  <c r="D991" i="2"/>
  <c r="G991" i="2"/>
  <c r="H991" i="2"/>
  <c r="I991" i="2"/>
  <c r="J991" i="2"/>
  <c r="K991" i="2"/>
  <c r="L991" i="2"/>
  <c r="M991" i="2"/>
  <c r="V991" i="2" s="1"/>
  <c r="N991" i="2"/>
  <c r="R991" i="2"/>
  <c r="S991" i="2"/>
  <c r="AB991" i="2"/>
  <c r="AC991" i="2"/>
  <c r="AD991" i="2"/>
  <c r="AE991" i="2"/>
  <c r="AF991" i="2"/>
  <c r="AG991" i="2"/>
  <c r="AH991" i="2"/>
  <c r="AI991" i="2"/>
  <c r="AJ991" i="2"/>
  <c r="B992" i="2"/>
  <c r="C992" i="2"/>
  <c r="D992" i="2"/>
  <c r="G992" i="2"/>
  <c r="H992" i="2"/>
  <c r="I992" i="2"/>
  <c r="J992" i="2"/>
  <c r="K992" i="2"/>
  <c r="L992" i="2"/>
  <c r="M992" i="2"/>
  <c r="W992" i="2" s="1"/>
  <c r="N992" i="2"/>
  <c r="R992" i="2"/>
  <c r="S992" i="2"/>
  <c r="AB992" i="2"/>
  <c r="AC992" i="2"/>
  <c r="AD992" i="2"/>
  <c r="AE992" i="2"/>
  <c r="AF992" i="2"/>
  <c r="AG992" i="2"/>
  <c r="AH992" i="2"/>
  <c r="AI992" i="2"/>
  <c r="AJ992" i="2"/>
  <c r="B993" i="2"/>
  <c r="C993" i="2"/>
  <c r="D993" i="2"/>
  <c r="G993" i="2"/>
  <c r="H993" i="2"/>
  <c r="I993" i="2"/>
  <c r="J993" i="2"/>
  <c r="K993" i="2"/>
  <c r="L993" i="2"/>
  <c r="M993" i="2"/>
  <c r="Y993" i="2" s="1"/>
  <c r="N993" i="2"/>
  <c r="R993" i="2"/>
  <c r="S993" i="2"/>
  <c r="AB993" i="2"/>
  <c r="AC993" i="2"/>
  <c r="AD993" i="2"/>
  <c r="AE993" i="2"/>
  <c r="AF993" i="2"/>
  <c r="AG993" i="2"/>
  <c r="AH993" i="2"/>
  <c r="AI993" i="2"/>
  <c r="AJ993" i="2"/>
  <c r="B994" i="2"/>
  <c r="C994" i="2"/>
  <c r="D994" i="2"/>
  <c r="G994" i="2"/>
  <c r="H994" i="2"/>
  <c r="I994" i="2"/>
  <c r="J994" i="2"/>
  <c r="K994" i="2"/>
  <c r="L994" i="2"/>
  <c r="M994" i="2"/>
  <c r="Z994" i="2" s="1"/>
  <c r="N994" i="2"/>
  <c r="R994" i="2"/>
  <c r="S994" i="2"/>
  <c r="AB994" i="2"/>
  <c r="AC994" i="2"/>
  <c r="AD994" i="2"/>
  <c r="AE994" i="2"/>
  <c r="AF994" i="2"/>
  <c r="AG994" i="2"/>
  <c r="AH994" i="2"/>
  <c r="AI994" i="2"/>
  <c r="AJ994" i="2"/>
  <c r="B995" i="2"/>
  <c r="C995" i="2"/>
  <c r="D995" i="2"/>
  <c r="G995" i="2"/>
  <c r="H995" i="2"/>
  <c r="I995" i="2"/>
  <c r="J995" i="2"/>
  <c r="K995" i="2"/>
  <c r="L995" i="2"/>
  <c r="M995" i="2"/>
  <c r="V995" i="2" s="1"/>
  <c r="N995" i="2"/>
  <c r="R995" i="2"/>
  <c r="S995" i="2"/>
  <c r="AB995" i="2"/>
  <c r="AC995" i="2"/>
  <c r="AD995" i="2"/>
  <c r="AE995" i="2"/>
  <c r="AF995" i="2"/>
  <c r="AG995" i="2"/>
  <c r="AH995" i="2"/>
  <c r="AI995" i="2"/>
  <c r="AJ995" i="2"/>
  <c r="B996" i="2"/>
  <c r="C996" i="2"/>
  <c r="D996" i="2"/>
  <c r="G996" i="2"/>
  <c r="H996" i="2"/>
  <c r="I996" i="2"/>
  <c r="J996" i="2"/>
  <c r="K996" i="2"/>
  <c r="L996" i="2"/>
  <c r="M996" i="2"/>
  <c r="V996" i="2" s="1"/>
  <c r="N996" i="2"/>
  <c r="F996" i="2"/>
  <c r="R996" i="2"/>
  <c r="S996" i="2"/>
  <c r="AB996" i="2"/>
  <c r="AC996" i="2"/>
  <c r="AD996" i="2"/>
  <c r="AE996" i="2"/>
  <c r="AF996" i="2"/>
  <c r="AG996" i="2"/>
  <c r="AH996" i="2"/>
  <c r="AI996" i="2"/>
  <c r="AJ996" i="2"/>
  <c r="B997" i="2"/>
  <c r="C997" i="2"/>
  <c r="D997" i="2"/>
  <c r="G997" i="2"/>
  <c r="H997" i="2"/>
  <c r="I997" i="2"/>
  <c r="J997" i="2"/>
  <c r="K997" i="2"/>
  <c r="L997" i="2"/>
  <c r="M997" i="2"/>
  <c r="X997" i="2" s="1"/>
  <c r="N997" i="2"/>
  <c r="R997" i="2"/>
  <c r="S997" i="2"/>
  <c r="AB997" i="2"/>
  <c r="AC997" i="2"/>
  <c r="AD997" i="2"/>
  <c r="AE997" i="2"/>
  <c r="AF997" i="2"/>
  <c r="AG997" i="2"/>
  <c r="AH997" i="2"/>
  <c r="AI997" i="2"/>
  <c r="AJ997" i="2"/>
  <c r="B998" i="2"/>
  <c r="C998" i="2"/>
  <c r="D998" i="2"/>
  <c r="G998" i="2"/>
  <c r="H998" i="2"/>
  <c r="I998" i="2"/>
  <c r="J998" i="2"/>
  <c r="K998" i="2"/>
  <c r="L998" i="2"/>
  <c r="M998" i="2"/>
  <c r="AA998" i="2" s="1"/>
  <c r="N998" i="2"/>
  <c r="Q998" i="2"/>
  <c r="R998" i="2"/>
  <c r="S998" i="2"/>
  <c r="AB998" i="2"/>
  <c r="AC998" i="2"/>
  <c r="AD998" i="2"/>
  <c r="AE998" i="2"/>
  <c r="AF998" i="2"/>
  <c r="AG998" i="2"/>
  <c r="AH998" i="2"/>
  <c r="AI998" i="2"/>
  <c r="AJ998" i="2"/>
  <c r="Q4" i="2" l="1"/>
  <c r="F464" i="2"/>
  <c r="F383" i="2"/>
  <c r="F171" i="2"/>
  <c r="F43" i="2"/>
  <c r="F382" i="2"/>
  <c r="F436" i="2"/>
  <c r="F575" i="2"/>
  <c r="F447" i="2"/>
  <c r="F716" i="2"/>
  <c r="F844" i="2"/>
  <c r="F667" i="2"/>
  <c r="F473" i="2"/>
  <c r="F733" i="2"/>
  <c r="F64" i="2"/>
  <c r="F120" i="2"/>
  <c r="F666" i="2"/>
  <c r="F884" i="2"/>
  <c r="F949" i="2"/>
  <c r="F362" i="2"/>
  <c r="F701" i="2"/>
  <c r="F235" i="2"/>
  <c r="F333" i="2"/>
  <c r="F96" i="2"/>
  <c r="F92" i="2"/>
  <c r="F128" i="2"/>
  <c r="F232" i="2"/>
  <c r="F83" i="2"/>
  <c r="F118" i="2"/>
  <c r="F54" i="2"/>
  <c r="F117" i="2"/>
  <c r="F16" i="2"/>
  <c r="F845" i="2"/>
  <c r="F266" i="2"/>
  <c r="F150" i="2"/>
  <c r="F86" i="2"/>
  <c r="F22" i="2"/>
  <c r="F374" i="2"/>
  <c r="F176" i="2"/>
  <c r="F499" i="2"/>
  <c r="F756" i="2"/>
  <c r="F820" i="2"/>
  <c r="F339" i="2"/>
  <c r="F214" i="2"/>
  <c r="F469" i="2"/>
  <c r="F341" i="2"/>
  <c r="F277" i="2"/>
  <c r="F224" i="2"/>
  <c r="F358" i="2"/>
  <c r="F892" i="2"/>
  <c r="F498" i="2"/>
  <c r="F444" i="2"/>
  <c r="F583" i="2"/>
  <c r="F327" i="2"/>
  <c r="F263" i="2"/>
  <c r="F179" i="2"/>
  <c r="F51" i="2"/>
  <c r="U503" i="2"/>
  <c r="Y177" i="2"/>
  <c r="X62" i="2"/>
  <c r="U961" i="2"/>
  <c r="Z311" i="2"/>
  <c r="V844" i="2"/>
  <c r="V203" i="2"/>
  <c r="V202" i="2"/>
  <c r="U66" i="2"/>
  <c r="AA64" i="2"/>
  <c r="U483" i="2"/>
  <c r="X864" i="2"/>
  <c r="Z571" i="2"/>
  <c r="Z63" i="2"/>
  <c r="T62" i="2"/>
  <c r="AA28" i="2"/>
  <c r="Z717" i="2"/>
  <c r="AA100" i="2"/>
  <c r="Z866" i="2"/>
  <c r="T515" i="2"/>
  <c r="Y514" i="2"/>
  <c r="Z253" i="2"/>
  <c r="V211" i="2"/>
  <c r="Z179" i="2"/>
  <c r="Z309" i="2"/>
  <c r="T253" i="2"/>
  <c r="T517" i="2"/>
  <c r="U534" i="2"/>
  <c r="Z522" i="2"/>
  <c r="AA119" i="2"/>
  <c r="U112" i="2"/>
  <c r="W111" i="2"/>
  <c r="Z96" i="2"/>
  <c r="W892" i="2"/>
  <c r="Z313" i="2"/>
  <c r="Y224" i="2"/>
  <c r="V96" i="2"/>
  <c r="AA983" i="2"/>
  <c r="Y951" i="2"/>
  <c r="Z913" i="2"/>
  <c r="U717" i="2"/>
  <c r="Y549" i="2"/>
  <c r="T436" i="2"/>
  <c r="W402" i="2"/>
  <c r="Y314" i="2"/>
  <c r="T224" i="2"/>
  <c r="Y121" i="2"/>
  <c r="U96" i="2"/>
  <c r="V951" i="2"/>
  <c r="X653" i="2"/>
  <c r="W467" i="2"/>
  <c r="V315" i="2"/>
  <c r="X307" i="2"/>
  <c r="U141" i="2"/>
  <c r="T96" i="2"/>
  <c r="X795" i="2"/>
  <c r="Z477" i="2"/>
  <c r="X140" i="2"/>
  <c r="W754" i="2"/>
  <c r="Y70" i="2"/>
  <c r="AA961" i="2"/>
  <c r="X203" i="2"/>
  <c r="U842" i="2"/>
  <c r="X840" i="2"/>
  <c r="AA771" i="2"/>
  <c r="Y749" i="2"/>
  <c r="Z541" i="2"/>
  <c r="AA427" i="2"/>
  <c r="Y333" i="2"/>
  <c r="T315" i="2"/>
  <c r="U314" i="2"/>
  <c r="V313" i="2"/>
  <c r="X273" i="2"/>
  <c r="U253" i="2"/>
  <c r="AA186" i="2"/>
  <c r="Y184" i="2"/>
  <c r="V183" i="2"/>
  <c r="AA182" i="2"/>
  <c r="W179" i="2"/>
  <c r="W178" i="2"/>
  <c r="W79" i="2"/>
  <c r="AA63" i="2"/>
  <c r="Z851" i="2"/>
  <c r="T842" i="2"/>
  <c r="T840" i="2"/>
  <c r="W787" i="2"/>
  <c r="Z771" i="2"/>
  <c r="AA759" i="2"/>
  <c r="Z723" i="2"/>
  <c r="V629" i="2"/>
  <c r="Y627" i="2"/>
  <c r="Z611" i="2"/>
  <c r="X610" i="2"/>
  <c r="U564" i="2"/>
  <c r="V535" i="2"/>
  <c r="Z493" i="2"/>
  <c r="T472" i="2"/>
  <c r="X459" i="2"/>
  <c r="Y383" i="2"/>
  <c r="AA354" i="2"/>
  <c r="U339" i="2"/>
  <c r="W333" i="2"/>
  <c r="U208" i="2"/>
  <c r="W186" i="2"/>
  <c r="T184" i="2"/>
  <c r="Z182" i="2"/>
  <c r="V116" i="2"/>
  <c r="W94" i="2"/>
  <c r="X12" i="2"/>
  <c r="U851" i="2"/>
  <c r="Z850" i="2"/>
  <c r="AA827" i="2"/>
  <c r="Y814" i="2"/>
  <c r="Y807" i="2"/>
  <c r="X759" i="2"/>
  <c r="X723" i="2"/>
  <c r="U673" i="2"/>
  <c r="Z568" i="2"/>
  <c r="U536" i="2"/>
  <c r="T508" i="2"/>
  <c r="U493" i="2"/>
  <c r="X383" i="2"/>
  <c r="Y354" i="2"/>
  <c r="Y263" i="2"/>
  <c r="Z193" i="2"/>
  <c r="U116" i="2"/>
  <c r="U94" i="2"/>
  <c r="U92" i="2"/>
  <c r="Y63" i="2"/>
  <c r="Z975" i="2"/>
  <c r="U941" i="2"/>
  <c r="AA940" i="2"/>
  <c r="T674" i="2"/>
  <c r="U585" i="2"/>
  <c r="Z584" i="2"/>
  <c r="U569" i="2"/>
  <c r="U502" i="2"/>
  <c r="U354" i="2"/>
  <c r="X193" i="2"/>
  <c r="U158" i="2"/>
  <c r="U93" i="2"/>
  <c r="W63" i="2"/>
  <c r="Z47" i="2"/>
  <c r="Z967" i="2"/>
  <c r="X943" i="2"/>
  <c r="U63" i="2"/>
  <c r="Z840" i="2"/>
  <c r="W967" i="2"/>
  <c r="U966" i="2"/>
  <c r="Z515" i="2"/>
  <c r="T486" i="2"/>
  <c r="T483" i="2"/>
  <c r="Z402" i="2"/>
  <c r="Z217" i="2"/>
  <c r="W70" i="2"/>
  <c r="T63" i="2"/>
  <c r="W970" i="2"/>
  <c r="V967" i="2"/>
  <c r="X775" i="2"/>
  <c r="W515" i="2"/>
  <c r="V112" i="2"/>
  <c r="Y110" i="2"/>
  <c r="W997" i="2"/>
  <c r="Z991" i="2"/>
  <c r="Z983" i="2"/>
  <c r="AA975" i="2"/>
  <c r="Z942" i="2"/>
  <c r="U912" i="2"/>
  <c r="Y892" i="2"/>
  <c r="W827" i="2"/>
  <c r="W795" i="2"/>
  <c r="AA775" i="2"/>
  <c r="W771" i="2"/>
  <c r="V770" i="2"/>
  <c r="T759" i="2"/>
  <c r="U749" i="2"/>
  <c r="W717" i="2"/>
  <c r="U674" i="2"/>
  <c r="Z673" i="2"/>
  <c r="X629" i="2"/>
  <c r="U584" i="2"/>
  <c r="AA583" i="2"/>
  <c r="AA568" i="2"/>
  <c r="W548" i="2"/>
  <c r="T536" i="2"/>
  <c r="U515" i="2"/>
  <c r="T503" i="2"/>
  <c r="AA426" i="2"/>
  <c r="T333" i="2"/>
  <c r="X315" i="2"/>
  <c r="X309" i="2"/>
  <c r="W253" i="2"/>
  <c r="AA245" i="2"/>
  <c r="U217" i="2"/>
  <c r="X211" i="2"/>
  <c r="V169" i="2"/>
  <c r="X116" i="2"/>
  <c r="U111" i="2"/>
  <c r="AA108" i="2"/>
  <c r="Z44" i="2"/>
  <c r="U807" i="2"/>
  <c r="Y805" i="2"/>
  <c r="T804" i="2"/>
  <c r="AA786" i="2"/>
  <c r="T775" i="2"/>
  <c r="X541" i="2"/>
  <c r="AA487" i="2"/>
  <c r="Y317" i="2"/>
  <c r="V119" i="2"/>
  <c r="V55" i="2"/>
  <c r="U47" i="2"/>
  <c r="Z962" i="2"/>
  <c r="X774" i="2"/>
  <c r="U754" i="2"/>
  <c r="Y659" i="2"/>
  <c r="X568" i="2"/>
  <c r="T975" i="2"/>
  <c r="Z929" i="2"/>
  <c r="W791" i="2"/>
  <c r="Z789" i="2"/>
  <c r="Z766" i="2"/>
  <c r="V653" i="2"/>
  <c r="AA637" i="2"/>
  <c r="U636" i="2"/>
  <c r="AA604" i="2"/>
  <c r="U541" i="2"/>
  <c r="V436" i="2"/>
  <c r="AA435" i="2"/>
  <c r="T402" i="2"/>
  <c r="T396" i="2"/>
  <c r="Y378" i="2"/>
  <c r="V317" i="2"/>
  <c r="W291" i="2"/>
  <c r="AA265" i="2"/>
  <c r="AA172" i="2"/>
  <c r="V171" i="2"/>
  <c r="AA128" i="2"/>
  <c r="Y88" i="2"/>
  <c r="Y82" i="2"/>
  <c r="U57" i="2"/>
  <c r="U55" i="2"/>
  <c r="T47" i="2"/>
  <c r="U41" i="2"/>
  <c r="Z40" i="2"/>
  <c r="Y30" i="2"/>
  <c r="X9" i="2"/>
  <c r="W8" i="2"/>
  <c r="V791" i="2"/>
  <c r="Y766" i="2"/>
  <c r="U744" i="2"/>
  <c r="V724" i="2"/>
  <c r="AA669" i="2"/>
  <c r="Y662" i="2"/>
  <c r="Z635" i="2"/>
  <c r="Y604" i="2"/>
  <c r="Y598" i="2"/>
  <c r="W448" i="2"/>
  <c r="Z390" i="2"/>
  <c r="Z389" i="2"/>
  <c r="X380" i="2"/>
  <c r="U373" i="2"/>
  <c r="U372" i="2"/>
  <c r="Y344" i="2"/>
  <c r="Z136" i="2"/>
  <c r="X128" i="2"/>
  <c r="V90" i="2"/>
  <c r="X82" i="2"/>
  <c r="AA23" i="2"/>
  <c r="U975" i="2"/>
  <c r="X906" i="2"/>
  <c r="U787" i="2"/>
  <c r="AA964" i="2"/>
  <c r="Y929" i="2"/>
  <c r="U928" i="2"/>
  <c r="X980" i="2"/>
  <c r="AA932" i="2"/>
  <c r="X852" i="2"/>
  <c r="AA848" i="2"/>
  <c r="AA824" i="2"/>
  <c r="T791" i="2"/>
  <c r="X766" i="2"/>
  <c r="X760" i="2"/>
  <c r="U724" i="2"/>
  <c r="Z668" i="2"/>
  <c r="V598" i="2"/>
  <c r="Z536" i="2"/>
  <c r="AA515" i="2"/>
  <c r="AA423" i="2"/>
  <c r="W389" i="2"/>
  <c r="Y388" i="2"/>
  <c r="Z381" i="2"/>
  <c r="V374" i="2"/>
  <c r="Y352" i="2"/>
  <c r="Z351" i="2"/>
  <c r="Z279" i="2"/>
  <c r="T215" i="2"/>
  <c r="Z214" i="2"/>
  <c r="AA179" i="2"/>
  <c r="X96" i="2"/>
  <c r="Y94" i="2"/>
  <c r="U23" i="2"/>
  <c r="T760" i="2"/>
  <c r="Y726" i="2"/>
  <c r="Y536" i="2"/>
  <c r="AA516" i="2"/>
  <c r="Z503" i="2"/>
  <c r="Y459" i="2"/>
  <c r="W423" i="2"/>
  <c r="V389" i="2"/>
  <c r="Y131" i="2"/>
  <c r="Z75" i="2"/>
  <c r="W60" i="2"/>
  <c r="F866" i="2"/>
  <c r="F894" i="2"/>
  <c r="F982" i="2"/>
  <c r="F628" i="2"/>
  <c r="F893" i="2"/>
  <c r="F868" i="2"/>
  <c r="F659" i="2"/>
  <c r="F434" i="2"/>
  <c r="F934" i="2"/>
  <c r="F244" i="2"/>
  <c r="F926" i="2"/>
  <c r="F764" i="2"/>
  <c r="F957" i="2"/>
  <c r="F854" i="2"/>
  <c r="F653" i="2"/>
  <c r="F700" i="2"/>
  <c r="F380" i="2"/>
  <c r="F617" i="2"/>
  <c r="F361" i="2"/>
  <c r="F717" i="2"/>
  <c r="F796" i="2"/>
  <c r="F446" i="2"/>
  <c r="F989" i="2"/>
  <c r="F140" i="2"/>
  <c r="F668" i="2"/>
  <c r="F457" i="2"/>
  <c r="F655" i="2"/>
  <c r="F512" i="2"/>
  <c r="F908" i="2"/>
  <c r="F876" i="2"/>
  <c r="F618" i="2"/>
  <c r="F532" i="2"/>
  <c r="F794" i="2"/>
  <c r="F762" i="2"/>
  <c r="F486" i="2"/>
  <c r="F144" i="2"/>
  <c r="F725" i="2"/>
  <c r="F693" i="2"/>
  <c r="F528" i="2"/>
  <c r="F420" i="2"/>
  <c r="F836" i="2"/>
  <c r="F772" i="2"/>
  <c r="F676" i="2"/>
  <c r="F112" i="2"/>
  <c r="F630" i="2"/>
  <c r="F460" i="2"/>
  <c r="F529" i="2"/>
  <c r="F401" i="2"/>
  <c r="F312" i="2"/>
  <c r="F599" i="2"/>
  <c r="F567" i="2"/>
  <c r="F503" i="2"/>
  <c r="F471" i="2"/>
  <c r="F407" i="2"/>
  <c r="F343" i="2"/>
  <c r="F292" i="2"/>
  <c r="F36" i="2"/>
  <c r="F163" i="2"/>
  <c r="F131" i="2"/>
  <c r="F298" i="2"/>
  <c r="F138" i="2"/>
  <c r="F106" i="2"/>
  <c r="F74" i="2"/>
  <c r="F42" i="2"/>
  <c r="F10" i="2"/>
  <c r="F337" i="2"/>
  <c r="F273" i="2"/>
  <c r="F209" i="2"/>
  <c r="F177" i="2"/>
  <c r="F113" i="2"/>
  <c r="F81" i="2"/>
  <c r="F49" i="2"/>
  <c r="F942" i="2"/>
  <c r="F282" i="2"/>
  <c r="F451" i="2"/>
  <c r="F622" i="2"/>
  <c r="F927" i="2"/>
  <c r="F704" i="2"/>
  <c r="F738" i="2"/>
  <c r="F938" i="2"/>
  <c r="F219" i="2"/>
  <c r="F454" i="2"/>
  <c r="F834" i="2"/>
  <c r="F910" i="2"/>
  <c r="F435" i="2"/>
  <c r="F606" i="2"/>
  <c r="F793" i="2"/>
  <c r="F93" i="2"/>
  <c r="F651" i="2"/>
  <c r="F974" i="2"/>
  <c r="F372" i="2"/>
  <c r="F872" i="2"/>
  <c r="F80" i="2"/>
  <c r="F822" i="2"/>
  <c r="F726" i="2"/>
  <c r="F530" i="2"/>
  <c r="F657" i="2"/>
  <c r="F208" i="2"/>
  <c r="F768" i="2"/>
  <c r="F534" i="2"/>
  <c r="F364" i="2"/>
  <c r="F589" i="2"/>
  <c r="F557" i="2"/>
  <c r="F397" i="2"/>
  <c r="F24" i="2"/>
  <c r="F595" i="2"/>
  <c r="F467" i="2"/>
  <c r="F403" i="2"/>
  <c r="F72" i="2"/>
  <c r="F319" i="2"/>
  <c r="F287" i="2"/>
  <c r="F255" i="2"/>
  <c r="F191" i="2"/>
  <c r="F127" i="2"/>
  <c r="F166" i="2"/>
  <c r="F102" i="2"/>
  <c r="F205" i="2"/>
  <c r="F754" i="2"/>
  <c r="F994" i="2"/>
  <c r="F458" i="2"/>
  <c r="F706" i="2"/>
  <c r="F369" i="2"/>
  <c r="F662" i="2"/>
  <c r="F832" i="2"/>
  <c r="F621" i="2"/>
  <c r="F493" i="2"/>
  <c r="F429" i="2"/>
  <c r="F365" i="2"/>
  <c r="F237" i="2"/>
  <c r="F230" i="2"/>
  <c r="U156" i="2"/>
  <c r="T156" i="2"/>
  <c r="X156" i="2"/>
  <c r="T889" i="2"/>
  <c r="Z889" i="2"/>
  <c r="U889" i="2"/>
  <c r="Y820" i="2"/>
  <c r="W820" i="2"/>
  <c r="AA684" i="2"/>
  <c r="W684" i="2"/>
  <c r="Y684" i="2"/>
  <c r="Z684" i="2"/>
  <c r="AA620" i="2"/>
  <c r="W620" i="2"/>
  <c r="V386" i="2"/>
  <c r="X386" i="2"/>
  <c r="Y386" i="2"/>
  <c r="Y196" i="2"/>
  <c r="U196" i="2"/>
  <c r="Y133" i="2"/>
  <c r="U133" i="2"/>
  <c r="V622" i="2"/>
  <c r="X622" i="2"/>
  <c r="T134" i="2"/>
  <c r="U134" i="2"/>
  <c r="V134" i="2"/>
  <c r="X134" i="2"/>
  <c r="Y134" i="2"/>
  <c r="X917" i="2"/>
  <c r="W917" i="2"/>
  <c r="V619" i="2"/>
  <c r="U619" i="2"/>
  <c r="Z661" i="2"/>
  <c r="W661" i="2"/>
  <c r="Y661" i="2"/>
  <c r="U613" i="2"/>
  <c r="Z613" i="2"/>
  <c r="T613" i="2"/>
  <c r="V613" i="2"/>
  <c r="W613" i="2"/>
  <c r="X613" i="2"/>
  <c r="Z449" i="2"/>
  <c r="U449" i="2"/>
  <c r="X750" i="2"/>
  <c r="AA750" i="2"/>
  <c r="V504" i="2"/>
  <c r="Z504" i="2"/>
  <c r="Y451" i="2"/>
  <c r="V451" i="2"/>
  <c r="X451" i="2"/>
  <c r="AA451" i="2"/>
  <c r="U413" i="2"/>
  <c r="V413" i="2"/>
  <c r="X338" i="2"/>
  <c r="AA338" i="2"/>
  <c r="Z296" i="2"/>
  <c r="X296" i="2"/>
  <c r="T250" i="2"/>
  <c r="U250" i="2"/>
  <c r="AA250" i="2"/>
  <c r="AA185" i="2"/>
  <c r="T185" i="2"/>
  <c r="X185" i="2"/>
  <c r="Z185" i="2"/>
  <c r="Y125" i="2"/>
  <c r="U125" i="2"/>
  <c r="AA911" i="2"/>
  <c r="Z911" i="2"/>
  <c r="Y911" i="2"/>
  <c r="AA994" i="2"/>
  <c r="Y994" i="2"/>
  <c r="AA752" i="2"/>
  <c r="T752" i="2"/>
  <c r="Z857" i="2"/>
  <c r="X857" i="2"/>
  <c r="W780" i="2"/>
  <c r="X780" i="2"/>
  <c r="X778" i="2"/>
  <c r="W778" i="2"/>
  <c r="V778" i="2"/>
  <c r="V505" i="2"/>
  <c r="T505" i="2"/>
  <c r="U505" i="2"/>
  <c r="Z287" i="2"/>
  <c r="V287" i="2"/>
  <c r="T266" i="2"/>
  <c r="U266" i="2"/>
  <c r="AA266" i="2"/>
  <c r="V137" i="2"/>
  <c r="Y137" i="2"/>
  <c r="T969" i="2"/>
  <c r="U969" i="2"/>
  <c r="AA969" i="2"/>
  <c r="Y613" i="2"/>
  <c r="W595" i="2"/>
  <c r="AA595" i="2"/>
  <c r="V429" i="2"/>
  <c r="U429" i="2"/>
  <c r="U289" i="2"/>
  <c r="Z289" i="2"/>
  <c r="T138" i="2"/>
  <c r="Z138" i="2"/>
  <c r="F288" i="2"/>
  <c r="F644" i="2"/>
  <c r="F497" i="2"/>
  <c r="AA991" i="2"/>
  <c r="Z978" i="2"/>
  <c r="V975" i="2"/>
  <c r="T971" i="2"/>
  <c r="X970" i="2"/>
  <c r="Z961" i="2"/>
  <c r="T951" i="2"/>
  <c r="AA947" i="2"/>
  <c r="Z932" i="2"/>
  <c r="U914" i="2"/>
  <c r="U913" i="2"/>
  <c r="AA869" i="2"/>
  <c r="T795" i="2"/>
  <c r="U791" i="2"/>
  <c r="V742" i="2"/>
  <c r="T717" i="2"/>
  <c r="X669" i="2"/>
  <c r="W629" i="2"/>
  <c r="U583" i="2"/>
  <c r="X569" i="2"/>
  <c r="T541" i="2"/>
  <c r="W516" i="2"/>
  <c r="Z506" i="2"/>
  <c r="Y477" i="2"/>
  <c r="U476" i="2"/>
  <c r="V473" i="2"/>
  <c r="U423" i="2"/>
  <c r="U383" i="2"/>
  <c r="Z380" i="2"/>
  <c r="X291" i="2"/>
  <c r="V217" i="2"/>
  <c r="U213" i="2"/>
  <c r="U193" i="2"/>
  <c r="U186" i="2"/>
  <c r="Y123" i="2"/>
  <c r="W88" i="2"/>
  <c r="V70" i="2"/>
  <c r="Y55" i="2"/>
  <c r="AA27" i="2"/>
  <c r="U26" i="2"/>
  <c r="W23" i="2"/>
  <c r="Z131" i="2"/>
  <c r="Z128" i="2"/>
  <c r="X123" i="2"/>
  <c r="AA82" i="2"/>
  <c r="T70" i="2"/>
  <c r="V23" i="2"/>
  <c r="Y991" i="2"/>
  <c r="U629" i="2"/>
  <c r="AA528" i="2"/>
  <c r="U471" i="2"/>
  <c r="Y462" i="2"/>
  <c r="U380" i="2"/>
  <c r="X341" i="2"/>
  <c r="AA295" i="2"/>
  <c r="W273" i="2"/>
  <c r="AA249" i="2"/>
  <c r="Y245" i="2"/>
  <c r="X4" i="2"/>
  <c r="X991" i="2"/>
  <c r="T950" i="2"/>
  <c r="U932" i="2"/>
  <c r="Z930" i="2"/>
  <c r="X860" i="2"/>
  <c r="Y824" i="2"/>
  <c r="AA791" i="2"/>
  <c r="Y773" i="2"/>
  <c r="Z758" i="2"/>
  <c r="AA717" i="2"/>
  <c r="AA702" i="2"/>
  <c r="Z683" i="2"/>
  <c r="Y637" i="2"/>
  <c r="T629" i="2"/>
  <c r="Y611" i="2"/>
  <c r="X604" i="2"/>
  <c r="X601" i="2"/>
  <c r="X587" i="2"/>
  <c r="Z576" i="2"/>
  <c r="AA567" i="2"/>
  <c r="AA541" i="2"/>
  <c r="Z528" i="2"/>
  <c r="Z486" i="2"/>
  <c r="X462" i="2"/>
  <c r="W459" i="2"/>
  <c r="Z397" i="2"/>
  <c r="T380" i="2"/>
  <c r="Z358" i="2"/>
  <c r="Z355" i="2"/>
  <c r="X344" i="2"/>
  <c r="W341" i="2"/>
  <c r="W323" i="2"/>
  <c r="Z303" i="2"/>
  <c r="X295" i="2"/>
  <c r="X279" i="2"/>
  <c r="V273" i="2"/>
  <c r="Z249" i="2"/>
  <c r="W245" i="2"/>
  <c r="Z231" i="2"/>
  <c r="Y200" i="2"/>
  <c r="Z127" i="2"/>
  <c r="W100" i="2"/>
  <c r="W46" i="2"/>
  <c r="Y15" i="2"/>
  <c r="Y9" i="2"/>
  <c r="Y932" i="2"/>
  <c r="Y950" i="2"/>
  <c r="W932" i="2"/>
  <c r="T932" i="2"/>
  <c r="X930" i="2"/>
  <c r="Z883" i="2"/>
  <c r="U860" i="2"/>
  <c r="AA845" i="2"/>
  <c r="AA843" i="2"/>
  <c r="Z834" i="2"/>
  <c r="Y832" i="2"/>
  <c r="AA830" i="2"/>
  <c r="X824" i="2"/>
  <c r="Z791" i="2"/>
  <c r="U773" i="2"/>
  <c r="Y758" i="2"/>
  <c r="V702" i="2"/>
  <c r="W690" i="2"/>
  <c r="Z689" i="2"/>
  <c r="Y683" i="2"/>
  <c r="W637" i="2"/>
  <c r="Z630" i="2"/>
  <c r="U611" i="2"/>
  <c r="W604" i="2"/>
  <c r="U601" i="2"/>
  <c r="U587" i="2"/>
  <c r="X576" i="2"/>
  <c r="Z567" i="2"/>
  <c r="X536" i="2"/>
  <c r="Y528" i="2"/>
  <c r="V486" i="2"/>
  <c r="V459" i="2"/>
  <c r="Z405" i="2"/>
  <c r="Y400" i="2"/>
  <c r="AA399" i="2"/>
  <c r="W397" i="2"/>
  <c r="V358" i="2"/>
  <c r="Y357" i="2"/>
  <c r="X355" i="2"/>
  <c r="V347" i="2"/>
  <c r="U344" i="2"/>
  <c r="V303" i="2"/>
  <c r="V295" i="2"/>
  <c r="X283" i="2"/>
  <c r="V279" i="2"/>
  <c r="Z277" i="2"/>
  <c r="U273" i="2"/>
  <c r="U272" i="2"/>
  <c r="AA270" i="2"/>
  <c r="X249" i="2"/>
  <c r="V245" i="2"/>
  <c r="W200" i="2"/>
  <c r="X127" i="2"/>
  <c r="Y112" i="2"/>
  <c r="V100" i="2"/>
  <c r="Z92" i="2"/>
  <c r="V82" i="2"/>
  <c r="AA73" i="2"/>
  <c r="Z70" i="2"/>
  <c r="Y64" i="2"/>
  <c r="U46" i="2"/>
  <c r="U44" i="2"/>
  <c r="AA7" i="2"/>
  <c r="F862" i="2"/>
  <c r="Z950" i="2"/>
  <c r="U991" i="2"/>
  <c r="T991" i="2"/>
  <c r="U930" i="2"/>
  <c r="AA864" i="2"/>
  <c r="T860" i="2"/>
  <c r="V834" i="2"/>
  <c r="U832" i="2"/>
  <c r="Y830" i="2"/>
  <c r="T824" i="2"/>
  <c r="Z795" i="2"/>
  <c r="Y791" i="2"/>
  <c r="AA787" i="2"/>
  <c r="X772" i="2"/>
  <c r="V758" i="2"/>
  <c r="X717" i="2"/>
  <c r="Z715" i="2"/>
  <c r="W706" i="2"/>
  <c r="U702" i="2"/>
  <c r="W689" i="2"/>
  <c r="W683" i="2"/>
  <c r="W653" i="2"/>
  <c r="Z636" i="2"/>
  <c r="Z629" i="2"/>
  <c r="Z610" i="2"/>
  <c r="V604" i="2"/>
  <c r="T601" i="2"/>
  <c r="W600" i="2"/>
  <c r="T587" i="2"/>
  <c r="Z586" i="2"/>
  <c r="V564" i="2"/>
  <c r="Y541" i="2"/>
  <c r="W536" i="2"/>
  <c r="X528" i="2"/>
  <c r="U517" i="2"/>
  <c r="U486" i="2"/>
  <c r="U459" i="2"/>
  <c r="V458" i="2"/>
  <c r="Y438" i="2"/>
  <c r="X436" i="2"/>
  <c r="U402" i="2"/>
  <c r="U400" i="2"/>
  <c r="Y396" i="2"/>
  <c r="V373" i="2"/>
  <c r="AA370" i="2"/>
  <c r="Y362" i="2"/>
  <c r="Z354" i="2"/>
  <c r="W331" i="2"/>
  <c r="W315" i="2"/>
  <c r="W302" i="2"/>
  <c r="AA301" i="2"/>
  <c r="Z299" i="2"/>
  <c r="T279" i="2"/>
  <c r="Y277" i="2"/>
  <c r="Y270" i="2"/>
  <c r="X243" i="2"/>
  <c r="AA241" i="2"/>
  <c r="Z227" i="2"/>
  <c r="Z225" i="2"/>
  <c r="W104" i="2"/>
  <c r="T100" i="2"/>
  <c r="V92" i="2"/>
  <c r="Y89" i="2"/>
  <c r="U82" i="2"/>
  <c r="X76" i="2"/>
  <c r="Y73" i="2"/>
  <c r="W64" i="2"/>
  <c r="T44" i="2"/>
  <c r="X7" i="2"/>
  <c r="Z6" i="2"/>
  <c r="Y841" i="2"/>
  <c r="AA767" i="2"/>
  <c r="T758" i="2"/>
  <c r="Y629" i="2"/>
  <c r="U302" i="2"/>
  <c r="U270" i="2"/>
  <c r="T227" i="2"/>
  <c r="AA88" i="2"/>
  <c r="T82" i="2"/>
  <c r="T76" i="2"/>
  <c r="AA75" i="2"/>
  <c r="X73" i="2"/>
  <c r="X70" i="2"/>
  <c r="V64" i="2"/>
  <c r="U7" i="2"/>
  <c r="F156" i="2"/>
  <c r="F56" i="2"/>
  <c r="F84" i="2"/>
  <c r="F32" i="2"/>
  <c r="F8" i="2"/>
  <c r="F62" i="2"/>
  <c r="F37" i="2"/>
  <c r="V491" i="2"/>
  <c r="T491" i="2"/>
  <c r="W491" i="2"/>
  <c r="Y474" i="2"/>
  <c r="U474" i="2"/>
  <c r="V474" i="2"/>
  <c r="X856" i="2"/>
  <c r="V686" i="2"/>
  <c r="Z662" i="2"/>
  <c r="X661" i="2"/>
  <c r="X650" i="2"/>
  <c r="Y642" i="2"/>
  <c r="U642" i="2"/>
  <c r="Z642" i="2"/>
  <c r="AA641" i="2"/>
  <c r="Z641" i="2"/>
  <c r="T577" i="2"/>
  <c r="X577" i="2"/>
  <c r="W819" i="2"/>
  <c r="Z959" i="2"/>
  <c r="Y940" i="2"/>
  <c r="V874" i="2"/>
  <c r="V868" i="2"/>
  <c r="Z794" i="2"/>
  <c r="Z786" i="2"/>
  <c r="Z722" i="2"/>
  <c r="Z716" i="2"/>
  <c r="U686" i="2"/>
  <c r="W650" i="2"/>
  <c r="Z634" i="2"/>
  <c r="AA612" i="2"/>
  <c r="V612" i="2"/>
  <c r="W590" i="2"/>
  <c r="U590" i="2"/>
  <c r="W511" i="2"/>
  <c r="AA511" i="2"/>
  <c r="Y908" i="2"/>
  <c r="X819" i="2"/>
  <c r="X686" i="2"/>
  <c r="Z650" i="2"/>
  <c r="X908" i="2"/>
  <c r="W895" i="2"/>
  <c r="Z874" i="2"/>
  <c r="AA926" i="2"/>
  <c r="X872" i="2"/>
  <c r="W959" i="2"/>
  <c r="X956" i="2"/>
  <c r="W940" i="2"/>
  <c r="V926" i="2"/>
  <c r="T908" i="2"/>
  <c r="Z905" i="2"/>
  <c r="V902" i="2"/>
  <c r="Z900" i="2"/>
  <c r="X898" i="2"/>
  <c r="T895" i="2"/>
  <c r="Z894" i="2"/>
  <c r="U888" i="2"/>
  <c r="T886" i="2"/>
  <c r="U874" i="2"/>
  <c r="U868" i="2"/>
  <c r="V866" i="2"/>
  <c r="U848" i="2"/>
  <c r="W830" i="2"/>
  <c r="X823" i="2"/>
  <c r="U821" i="2"/>
  <c r="T819" i="2"/>
  <c r="W786" i="2"/>
  <c r="Z783" i="2"/>
  <c r="X776" i="2"/>
  <c r="W766" i="2"/>
  <c r="Z759" i="2"/>
  <c r="U722" i="2"/>
  <c r="Z721" i="2"/>
  <c r="Y716" i="2"/>
  <c r="X710" i="2"/>
  <c r="X693" i="2"/>
  <c r="U683" i="2"/>
  <c r="U668" i="2"/>
  <c r="V662" i="2"/>
  <c r="V661" i="2"/>
  <c r="T650" i="2"/>
  <c r="Z649" i="2"/>
  <c r="Z612" i="2"/>
  <c r="V498" i="2"/>
  <c r="W498" i="2"/>
  <c r="Z498" i="2"/>
  <c r="U482" i="2"/>
  <c r="V482" i="2"/>
  <c r="Z474" i="2"/>
  <c r="X895" i="2"/>
  <c r="Z888" i="2"/>
  <c r="AA956" i="2"/>
  <c r="V888" i="2"/>
  <c r="T856" i="2"/>
  <c r="Y821" i="2"/>
  <c r="W978" i="2"/>
  <c r="V994" i="2"/>
  <c r="V978" i="2"/>
  <c r="U977" i="2"/>
  <c r="V959" i="2"/>
  <c r="U956" i="2"/>
  <c r="U940" i="2"/>
  <c r="T939" i="2"/>
  <c r="X938" i="2"/>
  <c r="Z935" i="2"/>
  <c r="Y930" i="2"/>
  <c r="T926" i="2"/>
  <c r="X911" i="2"/>
  <c r="U902" i="2"/>
  <c r="W900" i="2"/>
  <c r="V898" i="2"/>
  <c r="X892" i="2"/>
  <c r="AA885" i="2"/>
  <c r="X883" i="2"/>
  <c r="U866" i="2"/>
  <c r="T848" i="2"/>
  <c r="X843" i="2"/>
  <c r="V830" i="2"/>
  <c r="U820" i="2"/>
  <c r="AA808" i="2"/>
  <c r="AA798" i="2"/>
  <c r="U793" i="2"/>
  <c r="V786" i="2"/>
  <c r="Y775" i="2"/>
  <c r="X771" i="2"/>
  <c r="V766" i="2"/>
  <c r="Y759" i="2"/>
  <c r="X728" i="2"/>
  <c r="T722" i="2"/>
  <c r="W721" i="2"/>
  <c r="U716" i="2"/>
  <c r="Z709" i="2"/>
  <c r="Z692" i="2"/>
  <c r="T683" i="2"/>
  <c r="Z682" i="2"/>
  <c r="T668" i="2"/>
  <c r="U662" i="2"/>
  <c r="U661" i="2"/>
  <c r="U653" i="2"/>
  <c r="W649" i="2"/>
  <c r="Z646" i="2"/>
  <c r="U641" i="2"/>
  <c r="U637" i="2"/>
  <c r="Z637" i="2"/>
  <c r="Y612" i="2"/>
  <c r="Y556" i="2"/>
  <c r="T556" i="2"/>
  <c r="V556" i="2"/>
  <c r="Y978" i="2"/>
  <c r="X978" i="2"/>
  <c r="AA931" i="2"/>
  <c r="AA905" i="2"/>
  <c r="Y848" i="2"/>
  <c r="Z823" i="2"/>
  <c r="X994" i="2"/>
  <c r="U994" i="2"/>
  <c r="U993" i="2"/>
  <c r="U978" i="2"/>
  <c r="T956" i="2"/>
  <c r="T955" i="2"/>
  <c r="X954" i="2"/>
  <c r="AA953" i="2"/>
  <c r="T940" i="2"/>
  <c r="V935" i="2"/>
  <c r="Y925" i="2"/>
  <c r="V911" i="2"/>
  <c r="U898" i="2"/>
  <c r="Z897" i="2"/>
  <c r="AA895" i="2"/>
  <c r="U883" i="2"/>
  <c r="T866" i="2"/>
  <c r="Z864" i="2"/>
  <c r="V860" i="2"/>
  <c r="W843" i="2"/>
  <c r="T830" i="2"/>
  <c r="Z829" i="2"/>
  <c r="T820" i="2"/>
  <c r="X808" i="2"/>
  <c r="W798" i="2"/>
  <c r="Y797" i="2"/>
  <c r="U766" i="2"/>
  <c r="U728" i="2"/>
  <c r="U721" i="2"/>
  <c r="X718" i="2"/>
  <c r="W713" i="2"/>
  <c r="X703" i="2"/>
  <c r="U691" i="2"/>
  <c r="W682" i="2"/>
  <c r="Z666" i="2"/>
  <c r="T662" i="2"/>
  <c r="T661" i="2"/>
  <c r="T653" i="2"/>
  <c r="U649" i="2"/>
  <c r="Y646" i="2"/>
  <c r="T642" i="2"/>
  <c r="Y602" i="2"/>
  <c r="X602" i="2"/>
  <c r="Y444" i="2"/>
  <c r="T444" i="2"/>
  <c r="V444" i="2"/>
  <c r="X444" i="2"/>
  <c r="Z856" i="2"/>
  <c r="Y888" i="2"/>
  <c r="U908" i="2"/>
  <c r="V895" i="2"/>
  <c r="U819" i="2"/>
  <c r="U998" i="2"/>
  <c r="U985" i="2"/>
  <c r="U984" i="2"/>
  <c r="AA971" i="2"/>
  <c r="W954" i="2"/>
  <c r="U935" i="2"/>
  <c r="W930" i="2"/>
  <c r="W925" i="2"/>
  <c r="T923" i="2"/>
  <c r="Z922" i="2"/>
  <c r="T911" i="2"/>
  <c r="U897" i="2"/>
  <c r="Z895" i="2"/>
  <c r="U892" i="2"/>
  <c r="X880" i="2"/>
  <c r="X878" i="2"/>
  <c r="W876" i="2"/>
  <c r="Z858" i="2"/>
  <c r="AA840" i="2"/>
  <c r="U829" i="2"/>
  <c r="AA819" i="2"/>
  <c r="V807" i="2"/>
  <c r="X800" i="2"/>
  <c r="V798" i="2"/>
  <c r="AA795" i="2"/>
  <c r="W775" i="2"/>
  <c r="T771" i="2"/>
  <c r="Z770" i="2"/>
  <c r="T766" i="2"/>
  <c r="W759" i="2"/>
  <c r="U727" i="2"/>
  <c r="T715" i="2"/>
  <c r="T691" i="2"/>
  <c r="Z690" i="2"/>
  <c r="X687" i="2"/>
  <c r="AA686" i="2"/>
  <c r="V684" i="2"/>
  <c r="U682" i="2"/>
  <c r="Y670" i="2"/>
  <c r="AA661" i="2"/>
  <c r="Y652" i="2"/>
  <c r="Y638" i="2"/>
  <c r="V638" i="2"/>
  <c r="T637" i="2"/>
  <c r="Z622" i="2"/>
  <c r="Y622" i="2"/>
  <c r="T622" i="2"/>
  <c r="U622" i="2"/>
  <c r="V597" i="2"/>
  <c r="X597" i="2"/>
  <c r="Z597" i="2"/>
  <c r="AA597" i="2"/>
  <c r="X563" i="2"/>
  <c r="T563" i="2"/>
  <c r="U563" i="2"/>
  <c r="V563" i="2"/>
  <c r="W563" i="2"/>
  <c r="AA554" i="2"/>
  <c r="U554" i="2"/>
  <c r="Y554" i="2"/>
  <c r="Z554" i="2"/>
  <c r="T543" i="2"/>
  <c r="U543" i="2"/>
  <c r="X868" i="2"/>
  <c r="X886" i="2"/>
  <c r="X830" i="2"/>
  <c r="T943" i="2"/>
  <c r="V930" i="2"/>
  <c r="U925" i="2"/>
  <c r="V914" i="2"/>
  <c r="Z908" i="2"/>
  <c r="Y895" i="2"/>
  <c r="T892" i="2"/>
  <c r="AA888" i="2"/>
  <c r="U879" i="2"/>
  <c r="U876" i="2"/>
  <c r="Y857" i="2"/>
  <c r="AA856" i="2"/>
  <c r="X828" i="2"/>
  <c r="Z819" i="2"/>
  <c r="V775" i="2"/>
  <c r="W770" i="2"/>
  <c r="V759" i="2"/>
  <c r="AA742" i="2"/>
  <c r="AA725" i="2"/>
  <c r="U687" i="2"/>
  <c r="Y686" i="2"/>
  <c r="U684" i="2"/>
  <c r="Y675" i="2"/>
  <c r="Z674" i="2"/>
  <c r="V670" i="2"/>
  <c r="T652" i="2"/>
  <c r="Y639" i="2"/>
  <c r="X639" i="2"/>
  <c r="U630" i="2"/>
  <c r="Y630" i="2"/>
  <c r="AA622" i="2"/>
  <c r="X455" i="2"/>
  <c r="T455" i="2"/>
  <c r="W455" i="2"/>
  <c r="Y381" i="2"/>
  <c r="X378" i="2"/>
  <c r="X362" i="2"/>
  <c r="X265" i="2"/>
  <c r="Z223" i="2"/>
  <c r="X195" i="2"/>
  <c r="Z71" i="2"/>
  <c r="Z15" i="2"/>
  <c r="T7" i="2"/>
  <c r="V600" i="2"/>
  <c r="AA584" i="2"/>
  <c r="AA504" i="2"/>
  <c r="U448" i="2"/>
  <c r="Y435" i="2"/>
  <c r="X416" i="2"/>
  <c r="Y405" i="2"/>
  <c r="T404" i="2"/>
  <c r="Z396" i="2"/>
  <c r="AA391" i="2"/>
  <c r="W381" i="2"/>
  <c r="W378" i="2"/>
  <c r="Z370" i="2"/>
  <c r="Y351" i="2"/>
  <c r="Y338" i="2"/>
  <c r="X277" i="2"/>
  <c r="AA274" i="2"/>
  <c r="X270" i="2"/>
  <c r="W265" i="2"/>
  <c r="AA257" i="2"/>
  <c r="W241" i="2"/>
  <c r="X223" i="2"/>
  <c r="U200" i="2"/>
  <c r="W195" i="2"/>
  <c r="Y193" i="2"/>
  <c r="Y185" i="2"/>
  <c r="W175" i="2"/>
  <c r="W161" i="2"/>
  <c r="X148" i="2"/>
  <c r="W131" i="2"/>
  <c r="AA130" i="2"/>
  <c r="Z126" i="2"/>
  <c r="V123" i="2"/>
  <c r="V104" i="2"/>
  <c r="Z102" i="2"/>
  <c r="W71" i="2"/>
  <c r="V435" i="2"/>
  <c r="U416" i="2"/>
  <c r="X414" i="2"/>
  <c r="W403" i="2"/>
  <c r="Y391" i="2"/>
  <c r="V381" i="2"/>
  <c r="V378" i="2"/>
  <c r="Z377" i="2"/>
  <c r="Y370" i="2"/>
  <c r="X351" i="2"/>
  <c r="X349" i="2"/>
  <c r="W277" i="2"/>
  <c r="W274" i="2"/>
  <c r="V265" i="2"/>
  <c r="W257" i="2"/>
  <c r="U241" i="2"/>
  <c r="W223" i="2"/>
  <c r="T200" i="2"/>
  <c r="V195" i="2"/>
  <c r="U175" i="2"/>
  <c r="V161" i="2"/>
  <c r="U148" i="2"/>
  <c r="U147" i="2"/>
  <c r="X144" i="2"/>
  <c r="V130" i="2"/>
  <c r="Y126" i="2"/>
  <c r="U104" i="2"/>
  <c r="V102" i="2"/>
  <c r="V71" i="2"/>
  <c r="V34" i="2"/>
  <c r="X33" i="2"/>
  <c r="AA32" i="2"/>
  <c r="X15" i="2"/>
  <c r="T12" i="2"/>
  <c r="Z7" i="2"/>
  <c r="V620" i="2"/>
  <c r="U604" i="2"/>
  <c r="Z601" i="2"/>
  <c r="V596" i="2"/>
  <c r="U589" i="2"/>
  <c r="X584" i="2"/>
  <c r="W568" i="2"/>
  <c r="W528" i="2"/>
  <c r="Y515" i="2"/>
  <c r="X504" i="2"/>
  <c r="W487" i="2"/>
  <c r="Y473" i="2"/>
  <c r="V462" i="2"/>
  <c r="AA459" i="2"/>
  <c r="U435" i="2"/>
  <c r="X419" i="2"/>
  <c r="U414" i="2"/>
  <c r="T403" i="2"/>
  <c r="AA402" i="2"/>
  <c r="V396" i="2"/>
  <c r="X390" i="2"/>
  <c r="U381" i="2"/>
  <c r="Y380" i="2"/>
  <c r="X370" i="2"/>
  <c r="Z369" i="2"/>
  <c r="V355" i="2"/>
  <c r="U349" i="2"/>
  <c r="X347" i="2"/>
  <c r="Z329" i="2"/>
  <c r="X317" i="2"/>
  <c r="V277" i="2"/>
  <c r="U274" i="2"/>
  <c r="AA273" i="2"/>
  <c r="X263" i="2"/>
  <c r="T257" i="2"/>
  <c r="AA253" i="2"/>
  <c r="W249" i="2"/>
  <c r="T241" i="2"/>
  <c r="Y240" i="2"/>
  <c r="W227" i="2"/>
  <c r="U195" i="2"/>
  <c r="W193" i="2"/>
  <c r="V185" i="2"/>
  <c r="T175" i="2"/>
  <c r="Y172" i="2"/>
  <c r="T161" i="2"/>
  <c r="Z146" i="2"/>
  <c r="Y145" i="2"/>
  <c r="U130" i="2"/>
  <c r="Y129" i="2"/>
  <c r="W126" i="2"/>
  <c r="T104" i="2"/>
  <c r="U102" i="2"/>
  <c r="V88" i="2"/>
  <c r="Z86" i="2"/>
  <c r="Z82" i="2"/>
  <c r="T71" i="2"/>
  <c r="Z48" i="2"/>
  <c r="AA47" i="2"/>
  <c r="AA35" i="2"/>
  <c r="U34" i="2"/>
  <c r="X32" i="2"/>
  <c r="W15" i="2"/>
  <c r="Y7" i="2"/>
  <c r="Y636" i="2"/>
  <c r="U620" i="2"/>
  <c r="Z617" i="2"/>
  <c r="W611" i="2"/>
  <c r="T604" i="2"/>
  <c r="Y601" i="2"/>
  <c r="AA587" i="2"/>
  <c r="W584" i="2"/>
  <c r="Y576" i="2"/>
  <c r="U568" i="2"/>
  <c r="X553" i="2"/>
  <c r="U551" i="2"/>
  <c r="Y550" i="2"/>
  <c r="X545" i="2"/>
  <c r="X537" i="2"/>
  <c r="AA536" i="2"/>
  <c r="U528" i="2"/>
  <c r="X515" i="2"/>
  <c r="W504" i="2"/>
  <c r="U487" i="2"/>
  <c r="W473" i="2"/>
  <c r="U461" i="2"/>
  <c r="Z459" i="2"/>
  <c r="Z438" i="2"/>
  <c r="AA413" i="2"/>
  <c r="U396" i="2"/>
  <c r="W390" i="2"/>
  <c r="U369" i="2"/>
  <c r="U355" i="2"/>
  <c r="W347" i="2"/>
  <c r="W317" i="2"/>
  <c r="Z283" i="2"/>
  <c r="Y280" i="2"/>
  <c r="U277" i="2"/>
  <c r="V263" i="2"/>
  <c r="Y256" i="2"/>
  <c r="U249" i="2"/>
  <c r="Y248" i="2"/>
  <c r="X239" i="2"/>
  <c r="U227" i="2"/>
  <c r="Y226" i="2"/>
  <c r="AA203" i="2"/>
  <c r="V193" i="2"/>
  <c r="U185" i="2"/>
  <c r="X172" i="2"/>
  <c r="Z169" i="2"/>
  <c r="AA160" i="2"/>
  <c r="W158" i="2"/>
  <c r="U88" i="2"/>
  <c r="U87" i="2"/>
  <c r="W86" i="2"/>
  <c r="U85" i="2"/>
  <c r="V15" i="2"/>
  <c r="T573" i="2"/>
  <c r="U550" i="2"/>
  <c r="T537" i="2"/>
  <c r="U504" i="2"/>
  <c r="U263" i="2"/>
  <c r="AA262" i="2"/>
  <c r="U248" i="2"/>
  <c r="AA238" i="2"/>
  <c r="U237" i="2"/>
  <c r="V226" i="2"/>
  <c r="Y160" i="2"/>
  <c r="AA104" i="2"/>
  <c r="V86" i="2"/>
  <c r="T68" i="2"/>
  <c r="AA67" i="2"/>
  <c r="X66" i="2"/>
  <c r="X58" i="2"/>
  <c r="Y47" i="2"/>
  <c r="W38" i="2"/>
  <c r="AA19" i="2"/>
  <c r="X17" i="2"/>
  <c r="Y16" i="2"/>
  <c r="T15" i="2"/>
  <c r="W7" i="2"/>
  <c r="T4" i="2"/>
  <c r="AA3" i="2"/>
  <c r="V601" i="2"/>
  <c r="W587" i="2"/>
  <c r="Z583" i="2"/>
  <c r="W576" i="2"/>
  <c r="T571" i="2"/>
  <c r="T549" i="2"/>
  <c r="U473" i="2"/>
  <c r="Y449" i="2"/>
  <c r="AA381" i="2"/>
  <c r="Z378" i="2"/>
  <c r="W373" i="2"/>
  <c r="V339" i="2"/>
  <c r="U296" i="2"/>
  <c r="Y295" i="2"/>
  <c r="AA277" i="2"/>
  <c r="Y262" i="2"/>
  <c r="V238" i="2"/>
  <c r="Y217" i="2"/>
  <c r="U212" i="2"/>
  <c r="Z202" i="2"/>
  <c r="T193" i="2"/>
  <c r="Y186" i="2"/>
  <c r="U168" i="2"/>
  <c r="W160" i="2"/>
  <c r="X135" i="2"/>
  <c r="Z104" i="2"/>
  <c r="Z67" i="2"/>
  <c r="Z62" i="2"/>
  <c r="X57" i="2"/>
  <c r="Z55" i="2"/>
  <c r="W47" i="2"/>
  <c r="X41" i="2"/>
  <c r="U16" i="2"/>
  <c r="Z3" i="2"/>
  <c r="Y104" i="2"/>
  <c r="AA15" i="2"/>
  <c r="W3" i="2"/>
  <c r="W944" i="2"/>
  <c r="T944" i="2"/>
  <c r="U944" i="2"/>
  <c r="X933" i="2"/>
  <c r="U933" i="2"/>
  <c r="U916" i="2"/>
  <c r="AA916" i="2"/>
  <c r="U466" i="2"/>
  <c r="V466" i="2"/>
  <c r="Y382" i="2"/>
  <c r="AA382" i="2"/>
  <c r="T382" i="2"/>
  <c r="U382" i="2"/>
  <c r="Z382" i="2"/>
  <c r="V382" i="2"/>
  <c r="U334" i="2"/>
  <c r="V334" i="2"/>
  <c r="W334" i="2"/>
  <c r="W319" i="2"/>
  <c r="Z319" i="2"/>
  <c r="AA319" i="2"/>
  <c r="T319" i="2"/>
  <c r="V319" i="2"/>
  <c r="U319" i="2"/>
  <c r="X319" i="2"/>
  <c r="Y101" i="2"/>
  <c r="U101" i="2"/>
  <c r="AA958" i="2"/>
  <c r="T781" i="2"/>
  <c r="Y781" i="2"/>
  <c r="T757" i="2"/>
  <c r="Y757" i="2"/>
  <c r="Z757" i="2"/>
  <c r="V755" i="2"/>
  <c r="Z755" i="2"/>
  <c r="AA755" i="2"/>
  <c r="T755" i="2"/>
  <c r="U755" i="2"/>
  <c r="AA644" i="2"/>
  <c r="U644" i="2"/>
  <c r="W582" i="2"/>
  <c r="V582" i="2"/>
  <c r="Y582" i="2"/>
  <c r="W566" i="2"/>
  <c r="V566" i="2"/>
  <c r="Y566" i="2"/>
  <c r="Y565" i="2"/>
  <c r="X565" i="2"/>
  <c r="V485" i="2"/>
  <c r="U485" i="2"/>
  <c r="Y485" i="2"/>
  <c r="Z485" i="2"/>
  <c r="X484" i="2"/>
  <c r="U484" i="2"/>
  <c r="W434" i="2"/>
  <c r="Z434" i="2"/>
  <c r="T434" i="2"/>
  <c r="Y408" i="2"/>
  <c r="X408" i="2"/>
  <c r="X382" i="2"/>
  <c r="X235" i="2"/>
  <c r="Y235" i="2"/>
  <c r="Z235" i="2"/>
  <c r="AA235" i="2"/>
  <c r="T235" i="2"/>
  <c r="U235" i="2"/>
  <c r="V235" i="2"/>
  <c r="W235" i="2"/>
  <c r="V205" i="2"/>
  <c r="U205" i="2"/>
  <c r="U192" i="2"/>
  <c r="W192" i="2"/>
  <c r="V113" i="2"/>
  <c r="U113" i="2"/>
  <c r="Y113" i="2"/>
  <c r="AA676" i="2"/>
  <c r="Z676" i="2"/>
  <c r="T676" i="2"/>
  <c r="U676" i="2"/>
  <c r="AA922" i="2"/>
  <c r="U922" i="2"/>
  <c r="AA919" i="2"/>
  <c r="W910" i="2"/>
  <c r="V910" i="2"/>
  <c r="X901" i="2"/>
  <c r="W901" i="2"/>
  <c r="AA890" i="2"/>
  <c r="U890" i="2"/>
  <c r="X890" i="2"/>
  <c r="V988" i="2"/>
  <c r="T988" i="2"/>
  <c r="T983" i="2"/>
  <c r="U983" i="2"/>
  <c r="V983" i="2"/>
  <c r="X972" i="2"/>
  <c r="V963" i="2"/>
  <c r="AA963" i="2"/>
  <c r="V958" i="2"/>
  <c r="T945" i="2"/>
  <c r="U945" i="2"/>
  <c r="U934" i="2"/>
  <c r="T931" i="2"/>
  <c r="X922" i="2"/>
  <c r="W919" i="2"/>
  <c r="Z910" i="2"/>
  <c r="W906" i="2"/>
  <c r="W882" i="2"/>
  <c r="U882" i="2"/>
  <c r="Z881" i="2"/>
  <c r="U881" i="2"/>
  <c r="W881" i="2"/>
  <c r="X881" i="2"/>
  <c r="V859" i="2"/>
  <c r="U859" i="2"/>
  <c r="W859" i="2"/>
  <c r="Z859" i="2"/>
  <c r="T792" i="2"/>
  <c r="Y792" i="2"/>
  <c r="T782" i="2"/>
  <c r="V782" i="2"/>
  <c r="AA782" i="2"/>
  <c r="V763" i="2"/>
  <c r="U763" i="2"/>
  <c r="W763" i="2"/>
  <c r="X763" i="2"/>
  <c r="X735" i="2"/>
  <c r="V680" i="2"/>
  <c r="U680" i="2"/>
  <c r="W676" i="2"/>
  <c r="V651" i="2"/>
  <c r="T651" i="2"/>
  <c r="U651" i="2"/>
  <c r="Z645" i="2"/>
  <c r="Y645" i="2"/>
  <c r="AA645" i="2"/>
  <c r="T645" i="2"/>
  <c r="U645" i="2"/>
  <c r="Y623" i="2"/>
  <c r="U623" i="2"/>
  <c r="X623" i="2"/>
  <c r="V469" i="2"/>
  <c r="Y469" i="2"/>
  <c r="V434" i="2"/>
  <c r="T421" i="2"/>
  <c r="V421" i="2"/>
  <c r="Z421" i="2"/>
  <c r="T415" i="2"/>
  <c r="U415" i="2"/>
  <c r="X415" i="2"/>
  <c r="W382" i="2"/>
  <c r="W343" i="2"/>
  <c r="AA343" i="2"/>
  <c r="T343" i="2"/>
  <c r="U343" i="2"/>
  <c r="Z343" i="2"/>
  <c r="V343" i="2"/>
  <c r="AA322" i="2"/>
  <c r="U322" i="2"/>
  <c r="X322" i="2"/>
  <c r="Z322" i="2"/>
  <c r="AA972" i="2"/>
  <c r="AA934" i="2"/>
  <c r="X572" i="2"/>
  <c r="T572" i="2"/>
  <c r="U572" i="2"/>
  <c r="V572" i="2"/>
  <c r="Y972" i="2"/>
  <c r="Y988" i="2"/>
  <c r="Z993" i="2"/>
  <c r="X988" i="2"/>
  <c r="Y983" i="2"/>
  <c r="U958" i="2"/>
  <c r="AA939" i="2"/>
  <c r="W936" i="2"/>
  <c r="T936" i="2"/>
  <c r="U936" i="2"/>
  <c r="T934" i="2"/>
  <c r="W922" i="2"/>
  <c r="U910" i="2"/>
  <c r="Z890" i="2"/>
  <c r="AA880" i="2"/>
  <c r="Y880" i="2"/>
  <c r="Z880" i="2"/>
  <c r="T880" i="2"/>
  <c r="U880" i="2"/>
  <c r="T837" i="2"/>
  <c r="U837" i="2"/>
  <c r="AA837" i="2"/>
  <c r="V835" i="2"/>
  <c r="Z835" i="2"/>
  <c r="AA835" i="2"/>
  <c r="T835" i="2"/>
  <c r="U835" i="2"/>
  <c r="W826" i="2"/>
  <c r="V826" i="2"/>
  <c r="Z826" i="2"/>
  <c r="V816" i="2"/>
  <c r="X816" i="2"/>
  <c r="Y816" i="2"/>
  <c r="W810" i="2"/>
  <c r="Z810" i="2"/>
  <c r="AA810" i="2"/>
  <c r="X783" i="2"/>
  <c r="AA783" i="2"/>
  <c r="U783" i="2"/>
  <c r="V783" i="2"/>
  <c r="X755" i="2"/>
  <c r="Z743" i="2"/>
  <c r="U743" i="2"/>
  <c r="V743" i="2"/>
  <c r="W743" i="2"/>
  <c r="X729" i="2"/>
  <c r="U729" i="2"/>
  <c r="Z729" i="2"/>
  <c r="Y719" i="2"/>
  <c r="U719" i="2"/>
  <c r="X719" i="2"/>
  <c r="Y710" i="2"/>
  <c r="Z710" i="2"/>
  <c r="AA710" i="2"/>
  <c r="T710" i="2"/>
  <c r="U710" i="2"/>
  <c r="V710" i="2"/>
  <c r="Y695" i="2"/>
  <c r="U695" i="2"/>
  <c r="X695" i="2"/>
  <c r="V693" i="2"/>
  <c r="Z693" i="2"/>
  <c r="AA693" i="2"/>
  <c r="T693" i="2"/>
  <c r="U693" i="2"/>
  <c r="V676" i="2"/>
  <c r="X645" i="2"/>
  <c r="Y631" i="2"/>
  <c r="U631" i="2"/>
  <c r="X631" i="2"/>
  <c r="W572" i="2"/>
  <c r="V501" i="2"/>
  <c r="Z501" i="2"/>
  <c r="U501" i="2"/>
  <c r="W501" i="2"/>
  <c r="W495" i="2"/>
  <c r="AA495" i="2"/>
  <c r="T495" i="2"/>
  <c r="V470" i="2"/>
  <c r="W470" i="2"/>
  <c r="Z441" i="2"/>
  <c r="U441" i="2"/>
  <c r="U434" i="2"/>
  <c r="Y422" i="2"/>
  <c r="T422" i="2"/>
  <c r="V422" i="2"/>
  <c r="X422" i="2"/>
  <c r="Y366" i="2"/>
  <c r="U366" i="2"/>
  <c r="V366" i="2"/>
  <c r="W366" i="2"/>
  <c r="X366" i="2"/>
  <c r="Y361" i="2"/>
  <c r="Z361" i="2"/>
  <c r="Y343" i="2"/>
  <c r="Y323" i="2"/>
  <c r="X323" i="2"/>
  <c r="Z323" i="2"/>
  <c r="T323" i="2"/>
  <c r="U323" i="2"/>
  <c r="Y319" i="2"/>
  <c r="V987" i="2"/>
  <c r="T987" i="2"/>
  <c r="U987" i="2"/>
  <c r="Y679" i="2"/>
  <c r="X679" i="2"/>
  <c r="X919" i="2"/>
  <c r="Y919" i="2"/>
  <c r="Z919" i="2"/>
  <c r="U919" i="2"/>
  <c r="U988" i="2"/>
  <c r="X983" i="2"/>
  <c r="X965" i="2"/>
  <c r="V965" i="2"/>
  <c r="W952" i="2"/>
  <c r="T952" i="2"/>
  <c r="U950" i="2"/>
  <c r="AA945" i="2"/>
  <c r="U939" i="2"/>
  <c r="V922" i="2"/>
  <c r="T919" i="2"/>
  <c r="T910" i="2"/>
  <c r="V901" i="2"/>
  <c r="V882" i="2"/>
  <c r="T853" i="2"/>
  <c r="AA853" i="2"/>
  <c r="W802" i="2"/>
  <c r="Z802" i="2"/>
  <c r="AA802" i="2"/>
  <c r="T765" i="2"/>
  <c r="U765" i="2"/>
  <c r="Y765" i="2"/>
  <c r="W755" i="2"/>
  <c r="U751" i="2"/>
  <c r="Z751" i="2"/>
  <c r="T751" i="2"/>
  <c r="V747" i="2"/>
  <c r="AA747" i="2"/>
  <c r="T747" i="2"/>
  <c r="U747" i="2"/>
  <c r="W747" i="2"/>
  <c r="AA705" i="2"/>
  <c r="U705" i="2"/>
  <c r="W705" i="2"/>
  <c r="Z705" i="2"/>
  <c r="V696" i="2"/>
  <c r="U696" i="2"/>
  <c r="Z651" i="2"/>
  <c r="W645" i="2"/>
  <c r="V624" i="2"/>
  <c r="U624" i="2"/>
  <c r="Y618" i="2"/>
  <c r="T618" i="2"/>
  <c r="U618" i="2"/>
  <c r="V603" i="2"/>
  <c r="U603" i="2"/>
  <c r="W603" i="2"/>
  <c r="X555" i="2"/>
  <c r="V555" i="2"/>
  <c r="T555" i="2"/>
  <c r="U555" i="2"/>
  <c r="W555" i="2"/>
  <c r="X525" i="2"/>
  <c r="Z525" i="2"/>
  <c r="AA525" i="2"/>
  <c r="Y497" i="2"/>
  <c r="V497" i="2"/>
  <c r="W497" i="2"/>
  <c r="U497" i="2"/>
  <c r="V480" i="2"/>
  <c r="Y480" i="2"/>
  <c r="T480" i="2"/>
  <c r="U480" i="2"/>
  <c r="X480" i="2"/>
  <c r="Z480" i="2"/>
  <c r="V475" i="2"/>
  <c r="T475" i="2"/>
  <c r="U475" i="2"/>
  <c r="W475" i="2"/>
  <c r="W442" i="2"/>
  <c r="Z442" i="2"/>
  <c r="AA442" i="2"/>
  <c r="U442" i="2"/>
  <c r="W424" i="2"/>
  <c r="T424" i="2"/>
  <c r="U424" i="2"/>
  <c r="X424" i="2"/>
  <c r="AA415" i="2"/>
  <c r="Z367" i="2"/>
  <c r="W367" i="2"/>
  <c r="X367" i="2"/>
  <c r="Y367" i="2"/>
  <c r="AA367" i="2"/>
  <c r="X343" i="2"/>
  <c r="V124" i="2"/>
  <c r="T124" i="2"/>
  <c r="U124" i="2"/>
  <c r="X124" i="2"/>
  <c r="V980" i="2"/>
  <c r="Z980" i="2"/>
  <c r="V979" i="2"/>
  <c r="T979" i="2"/>
  <c r="U979" i="2"/>
  <c r="T953" i="2"/>
  <c r="U953" i="2"/>
  <c r="V924" i="2"/>
  <c r="T924" i="2"/>
  <c r="U924" i="2"/>
  <c r="W924" i="2"/>
  <c r="U901" i="2"/>
  <c r="W894" i="2"/>
  <c r="T894" i="2"/>
  <c r="Y894" i="2"/>
  <c r="X849" i="2"/>
  <c r="U849" i="2"/>
  <c r="Y849" i="2"/>
  <c r="X817" i="2"/>
  <c r="U817" i="2"/>
  <c r="Z815" i="2"/>
  <c r="X815" i="2"/>
  <c r="Y815" i="2"/>
  <c r="AA815" i="2"/>
  <c r="T815" i="2"/>
  <c r="U815" i="2"/>
  <c r="V811" i="2"/>
  <c r="U811" i="2"/>
  <c r="W811" i="2"/>
  <c r="W796" i="2"/>
  <c r="X796" i="2"/>
  <c r="T733" i="2"/>
  <c r="U733" i="2"/>
  <c r="Y733" i="2"/>
  <c r="X730" i="2"/>
  <c r="AA730" i="2"/>
  <c r="U730" i="2"/>
  <c r="V730" i="2"/>
  <c r="AA697" i="2"/>
  <c r="U697" i="2"/>
  <c r="W697" i="2"/>
  <c r="AA633" i="2"/>
  <c r="U633" i="2"/>
  <c r="Z633" i="2"/>
  <c r="AA625" i="2"/>
  <c r="Z625" i="2"/>
  <c r="V592" i="2"/>
  <c r="Z592" i="2"/>
  <c r="AA592" i="2"/>
  <c r="T592" i="2"/>
  <c r="U592" i="2"/>
  <c r="W592" i="2"/>
  <c r="V558" i="2"/>
  <c r="U558" i="2"/>
  <c r="Y558" i="2"/>
  <c r="U443" i="2"/>
  <c r="T443" i="2"/>
  <c r="V443" i="2"/>
  <c r="W443" i="2"/>
  <c r="Y443" i="2"/>
  <c r="Z443" i="2"/>
  <c r="AA443" i="2"/>
  <c r="T346" i="2"/>
  <c r="X346" i="2"/>
  <c r="Y346" i="2"/>
  <c r="Z346" i="2"/>
  <c r="AA346" i="2"/>
  <c r="T921" i="2"/>
  <c r="U921" i="2"/>
  <c r="Z921" i="2"/>
  <c r="Z934" i="2"/>
  <c r="U931" i="2"/>
  <c r="W986" i="2"/>
  <c r="X986" i="2"/>
  <c r="U980" i="2"/>
  <c r="AA955" i="2"/>
  <c r="Y942" i="2"/>
  <c r="W938" i="2"/>
  <c r="V907" i="2"/>
  <c r="U907" i="2"/>
  <c r="V894" i="2"/>
  <c r="Y884" i="2"/>
  <c r="V884" i="2"/>
  <c r="W850" i="2"/>
  <c r="T850" i="2"/>
  <c r="U850" i="2"/>
  <c r="W835" i="2"/>
  <c r="W818" i="2"/>
  <c r="U818" i="2"/>
  <c r="V818" i="2"/>
  <c r="Z818" i="2"/>
  <c r="AA803" i="2"/>
  <c r="W803" i="2"/>
  <c r="X803" i="2"/>
  <c r="Z803" i="2"/>
  <c r="V751" i="2"/>
  <c r="Z747" i="2"/>
  <c r="W726" i="2"/>
  <c r="Z726" i="2"/>
  <c r="T726" i="2"/>
  <c r="U726" i="2"/>
  <c r="X706" i="2"/>
  <c r="T706" i="2"/>
  <c r="V667" i="2"/>
  <c r="T667" i="2"/>
  <c r="U667" i="2"/>
  <c r="Y647" i="2"/>
  <c r="U647" i="2"/>
  <c r="X647" i="2"/>
  <c r="Y634" i="2"/>
  <c r="T634" i="2"/>
  <c r="W634" i="2"/>
  <c r="Y626" i="2"/>
  <c r="W626" i="2"/>
  <c r="Z618" i="2"/>
  <c r="T605" i="2"/>
  <c r="AA605" i="2"/>
  <c r="U605" i="2"/>
  <c r="X596" i="2"/>
  <c r="W596" i="2"/>
  <c r="AA596" i="2"/>
  <c r="T596" i="2"/>
  <c r="X588" i="2"/>
  <c r="T588" i="2"/>
  <c r="V588" i="2"/>
  <c r="Z465" i="2"/>
  <c r="U465" i="2"/>
  <c r="W465" i="2"/>
  <c r="Z328" i="2"/>
  <c r="U328" i="2"/>
  <c r="X328" i="2"/>
  <c r="Y328" i="2"/>
  <c r="V972" i="2"/>
  <c r="T972" i="2"/>
  <c r="U972" i="2"/>
  <c r="Z865" i="2"/>
  <c r="W865" i="2"/>
  <c r="X865" i="2"/>
  <c r="Y865" i="2"/>
  <c r="Z735" i="2"/>
  <c r="Y735" i="2"/>
  <c r="AA735" i="2"/>
  <c r="T735" i="2"/>
  <c r="U735" i="2"/>
  <c r="V735" i="2"/>
  <c r="Z998" i="2"/>
  <c r="X996" i="2"/>
  <c r="T980" i="2"/>
  <c r="U955" i="2"/>
  <c r="U942" i="2"/>
  <c r="V925" i="2"/>
  <c r="Z924" i="2"/>
  <c r="AA903" i="2"/>
  <c r="W903" i="2"/>
  <c r="Z903" i="2"/>
  <c r="U894" i="2"/>
  <c r="T885" i="2"/>
  <c r="Z885" i="2"/>
  <c r="Z872" i="2"/>
  <c r="Y872" i="2"/>
  <c r="AA872" i="2"/>
  <c r="T872" i="2"/>
  <c r="U872" i="2"/>
  <c r="V872" i="2"/>
  <c r="W815" i="2"/>
  <c r="AA811" i="2"/>
  <c r="X790" i="2"/>
  <c r="T790" i="2"/>
  <c r="V790" i="2"/>
  <c r="Y790" i="2"/>
  <c r="Z790" i="2"/>
  <c r="U767" i="2"/>
  <c r="T767" i="2"/>
  <c r="V767" i="2"/>
  <c r="W767" i="2"/>
  <c r="X767" i="2"/>
  <c r="Z730" i="2"/>
  <c r="U699" i="2"/>
  <c r="W699" i="2"/>
  <c r="V627" i="2"/>
  <c r="T627" i="2"/>
  <c r="U627" i="2"/>
  <c r="Z621" i="2"/>
  <c r="V621" i="2"/>
  <c r="W621" i="2"/>
  <c r="W618" i="2"/>
  <c r="X605" i="2"/>
  <c r="T599" i="2"/>
  <c r="U599" i="2"/>
  <c r="V599" i="2"/>
  <c r="Z599" i="2"/>
  <c r="AA599" i="2"/>
  <c r="Y592" i="2"/>
  <c r="Z475" i="2"/>
  <c r="U427" i="2"/>
  <c r="V427" i="2"/>
  <c r="X427" i="2"/>
  <c r="T427" i="2"/>
  <c r="Y427" i="2"/>
  <c r="AA54" i="2"/>
  <c r="U54" i="2"/>
  <c r="T242" i="2"/>
  <c r="U242" i="2"/>
  <c r="W242" i="2"/>
  <c r="U218" i="2"/>
  <c r="W218" i="2"/>
  <c r="Y218" i="2"/>
  <c r="AA206" i="2"/>
  <c r="U206" i="2"/>
  <c r="W206" i="2"/>
  <c r="Z206" i="2"/>
  <c r="T174" i="2"/>
  <c r="U174" i="2"/>
  <c r="W174" i="2"/>
  <c r="Z174" i="2"/>
  <c r="V162" i="2"/>
  <c r="Y162" i="2"/>
  <c r="V120" i="2"/>
  <c r="AA120" i="2"/>
  <c r="T120" i="2"/>
  <c r="U120" i="2"/>
  <c r="W120" i="2"/>
  <c r="Y84" i="2"/>
  <c r="T84" i="2"/>
  <c r="V84" i="2"/>
  <c r="T83" i="2"/>
  <c r="W83" i="2"/>
  <c r="AA78" i="2"/>
  <c r="X78" i="2"/>
  <c r="Y78" i="2"/>
  <c r="Z78" i="2"/>
  <c r="T78" i="2"/>
  <c r="U78" i="2"/>
  <c r="W18" i="2"/>
  <c r="V18" i="2"/>
  <c r="X18" i="2"/>
  <c r="Y878" i="2"/>
  <c r="W857" i="2"/>
  <c r="Y843" i="2"/>
  <c r="W841" i="2"/>
  <c r="W828" i="2"/>
  <c r="Y823" i="2"/>
  <c r="T798" i="2"/>
  <c r="Y772" i="2"/>
  <c r="Y723" i="2"/>
  <c r="U688" i="2"/>
  <c r="Y669" i="2"/>
  <c r="Y597" i="2"/>
  <c r="X511" i="2"/>
  <c r="U511" i="2"/>
  <c r="Z511" i="2"/>
  <c r="X498" i="2"/>
  <c r="Y498" i="2"/>
  <c r="AA498" i="2"/>
  <c r="X463" i="2"/>
  <c r="T463" i="2"/>
  <c r="U463" i="2"/>
  <c r="Z451" i="2"/>
  <c r="T451" i="2"/>
  <c r="U451" i="2"/>
  <c r="Y414" i="2"/>
  <c r="W414" i="2"/>
  <c r="Z414" i="2"/>
  <c r="AA414" i="2"/>
  <c r="X397" i="2"/>
  <c r="U397" i="2"/>
  <c r="V397" i="2"/>
  <c r="Z362" i="2"/>
  <c r="AA362" i="2"/>
  <c r="T362" i="2"/>
  <c r="U362" i="2"/>
  <c r="T353" i="2"/>
  <c r="V353" i="2"/>
  <c r="X353" i="2"/>
  <c r="AA341" i="2"/>
  <c r="Y341" i="2"/>
  <c r="Z341" i="2"/>
  <c r="T341" i="2"/>
  <c r="X210" i="2"/>
  <c r="U210" i="2"/>
  <c r="W210" i="2"/>
  <c r="Z210" i="2"/>
  <c r="AA114" i="2"/>
  <c r="U114" i="2"/>
  <c r="AA106" i="2"/>
  <c r="U106" i="2"/>
  <c r="V106" i="2"/>
  <c r="AA98" i="2"/>
  <c r="V98" i="2"/>
  <c r="W520" i="2"/>
  <c r="Z520" i="2"/>
  <c r="V509" i="2"/>
  <c r="T509" i="2"/>
  <c r="V500" i="2"/>
  <c r="X500" i="2"/>
  <c r="W494" i="2"/>
  <c r="Y494" i="2"/>
  <c r="Y490" i="2"/>
  <c r="T490" i="2"/>
  <c r="W478" i="2"/>
  <c r="U478" i="2"/>
  <c r="V478" i="2"/>
  <c r="V420" i="2"/>
  <c r="Z420" i="2"/>
  <c r="AA420" i="2"/>
  <c r="AA417" i="2"/>
  <c r="W417" i="2"/>
  <c r="Z417" i="2"/>
  <c r="T392" i="2"/>
  <c r="U392" i="2"/>
  <c r="X392" i="2"/>
  <c r="AA387" i="2"/>
  <c r="T387" i="2"/>
  <c r="U387" i="2"/>
  <c r="AA371" i="2"/>
  <c r="U371" i="2"/>
  <c r="X187" i="2"/>
  <c r="Y187" i="2"/>
  <c r="Z187" i="2"/>
  <c r="AA187" i="2"/>
  <c r="T187" i="2"/>
  <c r="U187" i="2"/>
  <c r="U163" i="2"/>
  <c r="V163" i="2"/>
  <c r="V153" i="2"/>
  <c r="U153" i="2"/>
  <c r="Y153" i="2"/>
  <c r="T99" i="2"/>
  <c r="U99" i="2"/>
  <c r="V99" i="2"/>
  <c r="W99" i="2"/>
  <c r="X99" i="2"/>
  <c r="T95" i="2"/>
  <c r="U95" i="2"/>
  <c r="V95" i="2"/>
  <c r="W95" i="2"/>
  <c r="AA95" i="2"/>
  <c r="W54" i="2"/>
  <c r="W50" i="2"/>
  <c r="X50" i="2"/>
  <c r="X31" i="2"/>
  <c r="AA31" i="2"/>
  <c r="U31" i="2"/>
  <c r="V31" i="2"/>
  <c r="W31" i="2"/>
  <c r="Z25" i="2"/>
  <c r="U25" i="2"/>
  <c r="X25" i="2"/>
  <c r="V878" i="2"/>
  <c r="V852" i="2"/>
  <c r="W836" i="2"/>
  <c r="V823" i="2"/>
  <c r="X814" i="2"/>
  <c r="W772" i="2"/>
  <c r="Z762" i="2"/>
  <c r="Y756" i="2"/>
  <c r="Z750" i="2"/>
  <c r="Z746" i="2"/>
  <c r="W723" i="2"/>
  <c r="Y692" i="2"/>
  <c r="X677" i="2"/>
  <c r="W675" i="2"/>
  <c r="V669" i="2"/>
  <c r="Z657" i="2"/>
  <c r="X637" i="2"/>
  <c r="T636" i="2"/>
  <c r="W617" i="2"/>
  <c r="W612" i="2"/>
  <c r="T611" i="2"/>
  <c r="W602" i="2"/>
  <c r="W597" i="2"/>
  <c r="Z595" i="2"/>
  <c r="AA591" i="2"/>
  <c r="Z587" i="2"/>
  <c r="Y581" i="2"/>
  <c r="U576" i="2"/>
  <c r="AA571" i="2"/>
  <c r="Y557" i="2"/>
  <c r="V548" i="2"/>
  <c r="V540" i="2"/>
  <c r="V531" i="2"/>
  <c r="V529" i="2"/>
  <c r="X529" i="2"/>
  <c r="Y522" i="2"/>
  <c r="V511" i="2"/>
  <c r="V508" i="2"/>
  <c r="W508" i="2"/>
  <c r="Y500" i="2"/>
  <c r="U498" i="2"/>
  <c r="AA494" i="2"/>
  <c r="X490" i="2"/>
  <c r="V483" i="2"/>
  <c r="W483" i="2"/>
  <c r="W479" i="2"/>
  <c r="Z464" i="2"/>
  <c r="W451" i="2"/>
  <c r="Y420" i="2"/>
  <c r="Y418" i="2"/>
  <c r="X418" i="2"/>
  <c r="V414" i="2"/>
  <c r="Y412" i="2"/>
  <c r="Z412" i="2"/>
  <c r="AA407" i="2"/>
  <c r="Y397" i="2"/>
  <c r="V362" i="2"/>
  <c r="AA353" i="2"/>
  <c r="U341" i="2"/>
  <c r="W337" i="2"/>
  <c r="V337" i="2"/>
  <c r="Z337" i="2"/>
  <c r="X333" i="2"/>
  <c r="Z333" i="2"/>
  <c r="AA333" i="2"/>
  <c r="V329" i="2"/>
  <c r="Y307" i="2"/>
  <c r="U307" i="2"/>
  <c r="V307" i="2"/>
  <c r="W307" i="2"/>
  <c r="AA242" i="2"/>
  <c r="U233" i="2"/>
  <c r="Y233" i="2"/>
  <c r="V189" i="2"/>
  <c r="U189" i="2"/>
  <c r="AA174" i="2"/>
  <c r="AA171" i="2"/>
  <c r="Y171" i="2"/>
  <c r="T171" i="2"/>
  <c r="U171" i="2"/>
  <c r="Y159" i="2"/>
  <c r="V159" i="2"/>
  <c r="X159" i="2"/>
  <c r="AA159" i="2"/>
  <c r="Y120" i="2"/>
  <c r="V114" i="2"/>
  <c r="V78" i="2"/>
  <c r="AA22" i="2"/>
  <c r="U22" i="2"/>
  <c r="Y975" i="2"/>
  <c r="Y956" i="2"/>
  <c r="X951" i="2"/>
  <c r="Y943" i="2"/>
  <c r="Z940" i="2"/>
  <c r="V917" i="2"/>
  <c r="Z914" i="2"/>
  <c r="U905" i="2"/>
  <c r="U900" i="2"/>
  <c r="U899" i="2"/>
  <c r="Z898" i="2"/>
  <c r="T888" i="2"/>
  <c r="U887" i="2"/>
  <c r="Y886" i="2"/>
  <c r="Y883" i="2"/>
  <c r="T878" i="2"/>
  <c r="T874" i="2"/>
  <c r="X873" i="2"/>
  <c r="T868" i="2"/>
  <c r="Z867" i="2"/>
  <c r="V858" i="2"/>
  <c r="U852" i="2"/>
  <c r="Z848" i="2"/>
  <c r="U843" i="2"/>
  <c r="U836" i="2"/>
  <c r="U834" i="2"/>
  <c r="U833" i="2"/>
  <c r="U830" i="2"/>
  <c r="U823" i="2"/>
  <c r="V814" i="2"/>
  <c r="T808" i="2"/>
  <c r="Z807" i="2"/>
  <c r="AA799" i="2"/>
  <c r="X788" i="2"/>
  <c r="U786" i="2"/>
  <c r="U785" i="2"/>
  <c r="Z779" i="2"/>
  <c r="U772" i="2"/>
  <c r="U770" i="2"/>
  <c r="W762" i="2"/>
  <c r="W756" i="2"/>
  <c r="U753" i="2"/>
  <c r="W750" i="2"/>
  <c r="W746" i="2"/>
  <c r="Y741" i="2"/>
  <c r="Y732" i="2"/>
  <c r="T728" i="2"/>
  <c r="Z725" i="2"/>
  <c r="U723" i="2"/>
  <c r="T716" i="2"/>
  <c r="Y709" i="2"/>
  <c r="U703" i="2"/>
  <c r="X694" i="2"/>
  <c r="U692" i="2"/>
  <c r="T684" i="2"/>
  <c r="T682" i="2"/>
  <c r="V677" i="2"/>
  <c r="U675" i="2"/>
  <c r="U669" i="2"/>
  <c r="W666" i="2"/>
  <c r="X663" i="2"/>
  <c r="W657" i="2"/>
  <c r="Z652" i="2"/>
  <c r="V646" i="2"/>
  <c r="U643" i="2"/>
  <c r="U617" i="2"/>
  <c r="W614" i="2"/>
  <c r="U602" i="2"/>
  <c r="U597" i="2"/>
  <c r="V595" i="2"/>
  <c r="Z594" i="2"/>
  <c r="X593" i="2"/>
  <c r="Z591" i="2"/>
  <c r="X581" i="2"/>
  <c r="T576" i="2"/>
  <c r="Z575" i="2"/>
  <c r="X557" i="2"/>
  <c r="U548" i="2"/>
  <c r="AA547" i="2"/>
  <c r="Y546" i="2"/>
  <c r="W539" i="2"/>
  <c r="Y538" i="2"/>
  <c r="AA533" i="2"/>
  <c r="T531" i="2"/>
  <c r="Y530" i="2"/>
  <c r="U522" i="2"/>
  <c r="T511" i="2"/>
  <c r="U510" i="2"/>
  <c r="Z509" i="2"/>
  <c r="U500" i="2"/>
  <c r="T498" i="2"/>
  <c r="V494" i="2"/>
  <c r="X492" i="2"/>
  <c r="U492" i="2"/>
  <c r="V490" i="2"/>
  <c r="U479" i="2"/>
  <c r="U464" i="2"/>
  <c r="X446" i="2"/>
  <c r="W446" i="2"/>
  <c r="V445" i="2"/>
  <c r="U445" i="2"/>
  <c r="U420" i="2"/>
  <c r="X388" i="2"/>
  <c r="U388" i="2"/>
  <c r="X356" i="2"/>
  <c r="Z353" i="2"/>
  <c r="U329" i="2"/>
  <c r="T325" i="2"/>
  <c r="U325" i="2"/>
  <c r="T290" i="2"/>
  <c r="AA290" i="2"/>
  <c r="U290" i="2"/>
  <c r="W290" i="2"/>
  <c r="T255" i="2"/>
  <c r="V255" i="2"/>
  <c r="W247" i="2"/>
  <c r="T247" i="2"/>
  <c r="U247" i="2"/>
  <c r="V247" i="2"/>
  <c r="U198" i="2"/>
  <c r="Z198" i="2"/>
  <c r="W167" i="2"/>
  <c r="T167" i="2"/>
  <c r="U167" i="2"/>
  <c r="T154" i="2"/>
  <c r="Z154" i="2"/>
  <c r="X120" i="2"/>
  <c r="Z106" i="2"/>
  <c r="Y52" i="2"/>
  <c r="T52" i="2"/>
  <c r="U52" i="2"/>
  <c r="W52" i="2"/>
  <c r="X52" i="2"/>
  <c r="AA25" i="2"/>
  <c r="W991" i="2"/>
  <c r="W893" i="2"/>
  <c r="AA892" i="2"/>
  <c r="W873" i="2"/>
  <c r="W867" i="2"/>
  <c r="U858" i="2"/>
  <c r="T852" i="2"/>
  <c r="T843" i="2"/>
  <c r="T836" i="2"/>
  <c r="T823" i="2"/>
  <c r="Y822" i="2"/>
  <c r="U814" i="2"/>
  <c r="Z813" i="2"/>
  <c r="W799" i="2"/>
  <c r="X784" i="2"/>
  <c r="W779" i="2"/>
  <c r="T772" i="2"/>
  <c r="Y769" i="2"/>
  <c r="Y768" i="2"/>
  <c r="U762" i="2"/>
  <c r="U761" i="2"/>
  <c r="X752" i="2"/>
  <c r="V750" i="2"/>
  <c r="V746" i="2"/>
  <c r="Y740" i="2"/>
  <c r="W738" i="2"/>
  <c r="X732" i="2"/>
  <c r="AA727" i="2"/>
  <c r="U725" i="2"/>
  <c r="T723" i="2"/>
  <c r="U709" i="2"/>
  <c r="V694" i="2"/>
  <c r="T692" i="2"/>
  <c r="U677" i="2"/>
  <c r="T675" i="2"/>
  <c r="T669" i="2"/>
  <c r="U666" i="2"/>
  <c r="U663" i="2"/>
  <c r="U657" i="2"/>
  <c r="U656" i="2"/>
  <c r="X655" i="2"/>
  <c r="AA653" i="2"/>
  <c r="X642" i="2"/>
  <c r="U635" i="2"/>
  <c r="V614" i="2"/>
  <c r="U612" i="2"/>
  <c r="X607" i="2"/>
  <c r="U606" i="2"/>
  <c r="T597" i="2"/>
  <c r="U593" i="2"/>
  <c r="Y590" i="2"/>
  <c r="U581" i="2"/>
  <c r="V580" i="2"/>
  <c r="W579" i="2"/>
  <c r="Z578" i="2"/>
  <c r="X573" i="2"/>
  <c r="X571" i="2"/>
  <c r="U557" i="2"/>
  <c r="Z551" i="2"/>
  <c r="T548" i="2"/>
  <c r="U546" i="2"/>
  <c r="U518" i="2"/>
  <c r="V517" i="2"/>
  <c r="X517" i="2"/>
  <c r="X509" i="2"/>
  <c r="Z507" i="2"/>
  <c r="V507" i="2"/>
  <c r="T500" i="2"/>
  <c r="V499" i="2"/>
  <c r="W499" i="2"/>
  <c r="U494" i="2"/>
  <c r="U490" i="2"/>
  <c r="Y482" i="2"/>
  <c r="T482" i="2"/>
  <c r="T479" i="2"/>
  <c r="Z478" i="2"/>
  <c r="AA454" i="2"/>
  <c r="W454" i="2"/>
  <c r="V453" i="2"/>
  <c r="Z453" i="2"/>
  <c r="X439" i="2"/>
  <c r="U439" i="2"/>
  <c r="AA439" i="2"/>
  <c r="T420" i="2"/>
  <c r="V394" i="2"/>
  <c r="X394" i="2"/>
  <c r="Y394" i="2"/>
  <c r="U364" i="2"/>
  <c r="V364" i="2"/>
  <c r="X350" i="2"/>
  <c r="V350" i="2"/>
  <c r="W350" i="2"/>
  <c r="AA350" i="2"/>
  <c r="X342" i="2"/>
  <c r="W342" i="2"/>
  <c r="AA342" i="2"/>
  <c r="T338" i="2"/>
  <c r="U338" i="2"/>
  <c r="W338" i="2"/>
  <c r="X326" i="2"/>
  <c r="U326" i="2"/>
  <c r="V326" i="2"/>
  <c r="W326" i="2"/>
  <c r="Z320" i="2"/>
  <c r="U320" i="2"/>
  <c r="Y320" i="2"/>
  <c r="X286" i="2"/>
  <c r="T286" i="2"/>
  <c r="U286" i="2"/>
  <c r="W286" i="2"/>
  <c r="Y286" i="2"/>
  <c r="Z278" i="2"/>
  <c r="T278" i="2"/>
  <c r="W278" i="2"/>
  <c r="X278" i="2"/>
  <c r="Y228" i="2"/>
  <c r="X228" i="2"/>
  <c r="Y199" i="2"/>
  <c r="W199" i="2"/>
  <c r="Z199" i="2"/>
  <c r="AA190" i="2"/>
  <c r="U190" i="2"/>
  <c r="W190" i="2"/>
  <c r="Z190" i="2"/>
  <c r="W187" i="2"/>
  <c r="U155" i="2"/>
  <c r="V155" i="2"/>
  <c r="Y135" i="2"/>
  <c r="Z135" i="2"/>
  <c r="AA135" i="2"/>
  <c r="T135" i="2"/>
  <c r="U135" i="2"/>
  <c r="V135" i="2"/>
  <c r="AA99" i="2"/>
  <c r="AA56" i="2"/>
  <c r="V56" i="2"/>
  <c r="Z56" i="2"/>
  <c r="U39" i="2"/>
  <c r="T39" i="2"/>
  <c r="V39" i="2"/>
  <c r="X39" i="2"/>
  <c r="Z31" i="2"/>
  <c r="Y25" i="2"/>
  <c r="Z8" i="2"/>
  <c r="U8" i="2"/>
  <c r="V8" i="2"/>
  <c r="AA985" i="2"/>
  <c r="X975" i="2"/>
  <c r="U917" i="2"/>
  <c r="Y914" i="2"/>
  <c r="W994" i="2"/>
  <c r="Y985" i="2"/>
  <c r="U971" i="2"/>
  <c r="Y961" i="2"/>
  <c r="W956" i="2"/>
  <c r="U951" i="2"/>
  <c r="V943" i="2"/>
  <c r="X940" i="2"/>
  <c r="Y935" i="2"/>
  <c r="U926" i="2"/>
  <c r="U923" i="2"/>
  <c r="W914" i="2"/>
  <c r="U911" i="2"/>
  <c r="AA902" i="2"/>
  <c r="W898" i="2"/>
  <c r="Z892" i="2"/>
  <c r="AA889" i="2"/>
  <c r="V886" i="2"/>
  <c r="W883" i="2"/>
  <c r="V876" i="2"/>
  <c r="U867" i="2"/>
  <c r="T864" i="2"/>
  <c r="AA861" i="2"/>
  <c r="T858" i="2"/>
  <c r="W851" i="2"/>
  <c r="X848" i="2"/>
  <c r="U845" i="2"/>
  <c r="V842" i="2"/>
  <c r="X832" i="2"/>
  <c r="Y829" i="2"/>
  <c r="U824" i="2"/>
  <c r="V822" i="2"/>
  <c r="Z821" i="2"/>
  <c r="T814" i="2"/>
  <c r="Y813" i="2"/>
  <c r="W807" i="2"/>
  <c r="Z798" i="2"/>
  <c r="U795" i="2"/>
  <c r="X787" i="2"/>
  <c r="Z778" i="2"/>
  <c r="U775" i="2"/>
  <c r="Y760" i="2"/>
  <c r="U752" i="2"/>
  <c r="U750" i="2"/>
  <c r="Z749" i="2"/>
  <c r="X744" i="2"/>
  <c r="Z737" i="2"/>
  <c r="T732" i="2"/>
  <c r="V727" i="2"/>
  <c r="T725" i="2"/>
  <c r="W722" i="2"/>
  <c r="U715" i="2"/>
  <c r="Z713" i="2"/>
  <c r="T709" i="2"/>
  <c r="Z702" i="2"/>
  <c r="Z691" i="2"/>
  <c r="T686" i="2"/>
  <c r="W674" i="2"/>
  <c r="W670" i="2"/>
  <c r="T666" i="2"/>
  <c r="Z665" i="2"/>
  <c r="U655" i="2"/>
  <c r="Z653" i="2"/>
  <c r="U652" i="2"/>
  <c r="U650" i="2"/>
  <c r="W642" i="2"/>
  <c r="T635" i="2"/>
  <c r="U628" i="2"/>
  <c r="W619" i="2"/>
  <c r="T612" i="2"/>
  <c r="W610" i="2"/>
  <c r="U608" i="2"/>
  <c r="U598" i="2"/>
  <c r="V590" i="2"/>
  <c r="V587" i="2"/>
  <c r="T584" i="2"/>
  <c r="V579" i="2"/>
  <c r="U577" i="2"/>
  <c r="AA576" i="2"/>
  <c r="U573" i="2"/>
  <c r="T568" i="2"/>
  <c r="T557" i="2"/>
  <c r="AA556" i="2"/>
  <c r="V551" i="2"/>
  <c r="Z543" i="2"/>
  <c r="U537" i="2"/>
  <c r="T529" i="2"/>
  <c r="Y517" i="2"/>
  <c r="U509" i="2"/>
  <c r="U508" i="2"/>
  <c r="Y507" i="2"/>
  <c r="W503" i="2"/>
  <c r="AA503" i="2"/>
  <c r="AA499" i="2"/>
  <c r="T494" i="2"/>
  <c r="Y493" i="2"/>
  <c r="Z482" i="2"/>
  <c r="Y481" i="2"/>
  <c r="V481" i="2"/>
  <c r="T478" i="2"/>
  <c r="V472" i="2"/>
  <c r="U472" i="2"/>
  <c r="X472" i="2"/>
  <c r="Z454" i="2"/>
  <c r="V448" i="2"/>
  <c r="Z448" i="2"/>
  <c r="X447" i="2"/>
  <c r="U447" i="2"/>
  <c r="W447" i="2"/>
  <c r="Z433" i="2"/>
  <c r="U433" i="2"/>
  <c r="Y419" i="2"/>
  <c r="V417" i="2"/>
  <c r="AA395" i="2"/>
  <c r="U395" i="2"/>
  <c r="W395" i="2"/>
  <c r="Y390" i="2"/>
  <c r="AA390" i="2"/>
  <c r="U390" i="2"/>
  <c r="V388" i="2"/>
  <c r="Z359" i="2"/>
  <c r="X359" i="2"/>
  <c r="AA359" i="2"/>
  <c r="AA351" i="2"/>
  <c r="V351" i="2"/>
  <c r="Z338" i="2"/>
  <c r="X318" i="2"/>
  <c r="V318" i="2"/>
  <c r="W318" i="2"/>
  <c r="AA318" i="2"/>
  <c r="X301" i="2"/>
  <c r="Z290" i="2"/>
  <c r="W271" i="2"/>
  <c r="U271" i="2"/>
  <c r="V271" i="2"/>
  <c r="X271" i="2"/>
  <c r="AA236" i="2"/>
  <c r="U236" i="2"/>
  <c r="V236" i="2"/>
  <c r="X236" i="2"/>
  <c r="V187" i="2"/>
  <c r="AA177" i="2"/>
  <c r="Z177" i="2"/>
  <c r="U177" i="2"/>
  <c r="V176" i="2"/>
  <c r="U176" i="2"/>
  <c r="X167" i="2"/>
  <c r="Z99" i="2"/>
  <c r="W81" i="2"/>
  <c r="V81" i="2"/>
  <c r="X79" i="2"/>
  <c r="AA79" i="2"/>
  <c r="T79" i="2"/>
  <c r="U79" i="2"/>
  <c r="V79" i="2"/>
  <c r="T77" i="2"/>
  <c r="U77" i="2"/>
  <c r="W77" i="2"/>
  <c r="Y31" i="2"/>
  <c r="AA231" i="2"/>
  <c r="W202" i="2"/>
  <c r="Z195" i="2"/>
  <c r="U182" i="2"/>
  <c r="Y179" i="2"/>
  <c r="U145" i="2"/>
  <c r="U138" i="2"/>
  <c r="AA136" i="2"/>
  <c r="X131" i="2"/>
  <c r="T116" i="2"/>
  <c r="Z88" i="2"/>
  <c r="U67" i="2"/>
  <c r="T55" i="2"/>
  <c r="V40" i="2"/>
  <c r="Y32" i="2"/>
  <c r="AA6" i="2"/>
  <c r="X3" i="2"/>
  <c r="Y402" i="2"/>
  <c r="X339" i="2"/>
  <c r="U317" i="2"/>
  <c r="AA306" i="2"/>
  <c r="W299" i="2"/>
  <c r="U295" i="2"/>
  <c r="AA285" i="2"/>
  <c r="U265" i="2"/>
  <c r="X262" i="2"/>
  <c r="AA258" i="2"/>
  <c r="Y253" i="2"/>
  <c r="Y249" i="2"/>
  <c r="Z241" i="2"/>
  <c r="V239" i="2"/>
  <c r="X231" i="2"/>
  <c r="Y227" i="2"/>
  <c r="V225" i="2"/>
  <c r="U223" i="2"/>
  <c r="Y209" i="2"/>
  <c r="U202" i="2"/>
  <c r="Z186" i="2"/>
  <c r="V179" i="2"/>
  <c r="Z175" i="2"/>
  <c r="AA170" i="2"/>
  <c r="Z161" i="2"/>
  <c r="Z158" i="2"/>
  <c r="X152" i="2"/>
  <c r="Y136" i="2"/>
  <c r="Z134" i="2"/>
  <c r="V131" i="2"/>
  <c r="Z100" i="2"/>
  <c r="Z94" i="2"/>
  <c r="Z80" i="2"/>
  <c r="W76" i="2"/>
  <c r="V63" i="2"/>
  <c r="AA55" i="2"/>
  <c r="X49" i="2"/>
  <c r="V47" i="2"/>
  <c r="U38" i="2"/>
  <c r="Z36" i="2"/>
  <c r="W32" i="2"/>
  <c r="U30" i="2"/>
  <c r="X28" i="2"/>
  <c r="X24" i="2"/>
  <c r="AA17" i="2"/>
  <c r="Z12" i="2"/>
  <c r="Y6" i="2"/>
  <c r="Y4" i="2"/>
  <c r="V3" i="2"/>
  <c r="X402" i="2"/>
  <c r="AA389" i="2"/>
  <c r="Z321" i="2"/>
  <c r="T317" i="2"/>
  <c r="Y306" i="2"/>
  <c r="V299" i="2"/>
  <c r="Z297" i="2"/>
  <c r="T295" i="2"/>
  <c r="Y294" i="2"/>
  <c r="Y288" i="2"/>
  <c r="X267" i="2"/>
  <c r="T265" i="2"/>
  <c r="Y264" i="2"/>
  <c r="W262" i="2"/>
  <c r="U258" i="2"/>
  <c r="X253" i="2"/>
  <c r="X241" i="2"/>
  <c r="T239" i="2"/>
  <c r="W231" i="2"/>
  <c r="X227" i="2"/>
  <c r="T223" i="2"/>
  <c r="V209" i="2"/>
  <c r="X204" i="2"/>
  <c r="T202" i="2"/>
  <c r="U179" i="2"/>
  <c r="X175" i="2"/>
  <c r="Y170" i="2"/>
  <c r="X158" i="2"/>
  <c r="X136" i="2"/>
  <c r="U131" i="2"/>
  <c r="Y118" i="2"/>
  <c r="Z116" i="2"/>
  <c r="Y97" i="2"/>
  <c r="Z91" i="2"/>
  <c r="V80" i="2"/>
  <c r="U49" i="2"/>
  <c r="W36" i="2"/>
  <c r="V32" i="2"/>
  <c r="W28" i="2"/>
  <c r="V24" i="2"/>
  <c r="W6" i="2"/>
  <c r="U3" i="2"/>
  <c r="AA317" i="2"/>
  <c r="X306" i="2"/>
  <c r="T299" i="2"/>
  <c r="U297" i="2"/>
  <c r="W294" i="2"/>
  <c r="X288" i="2"/>
  <c r="U264" i="2"/>
  <c r="U262" i="2"/>
  <c r="U231" i="2"/>
  <c r="U209" i="2"/>
  <c r="U204" i="2"/>
  <c r="T179" i="2"/>
  <c r="W170" i="2"/>
  <c r="U136" i="2"/>
  <c r="T131" i="2"/>
  <c r="U97" i="2"/>
  <c r="W91" i="2"/>
  <c r="T80" i="2"/>
  <c r="X68" i="2"/>
  <c r="X44" i="2"/>
  <c r="T36" i="2"/>
  <c r="U32" i="2"/>
  <c r="U28" i="2"/>
  <c r="T24" i="2"/>
  <c r="W16" i="2"/>
  <c r="W12" i="2"/>
  <c r="U6" i="2"/>
  <c r="W4" i="2"/>
  <c r="T3" i="2"/>
  <c r="T528" i="2"/>
  <c r="U526" i="2"/>
  <c r="T504" i="2"/>
  <c r="U491" i="2"/>
  <c r="T487" i="2"/>
  <c r="U477" i="2"/>
  <c r="T474" i="2"/>
  <c r="Z461" i="2"/>
  <c r="U444" i="2"/>
  <c r="W438" i="2"/>
  <c r="U437" i="2"/>
  <c r="T435" i="2"/>
  <c r="V416" i="2"/>
  <c r="X391" i="2"/>
  <c r="Y389" i="2"/>
  <c r="V370" i="2"/>
  <c r="AA369" i="2"/>
  <c r="X358" i="2"/>
  <c r="T355" i="2"/>
  <c r="W352" i="2"/>
  <c r="W349" i="2"/>
  <c r="T339" i="2"/>
  <c r="U315" i="2"/>
  <c r="U306" i="2"/>
  <c r="AA302" i="2"/>
  <c r="Y296" i="2"/>
  <c r="U294" i="2"/>
  <c r="T291" i="2"/>
  <c r="T283" i="2"/>
  <c r="U280" i="2"/>
  <c r="T273" i="2"/>
  <c r="Y272" i="2"/>
  <c r="W270" i="2"/>
  <c r="W266" i="2"/>
  <c r="V257" i="2"/>
  <c r="V249" i="2"/>
  <c r="T245" i="2"/>
  <c r="V241" i="2"/>
  <c r="Y238" i="2"/>
  <c r="Z237" i="2"/>
  <c r="V227" i="2"/>
  <c r="T217" i="2"/>
  <c r="X212" i="2"/>
  <c r="Y208" i="2"/>
  <c r="Z203" i="2"/>
  <c r="T195" i="2"/>
  <c r="V186" i="2"/>
  <c r="U184" i="2"/>
  <c r="W183" i="2"/>
  <c r="V175" i="2"/>
  <c r="U172" i="2"/>
  <c r="U170" i="2"/>
  <c r="X169" i="2"/>
  <c r="U161" i="2"/>
  <c r="V158" i="2"/>
  <c r="T148" i="2"/>
  <c r="T136" i="2"/>
  <c r="W134" i="2"/>
  <c r="Z130" i="2"/>
  <c r="V127" i="2"/>
  <c r="U121" i="2"/>
  <c r="Z111" i="2"/>
  <c r="U100" i="2"/>
  <c r="V94" i="2"/>
  <c r="V91" i="2"/>
  <c r="U90" i="2"/>
  <c r="T88" i="2"/>
  <c r="W87" i="2"/>
  <c r="U73" i="2"/>
  <c r="U70" i="2"/>
  <c r="W68" i="2"/>
  <c r="T64" i="2"/>
  <c r="U62" i="2"/>
  <c r="W55" i="2"/>
  <c r="V48" i="2"/>
  <c r="W44" i="2"/>
  <c r="X42" i="2"/>
  <c r="U35" i="2"/>
  <c r="X34" i="2"/>
  <c r="T32" i="2"/>
  <c r="U27" i="2"/>
  <c r="X26" i="2"/>
  <c r="Z23" i="2"/>
  <c r="V16" i="2"/>
  <c r="U12" i="2"/>
  <c r="U9" i="2"/>
  <c r="T6" i="2"/>
  <c r="U4" i="2"/>
  <c r="W996" i="2"/>
  <c r="Q994" i="2"/>
  <c r="T993" i="2"/>
  <c r="AA993" i="2"/>
  <c r="F992" i="2"/>
  <c r="F991" i="2"/>
  <c r="U990" i="2"/>
  <c r="Q979" i="2"/>
  <c r="F978" i="2"/>
  <c r="W966" i="2"/>
  <c r="T966" i="2"/>
  <c r="V966" i="2"/>
  <c r="Z966" i="2"/>
  <c r="T937" i="2"/>
  <c r="U937" i="2"/>
  <c r="Z937" i="2"/>
  <c r="AA937" i="2"/>
  <c r="W918" i="2"/>
  <c r="V918" i="2"/>
  <c r="Z918" i="2"/>
  <c r="AA918" i="2"/>
  <c r="T918" i="2"/>
  <c r="V916" i="2"/>
  <c r="W916" i="2"/>
  <c r="X916" i="2"/>
  <c r="Y916" i="2"/>
  <c r="Z916" i="2"/>
  <c r="T916" i="2"/>
  <c r="Q908" i="2"/>
  <c r="V891" i="2"/>
  <c r="T891" i="2"/>
  <c r="U891" i="2"/>
  <c r="W862" i="2"/>
  <c r="X862" i="2"/>
  <c r="Y862" i="2"/>
  <c r="Z862" i="2"/>
  <c r="AA862" i="2"/>
  <c r="T862" i="2"/>
  <c r="U862" i="2"/>
  <c r="F838" i="2"/>
  <c r="W806" i="2"/>
  <c r="X806" i="2"/>
  <c r="Y806" i="2"/>
  <c r="Z806" i="2"/>
  <c r="AA806" i="2"/>
  <c r="T806" i="2"/>
  <c r="U806" i="2"/>
  <c r="W854" i="2"/>
  <c r="X854" i="2"/>
  <c r="Y854" i="2"/>
  <c r="Z854" i="2"/>
  <c r="AA854" i="2"/>
  <c r="T854" i="2"/>
  <c r="U854" i="2"/>
  <c r="Y654" i="2"/>
  <c r="Z654" i="2"/>
  <c r="AA654" i="2"/>
  <c r="T654" i="2"/>
  <c r="U654" i="2"/>
  <c r="W654" i="2"/>
  <c r="V654" i="2"/>
  <c r="X654" i="2"/>
  <c r="U996" i="2"/>
  <c r="AA986" i="2"/>
  <c r="V986" i="2"/>
  <c r="Y986" i="2"/>
  <c r="Z986" i="2"/>
  <c r="W960" i="2"/>
  <c r="U960" i="2"/>
  <c r="V915" i="2"/>
  <c r="T915" i="2"/>
  <c r="U915" i="2"/>
  <c r="W870" i="2"/>
  <c r="X870" i="2"/>
  <c r="Y870" i="2"/>
  <c r="Z870" i="2"/>
  <c r="AA870" i="2"/>
  <c r="T870" i="2"/>
  <c r="U870" i="2"/>
  <c r="V854" i="2"/>
  <c r="W812" i="2"/>
  <c r="T812" i="2"/>
  <c r="U812" i="2"/>
  <c r="Q798" i="2"/>
  <c r="F798" i="2"/>
  <c r="W748" i="2"/>
  <c r="T748" i="2"/>
  <c r="Y748" i="2"/>
  <c r="U748" i="2"/>
  <c r="X748" i="2"/>
  <c r="Y734" i="2"/>
  <c r="Z734" i="2"/>
  <c r="AA734" i="2"/>
  <c r="T734" i="2"/>
  <c r="W734" i="2"/>
  <c r="U734" i="2"/>
  <c r="V734" i="2"/>
  <c r="X989" i="2"/>
  <c r="W989" i="2"/>
  <c r="Q901" i="2"/>
  <c r="F901" i="2"/>
  <c r="W838" i="2"/>
  <c r="X838" i="2"/>
  <c r="Y838" i="2"/>
  <c r="Z838" i="2"/>
  <c r="AA838" i="2"/>
  <c r="T838" i="2"/>
  <c r="U838" i="2"/>
  <c r="Y711" i="2"/>
  <c r="U711" i="2"/>
  <c r="X711" i="2"/>
  <c r="W846" i="2"/>
  <c r="X846" i="2"/>
  <c r="Y846" i="2"/>
  <c r="Z846" i="2"/>
  <c r="AA846" i="2"/>
  <c r="T846" i="2"/>
  <c r="U846" i="2"/>
  <c r="V685" i="2"/>
  <c r="W685" i="2"/>
  <c r="X685" i="2"/>
  <c r="Y685" i="2"/>
  <c r="Z685" i="2"/>
  <c r="T685" i="2"/>
  <c r="U685" i="2"/>
  <c r="AA685" i="2"/>
  <c r="V997" i="2"/>
  <c r="T996" i="2"/>
  <c r="F998" i="2"/>
  <c r="Q990" i="2"/>
  <c r="F987" i="2"/>
  <c r="U986" i="2"/>
  <c r="AA962" i="2"/>
  <c r="U962" i="2"/>
  <c r="V962" i="2"/>
  <c r="X962" i="2"/>
  <c r="Y962" i="2"/>
  <c r="Q953" i="2"/>
  <c r="W927" i="2"/>
  <c r="X927" i="2"/>
  <c r="Y927" i="2"/>
  <c r="Z927" i="2"/>
  <c r="T927" i="2"/>
  <c r="U927" i="2"/>
  <c r="V664" i="2"/>
  <c r="U664" i="2"/>
  <c r="W990" i="2"/>
  <c r="T990" i="2"/>
  <c r="AA990" i="2"/>
  <c r="X981" i="2"/>
  <c r="U981" i="2"/>
  <c r="V981" i="2"/>
  <c r="AA996" i="2"/>
  <c r="W974" i="2"/>
  <c r="T974" i="2"/>
  <c r="Z974" i="2"/>
  <c r="AA974" i="2"/>
  <c r="AA946" i="2"/>
  <c r="U946" i="2"/>
  <c r="V946" i="2"/>
  <c r="X946" i="2"/>
  <c r="Y946" i="2"/>
  <c r="W920" i="2"/>
  <c r="U920" i="2"/>
  <c r="V838" i="2"/>
  <c r="W831" i="2"/>
  <c r="X831" i="2"/>
  <c r="Y831" i="2"/>
  <c r="Z831" i="2"/>
  <c r="AA831" i="2"/>
  <c r="T831" i="2"/>
  <c r="U831" i="2"/>
  <c r="X809" i="2"/>
  <c r="U809" i="2"/>
  <c r="Z764" i="2"/>
  <c r="X764" i="2"/>
  <c r="Y764" i="2"/>
  <c r="U764" i="2"/>
  <c r="T764" i="2"/>
  <c r="W764" i="2"/>
  <c r="Y671" i="2"/>
  <c r="U671" i="2"/>
  <c r="X671" i="2"/>
  <c r="W998" i="2"/>
  <c r="V998" i="2"/>
  <c r="Z996" i="2"/>
  <c r="W982" i="2"/>
  <c r="T982" i="2"/>
  <c r="Z982" i="2"/>
  <c r="AA982" i="2"/>
  <c r="U974" i="2"/>
  <c r="V927" i="2"/>
  <c r="Q925" i="2"/>
  <c r="F925" i="2"/>
  <c r="Z909" i="2"/>
  <c r="X909" i="2"/>
  <c r="Y909" i="2"/>
  <c r="U909" i="2"/>
  <c r="V909" i="2"/>
  <c r="T875" i="2"/>
  <c r="X875" i="2"/>
  <c r="Y875" i="2"/>
  <c r="Z875" i="2"/>
  <c r="AA875" i="2"/>
  <c r="U875" i="2"/>
  <c r="F846" i="2"/>
  <c r="V948" i="2"/>
  <c r="X948" i="2"/>
  <c r="Y948" i="2"/>
  <c r="Z948" i="2"/>
  <c r="AA948" i="2"/>
  <c r="T948" i="2"/>
  <c r="U948" i="2"/>
  <c r="Q996" i="2"/>
  <c r="U995" i="2"/>
  <c r="T998" i="2"/>
  <c r="Q997" i="2"/>
  <c r="Y996" i="2"/>
  <c r="T995" i="2"/>
  <c r="Z990" i="2"/>
  <c r="U982" i="2"/>
  <c r="F981" i="2"/>
  <c r="T977" i="2"/>
  <c r="Z977" i="2"/>
  <c r="AA977" i="2"/>
  <c r="F975" i="2"/>
  <c r="X973" i="2"/>
  <c r="V973" i="2"/>
  <c r="V964" i="2"/>
  <c r="W964" i="2"/>
  <c r="X964" i="2"/>
  <c r="Y964" i="2"/>
  <c r="Z964" i="2"/>
  <c r="T964" i="2"/>
  <c r="W946" i="2"/>
  <c r="W904" i="2"/>
  <c r="U904" i="2"/>
  <c r="V831" i="2"/>
  <c r="Q766" i="2"/>
  <c r="F766" i="2"/>
  <c r="X701" i="2"/>
  <c r="Y701" i="2"/>
  <c r="Z701" i="2"/>
  <c r="AA701" i="2"/>
  <c r="V701" i="2"/>
  <c r="T701" i="2"/>
  <c r="U701" i="2"/>
  <c r="Q992" i="2"/>
  <c r="W988" i="2"/>
  <c r="Q986" i="2"/>
  <c r="Z985" i="2"/>
  <c r="F985" i="2"/>
  <c r="Q984" i="2"/>
  <c r="W980" i="2"/>
  <c r="Q976" i="2"/>
  <c r="Z970" i="2"/>
  <c r="Q970" i="2"/>
  <c r="Z969" i="2"/>
  <c r="F969" i="2"/>
  <c r="Y967" i="2"/>
  <c r="Q967" i="2"/>
  <c r="Q963" i="2"/>
  <c r="F962" i="2"/>
  <c r="Y959" i="2"/>
  <c r="Q959" i="2"/>
  <c r="Z958" i="2"/>
  <c r="V957" i="2"/>
  <c r="Z954" i="2"/>
  <c r="Q954" i="2"/>
  <c r="Z953" i="2"/>
  <c r="F953" i="2"/>
  <c r="AA951" i="2"/>
  <c r="Q947" i="2"/>
  <c r="Z945" i="2"/>
  <c r="F945" i="2"/>
  <c r="AA943" i="2"/>
  <c r="Z938" i="2"/>
  <c r="Q938" i="2"/>
  <c r="T935" i="2"/>
  <c r="F933" i="2"/>
  <c r="X932" i="2"/>
  <c r="T928" i="2"/>
  <c r="F915" i="2"/>
  <c r="X914" i="2"/>
  <c r="W911" i="2"/>
  <c r="W908" i="2"/>
  <c r="Z906" i="2"/>
  <c r="Q906" i="2"/>
  <c r="Y903" i="2"/>
  <c r="Q903" i="2"/>
  <c r="Z902" i="2"/>
  <c r="Y901" i="2"/>
  <c r="Y900" i="2"/>
  <c r="T899" i="2"/>
  <c r="AA897" i="2"/>
  <c r="F897" i="2"/>
  <c r="Q896" i="2"/>
  <c r="Q893" i="2"/>
  <c r="F889" i="2"/>
  <c r="X888" i="2"/>
  <c r="AA886" i="2"/>
  <c r="Q884" i="2"/>
  <c r="AA883" i="2"/>
  <c r="Z882" i="2"/>
  <c r="W880" i="2"/>
  <c r="T876" i="2"/>
  <c r="W871" i="2"/>
  <c r="W868" i="2"/>
  <c r="Y867" i="2"/>
  <c r="U865" i="2"/>
  <c r="W860" i="2"/>
  <c r="Y859" i="2"/>
  <c r="U857" i="2"/>
  <c r="W852" i="2"/>
  <c r="Y851" i="2"/>
  <c r="X844" i="2"/>
  <c r="Z843" i="2"/>
  <c r="Z842" i="2"/>
  <c r="U841" i="2"/>
  <c r="X836" i="2"/>
  <c r="T832" i="2"/>
  <c r="Q828" i="2"/>
  <c r="Z827" i="2"/>
  <c r="F827" i="2"/>
  <c r="U826" i="2"/>
  <c r="W823" i="2"/>
  <c r="X822" i="2"/>
  <c r="Q822" i="2"/>
  <c r="AA818" i="2"/>
  <c r="Q816" i="2"/>
  <c r="AA814" i="2"/>
  <c r="T811" i="2"/>
  <c r="Q810" i="2"/>
  <c r="T807" i="2"/>
  <c r="W804" i="2"/>
  <c r="U804" i="2"/>
  <c r="U803" i="2"/>
  <c r="Q800" i="2"/>
  <c r="Z799" i="2"/>
  <c r="F789" i="2"/>
  <c r="V779" i="2"/>
  <c r="AA779" i="2"/>
  <c r="T779" i="2"/>
  <c r="X779" i="2"/>
  <c r="W742" i="2"/>
  <c r="X742" i="2"/>
  <c r="Y742" i="2"/>
  <c r="Z742" i="2"/>
  <c r="U742" i="2"/>
  <c r="Q724" i="2"/>
  <c r="AA708" i="2"/>
  <c r="V708" i="2"/>
  <c r="W708" i="2"/>
  <c r="Y708" i="2"/>
  <c r="Z708" i="2"/>
  <c r="T708" i="2"/>
  <c r="V699" i="2"/>
  <c r="T699" i="2"/>
  <c r="Y699" i="2"/>
  <c r="Y694" i="2"/>
  <c r="Z694" i="2"/>
  <c r="AA694" i="2"/>
  <c r="T694" i="2"/>
  <c r="W694" i="2"/>
  <c r="V659" i="2"/>
  <c r="Z659" i="2"/>
  <c r="T659" i="2"/>
  <c r="W659" i="2"/>
  <c r="Q987" i="2"/>
  <c r="F986" i="2"/>
  <c r="Q983" i="2"/>
  <c r="Q978" i="2"/>
  <c r="Q975" i="2"/>
  <c r="Q971" i="2"/>
  <c r="Y970" i="2"/>
  <c r="F970" i="2"/>
  <c r="X967" i="2"/>
  <c r="F967" i="2"/>
  <c r="F963" i="2"/>
  <c r="X959" i="2"/>
  <c r="F959" i="2"/>
  <c r="Y958" i="2"/>
  <c r="Q955" i="2"/>
  <c r="Y954" i="2"/>
  <c r="F954" i="2"/>
  <c r="Q952" i="2"/>
  <c r="Z951" i="2"/>
  <c r="AA950" i="2"/>
  <c r="F947" i="2"/>
  <c r="Q944" i="2"/>
  <c r="Z943" i="2"/>
  <c r="AA942" i="2"/>
  <c r="Q939" i="2"/>
  <c r="Y938" i="2"/>
  <c r="AA935" i="2"/>
  <c r="Q930" i="2"/>
  <c r="AA929" i="2"/>
  <c r="AA924" i="2"/>
  <c r="Q907" i="2"/>
  <c r="Y906" i="2"/>
  <c r="F906" i="2"/>
  <c r="X903" i="2"/>
  <c r="F903" i="2"/>
  <c r="Y902" i="2"/>
  <c r="X900" i="2"/>
  <c r="F900" i="2"/>
  <c r="Q898" i="2"/>
  <c r="Q895" i="2"/>
  <c r="Y893" i="2"/>
  <c r="Z886" i="2"/>
  <c r="X884" i="2"/>
  <c r="Z878" i="2"/>
  <c r="Q874" i="2"/>
  <c r="Y873" i="2"/>
  <c r="F873" i="2"/>
  <c r="Q872" i="2"/>
  <c r="F869" i="2"/>
  <c r="X867" i="2"/>
  <c r="F867" i="2"/>
  <c r="F861" i="2"/>
  <c r="X859" i="2"/>
  <c r="F859" i="2"/>
  <c r="F853" i="2"/>
  <c r="X851" i="2"/>
  <c r="F851" i="2"/>
  <c r="Q848" i="2"/>
  <c r="W844" i="2"/>
  <c r="Q834" i="2"/>
  <c r="F828" i="2"/>
  <c r="X827" i="2"/>
  <c r="W822" i="2"/>
  <c r="Q819" i="2"/>
  <c r="AA816" i="2"/>
  <c r="Q815" i="2"/>
  <c r="Z814" i="2"/>
  <c r="AA807" i="2"/>
  <c r="U798" i="2"/>
  <c r="Y798" i="2"/>
  <c r="T789" i="2"/>
  <c r="U789" i="2"/>
  <c r="AA776" i="2"/>
  <c r="Y776" i="2"/>
  <c r="U776" i="2"/>
  <c r="AA768" i="2"/>
  <c r="T768" i="2"/>
  <c r="U768" i="2"/>
  <c r="Q752" i="2"/>
  <c r="Q749" i="2"/>
  <c r="Q729" i="2"/>
  <c r="Q727" i="2"/>
  <c r="Q717" i="2"/>
  <c r="Q675" i="2"/>
  <c r="T799" i="2"/>
  <c r="X799" i="2"/>
  <c r="V739" i="2"/>
  <c r="AA739" i="2"/>
  <c r="T739" i="2"/>
  <c r="X739" i="2"/>
  <c r="Q721" i="2"/>
  <c r="X714" i="2"/>
  <c r="T714" i="2"/>
  <c r="U714" i="2"/>
  <c r="V707" i="2"/>
  <c r="W707" i="2"/>
  <c r="Y707" i="2"/>
  <c r="Z707" i="2"/>
  <c r="T707" i="2"/>
  <c r="Q660" i="2"/>
  <c r="Q965" i="2"/>
  <c r="F952" i="2"/>
  <c r="F944" i="2"/>
  <c r="Q917" i="2"/>
  <c r="V893" i="2"/>
  <c r="F887" i="2"/>
  <c r="U844" i="2"/>
  <c r="U827" i="2"/>
  <c r="U825" i="2"/>
  <c r="U822" i="2"/>
  <c r="Q814" i="2"/>
  <c r="V800" i="2"/>
  <c r="Y800" i="2"/>
  <c r="V799" i="2"/>
  <c r="U796" i="2"/>
  <c r="Q790" i="2"/>
  <c r="F790" i="2"/>
  <c r="Q774" i="2"/>
  <c r="F774" i="2"/>
  <c r="W739" i="2"/>
  <c r="AA736" i="2"/>
  <c r="U736" i="2"/>
  <c r="V731" i="2"/>
  <c r="T731" i="2"/>
  <c r="U731" i="2"/>
  <c r="Z731" i="2"/>
  <c r="V704" i="2"/>
  <c r="U704" i="2"/>
  <c r="AA700" i="2"/>
  <c r="Z700" i="2"/>
  <c r="T700" i="2"/>
  <c r="W700" i="2"/>
  <c r="X698" i="2"/>
  <c r="Z698" i="2"/>
  <c r="U698" i="2"/>
  <c r="W678" i="2"/>
  <c r="X678" i="2"/>
  <c r="Y678" i="2"/>
  <c r="Z678" i="2"/>
  <c r="AA678" i="2"/>
  <c r="U678" i="2"/>
  <c r="Q676" i="2"/>
  <c r="Y658" i="2"/>
  <c r="X658" i="2"/>
  <c r="Z658" i="2"/>
  <c r="U658" i="2"/>
  <c r="AA988" i="2"/>
  <c r="AA980" i="2"/>
  <c r="Q973" i="2"/>
  <c r="Z972" i="2"/>
  <c r="V970" i="2"/>
  <c r="U967" i="2"/>
  <c r="F965" i="2"/>
  <c r="U963" i="2"/>
  <c r="U959" i="2"/>
  <c r="T958" i="2"/>
  <c r="Q957" i="2"/>
  <c r="Z956" i="2"/>
  <c r="V954" i="2"/>
  <c r="V950" i="2"/>
  <c r="Q948" i="2"/>
  <c r="U947" i="2"/>
  <c r="W943" i="2"/>
  <c r="V942" i="2"/>
  <c r="V938" i="2"/>
  <c r="F936" i="2"/>
  <c r="X935" i="2"/>
  <c r="F935" i="2"/>
  <c r="Y934" i="2"/>
  <c r="U929" i="2"/>
  <c r="Q927" i="2"/>
  <c r="Z926" i="2"/>
  <c r="X924" i="2"/>
  <c r="F924" i="2"/>
  <c r="AA921" i="2"/>
  <c r="F921" i="2"/>
  <c r="Q920" i="2"/>
  <c r="Y917" i="2"/>
  <c r="F917" i="2"/>
  <c r="AA908" i="2"/>
  <c r="V906" i="2"/>
  <c r="U903" i="2"/>
  <c r="T902" i="2"/>
  <c r="T900" i="2"/>
  <c r="F899" i="2"/>
  <c r="U893" i="2"/>
  <c r="Q891" i="2"/>
  <c r="Y890" i="2"/>
  <c r="W886" i="2"/>
  <c r="Y885" i="2"/>
  <c r="U884" i="2"/>
  <c r="W878" i="2"/>
  <c r="X876" i="2"/>
  <c r="U873" i="2"/>
  <c r="Q870" i="2"/>
  <c r="U869" i="2"/>
  <c r="T867" i="2"/>
  <c r="Y864" i="2"/>
  <c r="F863" i="2"/>
  <c r="Q862" i="2"/>
  <c r="U861" i="2"/>
  <c r="T859" i="2"/>
  <c r="Y856" i="2"/>
  <c r="Q854" i="2"/>
  <c r="U853" i="2"/>
  <c r="T851" i="2"/>
  <c r="Q846" i="2"/>
  <c r="T844" i="2"/>
  <c r="Y840" i="2"/>
  <c r="F839" i="2"/>
  <c r="Q838" i="2"/>
  <c r="AA832" i="2"/>
  <c r="Q831" i="2"/>
  <c r="U828" i="2"/>
  <c r="T827" i="2"/>
  <c r="T822" i="2"/>
  <c r="X820" i="2"/>
  <c r="F817" i="2"/>
  <c r="U816" i="2"/>
  <c r="F814" i="2"/>
  <c r="U813" i="2"/>
  <c r="Q812" i="2"/>
  <c r="Z811" i="2"/>
  <c r="F811" i="2"/>
  <c r="V810" i="2"/>
  <c r="Y808" i="2"/>
  <c r="F808" i="2"/>
  <c r="F807" i="2"/>
  <c r="Z805" i="2"/>
  <c r="F805" i="2"/>
  <c r="F803" i="2"/>
  <c r="V802" i="2"/>
  <c r="U800" i="2"/>
  <c r="U799" i="2"/>
  <c r="T796" i="2"/>
  <c r="F792" i="2"/>
  <c r="F791" i="2"/>
  <c r="W788" i="2"/>
  <c r="U788" i="2"/>
  <c r="Q786" i="2"/>
  <c r="AA784" i="2"/>
  <c r="U784" i="2"/>
  <c r="Y784" i="2"/>
  <c r="Y780" i="2"/>
  <c r="T780" i="2"/>
  <c r="U780" i="2"/>
  <c r="Q772" i="2"/>
  <c r="Q759" i="2"/>
  <c r="Z756" i="2"/>
  <c r="T756" i="2"/>
  <c r="X756" i="2"/>
  <c r="X745" i="2"/>
  <c r="U745" i="2"/>
  <c r="U739" i="2"/>
  <c r="X736" i="2"/>
  <c r="X731" i="2"/>
  <c r="W714" i="2"/>
  <c r="U707" i="2"/>
  <c r="Q701" i="2"/>
  <c r="V700" i="2"/>
  <c r="W698" i="2"/>
  <c r="Q693" i="2"/>
  <c r="AA681" i="2"/>
  <c r="U681" i="2"/>
  <c r="W681" i="2"/>
  <c r="V678" i="2"/>
  <c r="W658" i="2"/>
  <c r="U970" i="2"/>
  <c r="T967" i="2"/>
  <c r="F964" i="2"/>
  <c r="T963" i="2"/>
  <c r="T959" i="2"/>
  <c r="U954" i="2"/>
  <c r="F948" i="2"/>
  <c r="T947" i="2"/>
  <c r="Q940" i="2"/>
  <c r="U938" i="2"/>
  <c r="V934" i="2"/>
  <c r="F916" i="2"/>
  <c r="AA913" i="2"/>
  <c r="Q912" i="2"/>
  <c r="U906" i="2"/>
  <c r="T903" i="2"/>
  <c r="U896" i="2"/>
  <c r="T884" i="2"/>
  <c r="T828" i="2"/>
  <c r="AA822" i="2"/>
  <c r="T816" i="2"/>
  <c r="U810" i="2"/>
  <c r="U802" i="2"/>
  <c r="T800" i="2"/>
  <c r="X794" i="2"/>
  <c r="U794" i="2"/>
  <c r="AA794" i="2"/>
  <c r="AA792" i="2"/>
  <c r="U792" i="2"/>
  <c r="W790" i="2"/>
  <c r="AA790" i="2"/>
  <c r="Y774" i="2"/>
  <c r="Z774" i="2"/>
  <c r="AA774" i="2"/>
  <c r="T774" i="2"/>
  <c r="W774" i="2"/>
  <c r="X738" i="2"/>
  <c r="Z738" i="2"/>
  <c r="AA738" i="2"/>
  <c r="V738" i="2"/>
  <c r="T736" i="2"/>
  <c r="Q734" i="2"/>
  <c r="F734" i="2"/>
  <c r="W731" i="2"/>
  <c r="Y718" i="2"/>
  <c r="Z718" i="2"/>
  <c r="AA718" i="2"/>
  <c r="T718" i="2"/>
  <c r="W718" i="2"/>
  <c r="U700" i="2"/>
  <c r="T698" i="2"/>
  <c r="AA660" i="2"/>
  <c r="Y660" i="2"/>
  <c r="Z660" i="2"/>
  <c r="T660" i="2"/>
  <c r="V660" i="2"/>
  <c r="F972" i="2"/>
  <c r="F956" i="2"/>
  <c r="T942" i="2"/>
  <c r="Q941" i="2"/>
  <c r="F940" i="2"/>
  <c r="Q932" i="2"/>
  <c r="Q923" i="2"/>
  <c r="F922" i="2"/>
  <c r="F920" i="2"/>
  <c r="F919" i="2"/>
  <c r="Q914" i="2"/>
  <c r="Q911" i="2"/>
  <c r="AA900" i="2"/>
  <c r="W890" i="2"/>
  <c r="Q889" i="2"/>
  <c r="Q888" i="2"/>
  <c r="Q882" i="2"/>
  <c r="F881" i="2"/>
  <c r="Q880" i="2"/>
  <c r="U878" i="2"/>
  <c r="F877" i="2"/>
  <c r="Q868" i="2"/>
  <c r="AA867" i="2"/>
  <c r="U864" i="2"/>
  <c r="Q860" i="2"/>
  <c r="AA859" i="2"/>
  <c r="U856" i="2"/>
  <c r="Q852" i="2"/>
  <c r="AA851" i="2"/>
  <c r="W849" i="2"/>
  <c r="Q842" i="2"/>
  <c r="U840" i="2"/>
  <c r="Q836" i="2"/>
  <c r="F835" i="2"/>
  <c r="Q830" i="2"/>
  <c r="Q823" i="2"/>
  <c r="Q818" i="2"/>
  <c r="F809" i="2"/>
  <c r="U808" i="2"/>
  <c r="F806" i="2"/>
  <c r="U805" i="2"/>
  <c r="F804" i="2"/>
  <c r="V803" i="2"/>
  <c r="T803" i="2"/>
  <c r="X801" i="2"/>
  <c r="U801" i="2"/>
  <c r="T797" i="2"/>
  <c r="Z797" i="2"/>
  <c r="Q795" i="2"/>
  <c r="W794" i="2"/>
  <c r="X792" i="2"/>
  <c r="U790" i="2"/>
  <c r="W782" i="2"/>
  <c r="X782" i="2"/>
  <c r="Y782" i="2"/>
  <c r="Z782" i="2"/>
  <c r="U782" i="2"/>
  <c r="X777" i="2"/>
  <c r="U777" i="2"/>
  <c r="V774" i="2"/>
  <c r="F767" i="2"/>
  <c r="W740" i="2"/>
  <c r="T740" i="2"/>
  <c r="U740" i="2"/>
  <c r="V718" i="2"/>
  <c r="F708" i="2"/>
  <c r="F694" i="2"/>
  <c r="AA665" i="2"/>
  <c r="W665" i="2"/>
  <c r="W660" i="2"/>
  <c r="T646" i="2"/>
  <c r="V645" i="2"/>
  <c r="W644" i="2"/>
  <c r="Y643" i="2"/>
  <c r="F643" i="2"/>
  <c r="U640" i="2"/>
  <c r="F639" i="2"/>
  <c r="X638" i="2"/>
  <c r="T630" i="2"/>
  <c r="W628" i="2"/>
  <c r="U626" i="2"/>
  <c r="W622" i="2"/>
  <c r="Y621" i="2"/>
  <c r="Z620" i="2"/>
  <c r="X618" i="2"/>
  <c r="Y614" i="2"/>
  <c r="Q614" i="2"/>
  <c r="AA613" i="2"/>
  <c r="Z609" i="2"/>
  <c r="F608" i="2"/>
  <c r="V607" i="2"/>
  <c r="W606" i="2"/>
  <c r="Z605" i="2"/>
  <c r="Z602" i="2"/>
  <c r="W601" i="2"/>
  <c r="Y600" i="2"/>
  <c r="Q600" i="2"/>
  <c r="U595" i="2"/>
  <c r="F590" i="2"/>
  <c r="Y589" i="2"/>
  <c r="AA581" i="2"/>
  <c r="AA580" i="2"/>
  <c r="F580" i="2"/>
  <c r="Y579" i="2"/>
  <c r="U578" i="2"/>
  <c r="F577" i="2"/>
  <c r="F576" i="2"/>
  <c r="V575" i="2"/>
  <c r="Q574" i="2"/>
  <c r="Y570" i="2"/>
  <c r="U570" i="2"/>
  <c r="T561" i="2"/>
  <c r="X561" i="2"/>
  <c r="V553" i="2"/>
  <c r="T553" i="2"/>
  <c r="V547" i="2"/>
  <c r="V532" i="2"/>
  <c r="AA532" i="2"/>
  <c r="T532" i="2"/>
  <c r="W524" i="2"/>
  <c r="Y520" i="2"/>
  <c r="Q497" i="2"/>
  <c r="Y496" i="2"/>
  <c r="X488" i="2"/>
  <c r="X470" i="2"/>
  <c r="Y470" i="2"/>
  <c r="Z470" i="2"/>
  <c r="AA470" i="2"/>
  <c r="T470" i="2"/>
  <c r="U470" i="2"/>
  <c r="X458" i="2"/>
  <c r="Z458" i="2"/>
  <c r="AA458" i="2"/>
  <c r="T458" i="2"/>
  <c r="U458" i="2"/>
  <c r="U456" i="2"/>
  <c r="V450" i="2"/>
  <c r="Y441" i="2"/>
  <c r="Y430" i="2"/>
  <c r="Y385" i="2"/>
  <c r="AA385" i="2"/>
  <c r="U385" i="2"/>
  <c r="W385" i="2"/>
  <c r="Z385" i="2"/>
  <c r="F384" i="2"/>
  <c r="AA293" i="2"/>
  <c r="T293" i="2"/>
  <c r="V293" i="2"/>
  <c r="W293" i="2"/>
  <c r="Y293" i="2"/>
  <c r="U293" i="2"/>
  <c r="X293" i="2"/>
  <c r="Z293" i="2"/>
  <c r="F800" i="2"/>
  <c r="F799" i="2"/>
  <c r="F797" i="2"/>
  <c r="Q792" i="2"/>
  <c r="T787" i="2"/>
  <c r="T783" i="2"/>
  <c r="F780" i="2"/>
  <c r="U778" i="2"/>
  <c r="Q771" i="2"/>
  <c r="Y767" i="2"/>
  <c r="Q767" i="2"/>
  <c r="F765" i="2"/>
  <c r="T763" i="2"/>
  <c r="Q762" i="2"/>
  <c r="Q760" i="2"/>
  <c r="AA758" i="2"/>
  <c r="AA751" i="2"/>
  <c r="T750" i="2"/>
  <c r="U746" i="2"/>
  <c r="T744" i="2"/>
  <c r="T743" i="2"/>
  <c r="F740" i="2"/>
  <c r="Q732" i="2"/>
  <c r="F731" i="2"/>
  <c r="AA726" i="2"/>
  <c r="Y717" i="2"/>
  <c r="F714" i="2"/>
  <c r="U713" i="2"/>
  <c r="Q710" i="2"/>
  <c r="AA709" i="2"/>
  <c r="T702" i="2"/>
  <c r="F699" i="2"/>
  <c r="Q697" i="2"/>
  <c r="Y693" i="2"/>
  <c r="F690" i="2"/>
  <c r="U689" i="2"/>
  <c r="Q687" i="2"/>
  <c r="Z686" i="2"/>
  <c r="Q680" i="2"/>
  <c r="U679" i="2"/>
  <c r="W677" i="2"/>
  <c r="Y676" i="2"/>
  <c r="Z675" i="2"/>
  <c r="U672" i="2"/>
  <c r="F671" i="2"/>
  <c r="X670" i="2"/>
  <c r="Z669" i="2"/>
  <c r="Q666" i="2"/>
  <c r="F664" i="2"/>
  <c r="AA662" i="2"/>
  <c r="Q657" i="2"/>
  <c r="Q650" i="2"/>
  <c r="AA646" i="2"/>
  <c r="V644" i="2"/>
  <c r="W643" i="2"/>
  <c r="Q641" i="2"/>
  <c r="W638" i="2"/>
  <c r="Q634" i="2"/>
  <c r="W633" i="2"/>
  <c r="F632" i="2"/>
  <c r="AA630" i="2"/>
  <c r="V628" i="2"/>
  <c r="T626" i="2"/>
  <c r="F625" i="2"/>
  <c r="X621" i="2"/>
  <c r="Y620" i="2"/>
  <c r="Y619" i="2"/>
  <c r="F619" i="2"/>
  <c r="U616" i="2"/>
  <c r="X614" i="2"/>
  <c r="Q610" i="2"/>
  <c r="U609" i="2"/>
  <c r="U607" i="2"/>
  <c r="V606" i="2"/>
  <c r="Y605" i="2"/>
  <c r="Q603" i="2"/>
  <c r="X600" i="2"/>
  <c r="F600" i="2"/>
  <c r="T595" i="2"/>
  <c r="F594" i="2"/>
  <c r="X589" i="2"/>
  <c r="U588" i="2"/>
  <c r="X585" i="2"/>
  <c r="Z581" i="2"/>
  <c r="W580" i="2"/>
  <c r="X579" i="2"/>
  <c r="F579" i="2"/>
  <c r="U575" i="2"/>
  <c r="V573" i="2"/>
  <c r="Y573" i="2"/>
  <c r="AA573" i="2"/>
  <c r="F550" i="2"/>
  <c r="X540" i="2"/>
  <c r="W540" i="2"/>
  <c r="AA540" i="2"/>
  <c r="T540" i="2"/>
  <c r="F537" i="2"/>
  <c r="F536" i="2"/>
  <c r="W532" i="2"/>
  <c r="Q525" i="2"/>
  <c r="V516" i="2"/>
  <c r="U516" i="2"/>
  <c r="Q480" i="2"/>
  <c r="Y466" i="2"/>
  <c r="W466" i="2"/>
  <c r="X466" i="2"/>
  <c r="Z466" i="2"/>
  <c r="AA466" i="2"/>
  <c r="T466" i="2"/>
  <c r="F463" i="2"/>
  <c r="Q442" i="2"/>
  <c r="Q431" i="2"/>
  <c r="X410" i="2"/>
  <c r="Y410" i="2"/>
  <c r="Z410" i="2"/>
  <c r="AA410" i="2"/>
  <c r="T410" i="2"/>
  <c r="U410" i="2"/>
  <c r="F387" i="2"/>
  <c r="Y143" i="2"/>
  <c r="W143" i="2"/>
  <c r="X143" i="2"/>
  <c r="Z143" i="2"/>
  <c r="AA143" i="2"/>
  <c r="T143" i="2"/>
  <c r="V143" i="2"/>
  <c r="U143" i="2"/>
  <c r="V565" i="2"/>
  <c r="Z565" i="2"/>
  <c r="AA565" i="2"/>
  <c r="V544" i="2"/>
  <c r="Y544" i="2"/>
  <c r="Z544" i="2"/>
  <c r="AA544" i="2"/>
  <c r="U544" i="2"/>
  <c r="V440" i="2"/>
  <c r="X440" i="2"/>
  <c r="Y440" i="2"/>
  <c r="Z440" i="2"/>
  <c r="AA440" i="2"/>
  <c r="T440" i="2"/>
  <c r="Z425" i="2"/>
  <c r="U425" i="2"/>
  <c r="X365" i="2"/>
  <c r="Y365" i="2"/>
  <c r="U365" i="2"/>
  <c r="V365" i="2"/>
  <c r="W365" i="2"/>
  <c r="F296" i="2"/>
  <c r="Q296" i="2"/>
  <c r="F687" i="2"/>
  <c r="F680" i="2"/>
  <c r="T644" i="2"/>
  <c r="T643" i="2"/>
  <c r="U638" i="2"/>
  <c r="T628" i="2"/>
  <c r="X615" i="2"/>
  <c r="Q613" i="2"/>
  <c r="T606" i="2"/>
  <c r="T589" i="2"/>
  <c r="F581" i="2"/>
  <c r="U580" i="2"/>
  <c r="U565" i="2"/>
  <c r="V552" i="2"/>
  <c r="X552" i="2"/>
  <c r="Y552" i="2"/>
  <c r="Z552" i="2"/>
  <c r="AA552" i="2"/>
  <c r="T552" i="2"/>
  <c r="W544" i="2"/>
  <c r="X523" i="2"/>
  <c r="Y523" i="2"/>
  <c r="Z523" i="2"/>
  <c r="AA523" i="2"/>
  <c r="U523" i="2"/>
  <c r="V521" i="2"/>
  <c r="T521" i="2"/>
  <c r="U521" i="2"/>
  <c r="W519" i="2"/>
  <c r="AA519" i="2"/>
  <c r="U519" i="2"/>
  <c r="V512" i="2"/>
  <c r="AA512" i="2"/>
  <c r="T512" i="2"/>
  <c r="U512" i="2"/>
  <c r="X512" i="2"/>
  <c r="Y489" i="2"/>
  <c r="U489" i="2"/>
  <c r="V489" i="2"/>
  <c r="F480" i="2"/>
  <c r="X468" i="2"/>
  <c r="U468" i="2"/>
  <c r="X452" i="2"/>
  <c r="U452" i="2"/>
  <c r="W440" i="2"/>
  <c r="V432" i="2"/>
  <c r="X432" i="2"/>
  <c r="Z432" i="2"/>
  <c r="Y432" i="2"/>
  <c r="AA432" i="2"/>
  <c r="T432" i="2"/>
  <c r="V410" i="2"/>
  <c r="T330" i="2"/>
  <c r="Y330" i="2"/>
  <c r="Z330" i="2"/>
  <c r="AA330" i="2"/>
  <c r="U330" i="2"/>
  <c r="W330" i="2"/>
  <c r="Y783" i="2"/>
  <c r="AA763" i="2"/>
  <c r="X758" i="2"/>
  <c r="Q758" i="2"/>
  <c r="F752" i="2"/>
  <c r="X751" i="2"/>
  <c r="Y750" i="2"/>
  <c r="F749" i="2"/>
  <c r="Y743" i="2"/>
  <c r="Q743" i="2"/>
  <c r="F729" i="2"/>
  <c r="F727" i="2"/>
  <c r="X726" i="2"/>
  <c r="Y725" i="2"/>
  <c r="W716" i="2"/>
  <c r="Y715" i="2"/>
  <c r="F715" i="2"/>
  <c r="Q713" i="2"/>
  <c r="X709" i="2"/>
  <c r="Z706" i="2"/>
  <c r="Y702" i="2"/>
  <c r="Q702" i="2"/>
  <c r="W692" i="2"/>
  <c r="Y691" i="2"/>
  <c r="F691" i="2"/>
  <c r="U690" i="2"/>
  <c r="Q689" i="2"/>
  <c r="F682" i="2"/>
  <c r="Q679" i="2"/>
  <c r="T677" i="2"/>
  <c r="Q672" i="2"/>
  <c r="U670" i="2"/>
  <c r="Y668" i="2"/>
  <c r="Z667" i="2"/>
  <c r="F663" i="2"/>
  <c r="X662" i="2"/>
  <c r="W652" i="2"/>
  <c r="Y651" i="2"/>
  <c r="U648" i="2"/>
  <c r="F647" i="2"/>
  <c r="X646" i="2"/>
  <c r="T638" i="2"/>
  <c r="W636" i="2"/>
  <c r="Y635" i="2"/>
  <c r="U632" i="2"/>
  <c r="F631" i="2"/>
  <c r="X630" i="2"/>
  <c r="W625" i="2"/>
  <c r="F624" i="2"/>
  <c r="U621" i="2"/>
  <c r="T619" i="2"/>
  <c r="U615" i="2"/>
  <c r="U614" i="2"/>
  <c r="F613" i="2"/>
  <c r="Q607" i="2"/>
  <c r="AA606" i="2"/>
  <c r="V605" i="2"/>
  <c r="U600" i="2"/>
  <c r="Y595" i="2"/>
  <c r="U594" i="2"/>
  <c r="F593" i="2"/>
  <c r="F592" i="2"/>
  <c r="V591" i="2"/>
  <c r="U582" i="2"/>
  <c r="T580" i="2"/>
  <c r="U579" i="2"/>
  <c r="W574" i="2"/>
  <c r="Y574" i="2"/>
  <c r="T565" i="2"/>
  <c r="V560" i="2"/>
  <c r="U560" i="2"/>
  <c r="X560" i="2"/>
  <c r="Y560" i="2"/>
  <c r="AA560" i="2"/>
  <c r="W552" i="2"/>
  <c r="T544" i="2"/>
  <c r="F535" i="2"/>
  <c r="X531" i="2"/>
  <c r="Y531" i="2"/>
  <c r="Z531" i="2"/>
  <c r="AA531" i="2"/>
  <c r="U531" i="2"/>
  <c r="V525" i="2"/>
  <c r="T525" i="2"/>
  <c r="U525" i="2"/>
  <c r="Y525" i="2"/>
  <c r="V523" i="2"/>
  <c r="V519" i="2"/>
  <c r="Q513" i="2"/>
  <c r="Y512" i="2"/>
  <c r="F481" i="2"/>
  <c r="X460" i="2"/>
  <c r="U460" i="2"/>
  <c r="Z457" i="2"/>
  <c r="W457" i="2"/>
  <c r="Y457" i="2"/>
  <c r="U440" i="2"/>
  <c r="W432" i="2"/>
  <c r="Y425" i="2"/>
  <c r="Q802" i="2"/>
  <c r="Q788" i="2"/>
  <c r="Z787" i="2"/>
  <c r="F787" i="2"/>
  <c r="F784" i="2"/>
  <c r="F783" i="2"/>
  <c r="Z781" i="2"/>
  <c r="F781" i="2"/>
  <c r="Q776" i="2"/>
  <c r="U771" i="2"/>
  <c r="F769" i="2"/>
  <c r="Q764" i="2"/>
  <c r="Z763" i="2"/>
  <c r="F763" i="2"/>
  <c r="V762" i="2"/>
  <c r="U760" i="2"/>
  <c r="W758" i="2"/>
  <c r="F758" i="2"/>
  <c r="U757" i="2"/>
  <c r="Z754" i="2"/>
  <c r="W751" i="2"/>
  <c r="Q750" i="2"/>
  <c r="AA746" i="2"/>
  <c r="F746" i="2"/>
  <c r="X743" i="2"/>
  <c r="F743" i="2"/>
  <c r="Z741" i="2"/>
  <c r="Q738" i="2"/>
  <c r="U737" i="2"/>
  <c r="Q736" i="2"/>
  <c r="U732" i="2"/>
  <c r="W725" i="2"/>
  <c r="V716" i="2"/>
  <c r="W715" i="2"/>
  <c r="F713" i="2"/>
  <c r="Q712" i="2"/>
  <c r="W709" i="2"/>
  <c r="X702" i="2"/>
  <c r="Q698" i="2"/>
  <c r="V692" i="2"/>
  <c r="W691" i="2"/>
  <c r="T690" i="2"/>
  <c r="F689" i="2"/>
  <c r="AA677" i="2"/>
  <c r="T670" i="2"/>
  <c r="W668" i="2"/>
  <c r="Y667" i="2"/>
  <c r="Q658" i="2"/>
  <c r="F656" i="2"/>
  <c r="V652" i="2"/>
  <c r="W651" i="2"/>
  <c r="Q649" i="2"/>
  <c r="W646" i="2"/>
  <c r="Q642" i="2"/>
  <c r="W641" i="2"/>
  <c r="F640" i="2"/>
  <c r="AA638" i="2"/>
  <c r="V636" i="2"/>
  <c r="W635" i="2"/>
  <c r="U634" i="2"/>
  <c r="Q633" i="2"/>
  <c r="W630" i="2"/>
  <c r="Z626" i="2"/>
  <c r="F626" i="2"/>
  <c r="U625" i="2"/>
  <c r="Q623" i="2"/>
  <c r="T621" i="2"/>
  <c r="T620" i="2"/>
  <c r="T614" i="2"/>
  <c r="U610" i="2"/>
  <c r="AA607" i="2"/>
  <c r="Z606" i="2"/>
  <c r="T600" i="2"/>
  <c r="X595" i="2"/>
  <c r="U591" i="2"/>
  <c r="T581" i="2"/>
  <c r="T579" i="2"/>
  <c r="U574" i="2"/>
  <c r="W571" i="2"/>
  <c r="Y571" i="2"/>
  <c r="U566" i="2"/>
  <c r="W560" i="2"/>
  <c r="U552" i="2"/>
  <c r="F541" i="2"/>
  <c r="X539" i="2"/>
  <c r="Y539" i="2"/>
  <c r="Z539" i="2"/>
  <c r="AA539" i="2"/>
  <c r="U539" i="2"/>
  <c r="V533" i="2"/>
  <c r="T533" i="2"/>
  <c r="U533" i="2"/>
  <c r="Y533" i="2"/>
  <c r="W527" i="2"/>
  <c r="Z527" i="2"/>
  <c r="AA527" i="2"/>
  <c r="T527" i="2"/>
  <c r="T523" i="2"/>
  <c r="X521" i="2"/>
  <c r="T519" i="2"/>
  <c r="W512" i="2"/>
  <c r="F508" i="2"/>
  <c r="X471" i="2"/>
  <c r="T471" i="2"/>
  <c r="V457" i="2"/>
  <c r="U432" i="2"/>
  <c r="Y428" i="2"/>
  <c r="T428" i="2"/>
  <c r="U428" i="2"/>
  <c r="V428" i="2"/>
  <c r="Q418" i="2"/>
  <c r="Y398" i="2"/>
  <c r="AA398" i="2"/>
  <c r="T398" i="2"/>
  <c r="U398" i="2"/>
  <c r="W398" i="2"/>
  <c r="V398" i="2"/>
  <c r="X398" i="2"/>
  <c r="X330" i="2"/>
  <c r="V725" i="2"/>
  <c r="Q705" i="2"/>
  <c r="F698" i="2"/>
  <c r="Q695" i="2"/>
  <c r="Q688" i="2"/>
  <c r="F679" i="2"/>
  <c r="Z677" i="2"/>
  <c r="Q674" i="2"/>
  <c r="W673" i="2"/>
  <c r="F672" i="2"/>
  <c r="AA670" i="2"/>
  <c r="V668" i="2"/>
  <c r="W667" i="2"/>
  <c r="F665" i="2"/>
  <c r="F658" i="2"/>
  <c r="Q655" i="2"/>
  <c r="Z644" i="2"/>
  <c r="F642" i="2"/>
  <c r="Q639" i="2"/>
  <c r="Z638" i="2"/>
  <c r="Z628" i="2"/>
  <c r="X626" i="2"/>
  <c r="Q622" i="2"/>
  <c r="AA621" i="2"/>
  <c r="Q618" i="2"/>
  <c r="F616" i="2"/>
  <c r="AA614" i="2"/>
  <c r="T610" i="2"/>
  <c r="Q608" i="2"/>
  <c r="Y607" i="2"/>
  <c r="Y606" i="2"/>
  <c r="F604" i="2"/>
  <c r="T603" i="2"/>
  <c r="Q602" i="2"/>
  <c r="Q601" i="2"/>
  <c r="AA600" i="2"/>
  <c r="Q599" i="2"/>
  <c r="F597" i="2"/>
  <c r="AA589" i="2"/>
  <c r="AA588" i="2"/>
  <c r="F588" i="2"/>
  <c r="U586" i="2"/>
  <c r="F585" i="2"/>
  <c r="Y584" i="2"/>
  <c r="F584" i="2"/>
  <c r="V583" i="2"/>
  <c r="AA579" i="2"/>
  <c r="F578" i="2"/>
  <c r="AA575" i="2"/>
  <c r="U571" i="2"/>
  <c r="T567" i="2"/>
  <c r="V567" i="2"/>
  <c r="X564" i="2"/>
  <c r="W564" i="2"/>
  <c r="AA564" i="2"/>
  <c r="Y562" i="2"/>
  <c r="U562" i="2"/>
  <c r="T560" i="2"/>
  <c r="T559" i="2"/>
  <c r="U559" i="2"/>
  <c r="V559" i="2"/>
  <c r="AA559" i="2"/>
  <c r="V549" i="2"/>
  <c r="Z549" i="2"/>
  <c r="AA549" i="2"/>
  <c r="U549" i="2"/>
  <c r="V545" i="2"/>
  <c r="U545" i="2"/>
  <c r="V539" i="2"/>
  <c r="W535" i="2"/>
  <c r="Z535" i="2"/>
  <c r="AA535" i="2"/>
  <c r="T535" i="2"/>
  <c r="Z533" i="2"/>
  <c r="V527" i="2"/>
  <c r="AA514" i="2"/>
  <c r="Z514" i="2"/>
  <c r="AA506" i="2"/>
  <c r="U506" i="2"/>
  <c r="V467" i="2"/>
  <c r="X467" i="2"/>
  <c r="Y467" i="2"/>
  <c r="Z467" i="2"/>
  <c r="AA467" i="2"/>
  <c r="T467" i="2"/>
  <c r="Q438" i="2"/>
  <c r="F433" i="2"/>
  <c r="Q433" i="2"/>
  <c r="Q406" i="2"/>
  <c r="F782" i="2"/>
  <c r="U781" i="2"/>
  <c r="Q779" i="2"/>
  <c r="F776" i="2"/>
  <c r="F775" i="2"/>
  <c r="U769" i="2"/>
  <c r="Q756" i="2"/>
  <c r="F755" i="2"/>
  <c r="V754" i="2"/>
  <c r="Q748" i="2"/>
  <c r="F747" i="2"/>
  <c r="F742" i="2"/>
  <c r="U741" i="2"/>
  <c r="Q739" i="2"/>
  <c r="F736" i="2"/>
  <c r="F735" i="2"/>
  <c r="F730" i="2"/>
  <c r="F722" i="2"/>
  <c r="Q718" i="2"/>
  <c r="F705" i="2"/>
  <c r="Q694" i="2"/>
  <c r="F683" i="2"/>
  <c r="Q681" i="2"/>
  <c r="F674" i="2"/>
  <c r="Q671" i="2"/>
  <c r="Q664" i="2"/>
  <c r="Q654" i="2"/>
  <c r="Y644" i="2"/>
  <c r="Z643" i="2"/>
  <c r="Y628" i="2"/>
  <c r="Z589" i="2"/>
  <c r="W547" i="2"/>
  <c r="X547" i="2"/>
  <c r="Y547" i="2"/>
  <c r="Z547" i="2"/>
  <c r="T547" i="2"/>
  <c r="V542" i="2"/>
  <c r="U542" i="2"/>
  <c r="V524" i="2"/>
  <c r="AA524" i="2"/>
  <c r="T524" i="2"/>
  <c r="V520" i="2"/>
  <c r="AA520" i="2"/>
  <c r="T520" i="2"/>
  <c r="U520" i="2"/>
  <c r="X520" i="2"/>
  <c r="V513" i="2"/>
  <c r="T513" i="2"/>
  <c r="U513" i="2"/>
  <c r="V496" i="2"/>
  <c r="Z496" i="2"/>
  <c r="T496" i="2"/>
  <c r="U496" i="2"/>
  <c r="V488" i="2"/>
  <c r="Y488" i="2"/>
  <c r="Z488" i="2"/>
  <c r="T488" i="2"/>
  <c r="V456" i="2"/>
  <c r="X456" i="2"/>
  <c r="Y456" i="2"/>
  <c r="Z456" i="2"/>
  <c r="W450" i="2"/>
  <c r="Z450" i="2"/>
  <c r="AA450" i="2"/>
  <c r="T450" i="2"/>
  <c r="AA446" i="2"/>
  <c r="Y446" i="2"/>
  <c r="Z446" i="2"/>
  <c r="U446" i="2"/>
  <c r="V446" i="2"/>
  <c r="AA430" i="2"/>
  <c r="U430" i="2"/>
  <c r="Z430" i="2"/>
  <c r="V430" i="2"/>
  <c r="W430" i="2"/>
  <c r="Z336" i="2"/>
  <c r="Y336" i="2"/>
  <c r="U336" i="2"/>
  <c r="AA572" i="2"/>
  <c r="F572" i="2"/>
  <c r="F569" i="2"/>
  <c r="Y568" i="2"/>
  <c r="F568" i="2"/>
  <c r="AA563" i="2"/>
  <c r="F562" i="2"/>
  <c r="AA555" i="2"/>
  <c r="Q551" i="2"/>
  <c r="F542" i="2"/>
  <c r="F533" i="2"/>
  <c r="F525" i="2"/>
  <c r="Z517" i="2"/>
  <c r="AA509" i="2"/>
  <c r="Q509" i="2"/>
  <c r="W507" i="2"/>
  <c r="F505" i="2"/>
  <c r="Y504" i="2"/>
  <c r="F504" i="2"/>
  <c r="AA501" i="2"/>
  <c r="Z500" i="2"/>
  <c r="X499" i="2"/>
  <c r="Q495" i="2"/>
  <c r="Z494" i="2"/>
  <c r="AA493" i="2"/>
  <c r="AA491" i="2"/>
  <c r="Q491" i="2"/>
  <c r="Z490" i="2"/>
  <c r="Q490" i="2"/>
  <c r="AA486" i="2"/>
  <c r="AA483" i="2"/>
  <c r="AA482" i="2"/>
  <c r="AA478" i="2"/>
  <c r="AA475" i="2"/>
  <c r="AA474" i="2"/>
  <c r="Q473" i="2"/>
  <c r="Y472" i="2"/>
  <c r="W462" i="2"/>
  <c r="F455" i="2"/>
  <c r="X454" i="2"/>
  <c r="AA448" i="2"/>
  <c r="X443" i="2"/>
  <c r="F443" i="2"/>
  <c r="V442" i="2"/>
  <c r="F439" i="2"/>
  <c r="X438" i="2"/>
  <c r="Z435" i="2"/>
  <c r="AA434" i="2"/>
  <c r="Q426" i="2"/>
  <c r="U409" i="2"/>
  <c r="Z409" i="2"/>
  <c r="Q399" i="2"/>
  <c r="Z394" i="2"/>
  <c r="AA394" i="2"/>
  <c r="T394" i="2"/>
  <c r="U394" i="2"/>
  <c r="W394" i="2"/>
  <c r="V356" i="2"/>
  <c r="Y356" i="2"/>
  <c r="Z356" i="2"/>
  <c r="Q349" i="2"/>
  <c r="W311" i="2"/>
  <c r="T311" i="2"/>
  <c r="X311" i="2"/>
  <c r="AA311" i="2"/>
  <c r="U311" i="2"/>
  <c r="V311" i="2"/>
  <c r="X165" i="2"/>
  <c r="Y165" i="2"/>
  <c r="Z165" i="2"/>
  <c r="AA165" i="2"/>
  <c r="T165" i="2"/>
  <c r="U165" i="2"/>
  <c r="W165" i="2"/>
  <c r="V165" i="2"/>
  <c r="X431" i="2"/>
  <c r="W431" i="2"/>
  <c r="Z418" i="2"/>
  <c r="AA418" i="2"/>
  <c r="T418" i="2"/>
  <c r="U418" i="2"/>
  <c r="Y406" i="2"/>
  <c r="AA406" i="2"/>
  <c r="T406" i="2"/>
  <c r="U406" i="2"/>
  <c r="W406" i="2"/>
  <c r="Z375" i="2"/>
  <c r="AA375" i="2"/>
  <c r="U375" i="2"/>
  <c r="W375" i="2"/>
  <c r="T298" i="2"/>
  <c r="AA298" i="2"/>
  <c r="U298" i="2"/>
  <c r="W298" i="2"/>
  <c r="Y298" i="2"/>
  <c r="X298" i="2"/>
  <c r="Z298" i="2"/>
  <c r="AA230" i="2"/>
  <c r="W230" i="2"/>
  <c r="U230" i="2"/>
  <c r="Z230" i="2"/>
  <c r="F564" i="2"/>
  <c r="Y563" i="2"/>
  <c r="F561" i="2"/>
  <c r="F560" i="2"/>
  <c r="AA557" i="2"/>
  <c r="Q557" i="2"/>
  <c r="X556" i="2"/>
  <c r="F556" i="2"/>
  <c r="Y555" i="2"/>
  <c r="AA551" i="2"/>
  <c r="Q548" i="2"/>
  <c r="Z546" i="2"/>
  <c r="F546" i="2"/>
  <c r="F518" i="2"/>
  <c r="Y509" i="2"/>
  <c r="F509" i="2"/>
  <c r="U507" i="2"/>
  <c r="Y501" i="2"/>
  <c r="F501" i="2"/>
  <c r="U499" i="2"/>
  <c r="X494" i="2"/>
  <c r="F494" i="2"/>
  <c r="X491" i="2"/>
  <c r="W490" i="2"/>
  <c r="F487" i="2"/>
  <c r="Y486" i="2"/>
  <c r="Q486" i="2"/>
  <c r="Y483" i="2"/>
  <c r="F483" i="2"/>
  <c r="X482" i="2"/>
  <c r="F479" i="2"/>
  <c r="Y478" i="2"/>
  <c r="Q478" i="2"/>
  <c r="Y475" i="2"/>
  <c r="F475" i="2"/>
  <c r="X474" i="2"/>
  <c r="Q465" i="2"/>
  <c r="Y464" i="2"/>
  <c r="U462" i="2"/>
  <c r="V454" i="2"/>
  <c r="Y448" i="2"/>
  <c r="F445" i="2"/>
  <c r="T442" i="2"/>
  <c r="V438" i="2"/>
  <c r="X435" i="2"/>
  <c r="AA431" i="2"/>
  <c r="W426" i="2"/>
  <c r="T426" i="2"/>
  <c r="U426" i="2"/>
  <c r="W418" i="2"/>
  <c r="X406" i="2"/>
  <c r="Y375" i="2"/>
  <c r="W345" i="2"/>
  <c r="U345" i="2"/>
  <c r="X335" i="2"/>
  <c r="Y335" i="2"/>
  <c r="Z335" i="2"/>
  <c r="AA335" i="2"/>
  <c r="T335" i="2"/>
  <c r="U335" i="2"/>
  <c r="W327" i="2"/>
  <c r="T327" i="2"/>
  <c r="Z327" i="2"/>
  <c r="AA327" i="2"/>
  <c r="U327" i="2"/>
  <c r="V327" i="2"/>
  <c r="F563" i="2"/>
  <c r="Z557" i="2"/>
  <c r="W556" i="2"/>
  <c r="F555" i="2"/>
  <c r="Q553" i="2"/>
  <c r="Q552" i="2"/>
  <c r="AA548" i="2"/>
  <c r="F548" i="2"/>
  <c r="AA543" i="2"/>
  <c r="Q540" i="2"/>
  <c r="Z538" i="2"/>
  <c r="Q535" i="2"/>
  <c r="Q532" i="2"/>
  <c r="Z530" i="2"/>
  <c r="Q527" i="2"/>
  <c r="Q524" i="2"/>
  <c r="T507" i="2"/>
  <c r="T499" i="2"/>
  <c r="X486" i="2"/>
  <c r="X483" i="2"/>
  <c r="W482" i="2"/>
  <c r="X478" i="2"/>
  <c r="F478" i="2"/>
  <c r="X475" i="2"/>
  <c r="W474" i="2"/>
  <c r="Q471" i="2"/>
  <c r="Z469" i="2"/>
  <c r="Q468" i="2"/>
  <c r="Q467" i="2"/>
  <c r="Q466" i="2"/>
  <c r="Y465" i="2"/>
  <c r="F465" i="2"/>
  <c r="X464" i="2"/>
  <c r="T462" i="2"/>
  <c r="U455" i="2"/>
  <c r="U454" i="2"/>
  <c r="X448" i="2"/>
  <c r="Q440" i="2"/>
  <c r="W439" i="2"/>
  <c r="U438" i="2"/>
  <c r="U436" i="2"/>
  <c r="U431" i="2"/>
  <c r="Q428" i="2"/>
  <c r="Z426" i="2"/>
  <c r="V424" i="2"/>
  <c r="Y424" i="2"/>
  <c r="Z424" i="2"/>
  <c r="AA424" i="2"/>
  <c r="V418" i="2"/>
  <c r="W411" i="2"/>
  <c r="V406" i="2"/>
  <c r="F405" i="2"/>
  <c r="W399" i="2"/>
  <c r="T399" i="2"/>
  <c r="U399" i="2"/>
  <c r="Y399" i="2"/>
  <c r="Q389" i="2"/>
  <c r="Q376" i="2"/>
  <c r="X375" i="2"/>
  <c r="AA364" i="2"/>
  <c r="X364" i="2"/>
  <c r="Y364" i="2"/>
  <c r="Z364" i="2"/>
  <c r="T364" i="2"/>
  <c r="X357" i="2"/>
  <c r="U357" i="2"/>
  <c r="V357" i="2"/>
  <c r="Z345" i="2"/>
  <c r="W335" i="2"/>
  <c r="Y331" i="2"/>
  <c r="X331" i="2"/>
  <c r="Z331" i="2"/>
  <c r="T331" i="2"/>
  <c r="U331" i="2"/>
  <c r="Y327" i="2"/>
  <c r="AA325" i="2"/>
  <c r="V325" i="2"/>
  <c r="W325" i="2"/>
  <c r="X325" i="2"/>
  <c r="Y325" i="2"/>
  <c r="Z325" i="2"/>
  <c r="W305" i="2"/>
  <c r="U305" i="2"/>
  <c r="V305" i="2"/>
  <c r="Z305" i="2"/>
  <c r="Q519" i="2"/>
  <c r="Q516" i="2"/>
  <c r="AA507" i="2"/>
  <c r="Q496" i="2"/>
  <c r="U495" i="2"/>
  <c r="AA462" i="2"/>
  <c r="Q460" i="2"/>
  <c r="F456" i="2"/>
  <c r="Q452" i="2"/>
  <c r="Q446" i="2"/>
  <c r="F441" i="2"/>
  <c r="F440" i="2"/>
  <c r="Q430" i="2"/>
  <c r="Q423" i="2"/>
  <c r="V419" i="2"/>
  <c r="U419" i="2"/>
  <c r="T413" i="2"/>
  <c r="W413" i="2"/>
  <c r="X413" i="2"/>
  <c r="Y413" i="2"/>
  <c r="Z413" i="2"/>
  <c r="U411" i="2"/>
  <c r="Q398" i="2"/>
  <c r="Z386" i="2"/>
  <c r="AA386" i="2"/>
  <c r="T386" i="2"/>
  <c r="U386" i="2"/>
  <c r="W386" i="2"/>
  <c r="Y374" i="2"/>
  <c r="X374" i="2"/>
  <c r="Z374" i="2"/>
  <c r="AA374" i="2"/>
  <c r="T374" i="2"/>
  <c r="U374" i="2"/>
  <c r="AA372" i="2"/>
  <c r="V372" i="2"/>
  <c r="X372" i="2"/>
  <c r="Y372" i="2"/>
  <c r="Z372" i="2"/>
  <c r="F367" i="2"/>
  <c r="V345" i="2"/>
  <c r="V335" i="2"/>
  <c r="Q328" i="2"/>
  <c r="X327" i="2"/>
  <c r="F309" i="2"/>
  <c r="T285" i="2"/>
  <c r="U285" i="2"/>
  <c r="W285" i="2"/>
  <c r="X285" i="2"/>
  <c r="Z285" i="2"/>
  <c r="V285" i="2"/>
  <c r="T282" i="2"/>
  <c r="U282" i="2"/>
  <c r="W282" i="2"/>
  <c r="AA282" i="2"/>
  <c r="F558" i="2"/>
  <c r="U556" i="2"/>
  <c r="F545" i="2"/>
  <c r="F544" i="2"/>
  <c r="V543" i="2"/>
  <c r="Q541" i="2"/>
  <c r="F539" i="2"/>
  <c r="U538" i="2"/>
  <c r="Q537" i="2"/>
  <c r="Q536" i="2"/>
  <c r="F531" i="2"/>
  <c r="U530" i="2"/>
  <c r="Q529" i="2"/>
  <c r="Q528" i="2"/>
  <c r="F516" i="2"/>
  <c r="Q515" i="2"/>
  <c r="Q511" i="2"/>
  <c r="Q508" i="2"/>
  <c r="Q503" i="2"/>
  <c r="F470" i="2"/>
  <c r="U469" i="2"/>
  <c r="F468" i="2"/>
  <c r="V465" i="2"/>
  <c r="T464" i="2"/>
  <c r="Q463" i="2"/>
  <c r="Q459" i="2"/>
  <c r="Q451" i="2"/>
  <c r="Q447" i="2"/>
  <c r="Q444" i="2"/>
  <c r="F423" i="2"/>
  <c r="F421" i="2"/>
  <c r="W407" i="2"/>
  <c r="T407" i="2"/>
  <c r="U407" i="2"/>
  <c r="Y407" i="2"/>
  <c r="X405" i="2"/>
  <c r="AA405" i="2"/>
  <c r="U405" i="2"/>
  <c r="W405" i="2"/>
  <c r="F398" i="2"/>
  <c r="Q394" i="2"/>
  <c r="Q387" i="2"/>
  <c r="Y377" i="2"/>
  <c r="U377" i="2"/>
  <c r="Q369" i="2"/>
  <c r="Q361" i="2"/>
  <c r="Q358" i="2"/>
  <c r="Q332" i="2"/>
  <c r="F328" i="2"/>
  <c r="F269" i="2"/>
  <c r="AA259" i="2"/>
  <c r="T259" i="2"/>
  <c r="U259" i="2"/>
  <c r="Y259" i="2"/>
  <c r="AA251" i="2"/>
  <c r="T251" i="2"/>
  <c r="U251" i="2"/>
  <c r="Y251" i="2"/>
  <c r="V246" i="2"/>
  <c r="Z246" i="2"/>
  <c r="AA246" i="2"/>
  <c r="T246" i="2"/>
  <c r="U246" i="2"/>
  <c r="X246" i="2"/>
  <c r="Q234" i="2"/>
  <c r="F234" i="2"/>
  <c r="V232" i="2"/>
  <c r="Y232" i="2"/>
  <c r="U232" i="2"/>
  <c r="Q403" i="2"/>
  <c r="Q400" i="2"/>
  <c r="Q393" i="2"/>
  <c r="F391" i="2"/>
  <c r="F378" i="2"/>
  <c r="F376" i="2"/>
  <c r="F371" i="2"/>
  <c r="Q370" i="2"/>
  <c r="AA361" i="2"/>
  <c r="Q360" i="2"/>
  <c r="Y359" i="2"/>
  <c r="W358" i="2"/>
  <c r="Q354" i="2"/>
  <c r="X352" i="2"/>
  <c r="V349" i="2"/>
  <c r="Q347" i="2"/>
  <c r="F346" i="2"/>
  <c r="AA309" i="2"/>
  <c r="T309" i="2"/>
  <c r="V309" i="2"/>
  <c r="Y309" i="2"/>
  <c r="Z304" i="2"/>
  <c r="Y304" i="2"/>
  <c r="U304" i="2"/>
  <c r="W269" i="2"/>
  <c r="X269" i="2"/>
  <c r="Y269" i="2"/>
  <c r="Z269" i="2"/>
  <c r="AA269" i="2"/>
  <c r="U269" i="2"/>
  <c r="Z259" i="2"/>
  <c r="Z254" i="2"/>
  <c r="X254" i="2"/>
  <c r="Y254" i="2"/>
  <c r="AA254" i="2"/>
  <c r="U254" i="2"/>
  <c r="Z251" i="2"/>
  <c r="Y246" i="2"/>
  <c r="W232" i="2"/>
  <c r="AA222" i="2"/>
  <c r="W222" i="2"/>
  <c r="U222" i="2"/>
  <c r="Z222" i="2"/>
  <c r="V216" i="2"/>
  <c r="T216" i="2"/>
  <c r="W216" i="2"/>
  <c r="U216" i="2"/>
  <c r="Y216" i="2"/>
  <c r="T122" i="2"/>
  <c r="AA122" i="2"/>
  <c r="U122" i="2"/>
  <c r="Z122" i="2"/>
  <c r="Y109" i="2"/>
  <c r="U109" i="2"/>
  <c r="AA14" i="2"/>
  <c r="V14" i="2"/>
  <c r="Y14" i="2"/>
  <c r="Z14" i="2"/>
  <c r="T14" i="2"/>
  <c r="U14" i="2"/>
  <c r="V269" i="2"/>
  <c r="W261" i="2"/>
  <c r="X261" i="2"/>
  <c r="Y261" i="2"/>
  <c r="Z261" i="2"/>
  <c r="AA261" i="2"/>
  <c r="U261" i="2"/>
  <c r="X259" i="2"/>
  <c r="W254" i="2"/>
  <c r="X251" i="2"/>
  <c r="W246" i="2"/>
  <c r="X234" i="2"/>
  <c r="Z234" i="2"/>
  <c r="AA234" i="2"/>
  <c r="T234" i="2"/>
  <c r="U234" i="2"/>
  <c r="W234" i="2"/>
  <c r="T232" i="2"/>
  <c r="V197" i="2"/>
  <c r="U197" i="2"/>
  <c r="Q193" i="2"/>
  <c r="F193" i="2"/>
  <c r="Q432" i="2"/>
  <c r="W427" i="2"/>
  <c r="Q416" i="2"/>
  <c r="F412" i="2"/>
  <c r="F408" i="2"/>
  <c r="X403" i="2"/>
  <c r="F402" i="2"/>
  <c r="F400" i="2"/>
  <c r="T395" i="2"/>
  <c r="U384" i="2"/>
  <c r="Q381" i="2"/>
  <c r="U379" i="2"/>
  <c r="W370" i="2"/>
  <c r="U367" i="2"/>
  <c r="T366" i="2"/>
  <c r="U361" i="2"/>
  <c r="F360" i="2"/>
  <c r="W359" i="2"/>
  <c r="U358" i="2"/>
  <c r="V352" i="2"/>
  <c r="U350" i="2"/>
  <c r="T349" i="2"/>
  <c r="U337" i="2"/>
  <c r="V321" i="2"/>
  <c r="Z312" i="2"/>
  <c r="Y312" i="2"/>
  <c r="U309" i="2"/>
  <c r="X304" i="2"/>
  <c r="Y281" i="2"/>
  <c r="Z281" i="2"/>
  <c r="AA281" i="2"/>
  <c r="T281" i="2"/>
  <c r="U281" i="2"/>
  <c r="W281" i="2"/>
  <c r="T269" i="2"/>
  <c r="T254" i="2"/>
  <c r="Q233" i="2"/>
  <c r="F233" i="2"/>
  <c r="Y151" i="2"/>
  <c r="W151" i="2"/>
  <c r="X151" i="2"/>
  <c r="Z151" i="2"/>
  <c r="AA151" i="2"/>
  <c r="T151" i="2"/>
  <c r="U151" i="2"/>
  <c r="V151" i="2"/>
  <c r="V122" i="2"/>
  <c r="Z416" i="2"/>
  <c r="F381" i="2"/>
  <c r="T379" i="2"/>
  <c r="U378" i="2"/>
  <c r="U376" i="2"/>
  <c r="U359" i="2"/>
  <c r="T358" i="2"/>
  <c r="U353" i="2"/>
  <c r="U351" i="2"/>
  <c r="W346" i="2"/>
  <c r="U321" i="2"/>
  <c r="T314" i="2"/>
  <c r="W314" i="2"/>
  <c r="Z314" i="2"/>
  <c r="X312" i="2"/>
  <c r="X310" i="2"/>
  <c r="V310" i="2"/>
  <c r="X281" i="2"/>
  <c r="Y275" i="2"/>
  <c r="Z275" i="2"/>
  <c r="U275" i="2"/>
  <c r="T261" i="2"/>
  <c r="V234" i="2"/>
  <c r="F425" i="2"/>
  <c r="F424" i="2"/>
  <c r="F422" i="2"/>
  <c r="Q417" i="2"/>
  <c r="U412" i="2"/>
  <c r="F411" i="2"/>
  <c r="Q410" i="2"/>
  <c r="U403" i="2"/>
  <c r="Q401" i="2"/>
  <c r="X400" i="2"/>
  <c r="F392" i="2"/>
  <c r="U391" i="2"/>
  <c r="T390" i="2"/>
  <c r="U389" i="2"/>
  <c r="T388" i="2"/>
  <c r="Q385" i="2"/>
  <c r="V380" i="2"/>
  <c r="T378" i="2"/>
  <c r="Q375" i="2"/>
  <c r="Q374" i="2"/>
  <c r="Y373" i="2"/>
  <c r="F373" i="2"/>
  <c r="T371" i="2"/>
  <c r="U370" i="2"/>
  <c r="U368" i="2"/>
  <c r="AA366" i="2"/>
  <c r="Q365" i="2"/>
  <c r="U363" i="2"/>
  <c r="F356" i="2"/>
  <c r="W354" i="2"/>
  <c r="T351" i="2"/>
  <c r="Z349" i="2"/>
  <c r="U347" i="2"/>
  <c r="U346" i="2"/>
  <c r="V342" i="2"/>
  <c r="W339" i="2"/>
  <c r="F336" i="2"/>
  <c r="Q335" i="2"/>
  <c r="X334" i="2"/>
  <c r="AA334" i="2"/>
  <c r="V333" i="2"/>
  <c r="Q331" i="2"/>
  <c r="F330" i="2"/>
  <c r="Q327" i="2"/>
  <c r="AA326" i="2"/>
  <c r="F315" i="2"/>
  <c r="X314" i="2"/>
  <c r="U312" i="2"/>
  <c r="Q311" i="2"/>
  <c r="W310" i="2"/>
  <c r="F305" i="2"/>
  <c r="W303" i="2"/>
  <c r="X303" i="2"/>
  <c r="Y303" i="2"/>
  <c r="AA303" i="2"/>
  <c r="U303" i="2"/>
  <c r="V301" i="2"/>
  <c r="W301" i="2"/>
  <c r="Y301" i="2"/>
  <c r="Z301" i="2"/>
  <c r="T301" i="2"/>
  <c r="W287" i="2"/>
  <c r="T287" i="2"/>
  <c r="U287" i="2"/>
  <c r="X287" i="2"/>
  <c r="Y287" i="2"/>
  <c r="F285" i="2"/>
  <c r="V281" i="2"/>
  <c r="X275" i="2"/>
  <c r="Y267" i="2"/>
  <c r="Z267" i="2"/>
  <c r="U267" i="2"/>
  <c r="AA233" i="2"/>
  <c r="Z233" i="2"/>
  <c r="T233" i="2"/>
  <c r="V233" i="2"/>
  <c r="X219" i="2"/>
  <c r="Z219" i="2"/>
  <c r="AA219" i="2"/>
  <c r="U219" i="2"/>
  <c r="T219" i="2"/>
  <c r="V219" i="2"/>
  <c r="Y219" i="2"/>
  <c r="F410" i="2"/>
  <c r="Q384" i="2"/>
  <c r="F377" i="2"/>
  <c r="F375" i="2"/>
  <c r="Q367" i="2"/>
  <c r="Z366" i="2"/>
  <c r="Q366" i="2"/>
  <c r="T363" i="2"/>
  <c r="U360" i="2"/>
  <c r="AA358" i="2"/>
  <c r="Y349" i="2"/>
  <c r="T347" i="2"/>
  <c r="U342" i="2"/>
  <c r="Q337" i="2"/>
  <c r="F331" i="2"/>
  <c r="T322" i="2"/>
  <c r="Y322" i="2"/>
  <c r="W322" i="2"/>
  <c r="Q316" i="2"/>
  <c r="F311" i="2"/>
  <c r="U310" i="2"/>
  <c r="Q309" i="2"/>
  <c r="F293" i="2"/>
  <c r="W289" i="2"/>
  <c r="V289" i="2"/>
  <c r="T275" i="2"/>
  <c r="W255" i="2"/>
  <c r="X255" i="2"/>
  <c r="U255" i="2"/>
  <c r="Q321" i="2"/>
  <c r="U318" i="2"/>
  <c r="Z315" i="2"/>
  <c r="Q315" i="2"/>
  <c r="F314" i="2"/>
  <c r="U313" i="2"/>
  <c r="T307" i="2"/>
  <c r="X299" i="2"/>
  <c r="F299" i="2"/>
  <c r="Z295" i="2"/>
  <c r="Q295" i="2"/>
  <c r="AA294" i="2"/>
  <c r="Q290" i="2"/>
  <c r="F276" i="2"/>
  <c r="Q274" i="2"/>
  <c r="Z273" i="2"/>
  <c r="Q273" i="2"/>
  <c r="T271" i="2"/>
  <c r="T270" i="2"/>
  <c r="F268" i="2"/>
  <c r="Q266" i="2"/>
  <c r="Z265" i="2"/>
  <c r="Q265" i="2"/>
  <c r="T263" i="2"/>
  <c r="T262" i="2"/>
  <c r="F259" i="2"/>
  <c r="X245" i="2"/>
  <c r="Z238" i="2"/>
  <c r="T236" i="2"/>
  <c r="T231" i="2"/>
  <c r="Q229" i="2"/>
  <c r="U228" i="2"/>
  <c r="V224" i="2"/>
  <c r="W224" i="2"/>
  <c r="Z211" i="2"/>
  <c r="AA211" i="2"/>
  <c r="T211" i="2"/>
  <c r="U211" i="2"/>
  <c r="W211" i="2"/>
  <c r="F201" i="2"/>
  <c r="V192" i="2"/>
  <c r="Y192" i="2"/>
  <c r="T192" i="2"/>
  <c r="F184" i="2"/>
  <c r="Q184" i="2"/>
  <c r="X178" i="2"/>
  <c r="U178" i="2"/>
  <c r="V178" i="2"/>
  <c r="Y178" i="2"/>
  <c r="Q153" i="2"/>
  <c r="F145" i="2"/>
  <c r="V140" i="2"/>
  <c r="T140" i="2"/>
  <c r="AA118" i="2"/>
  <c r="X118" i="2"/>
  <c r="Z118" i="2"/>
  <c r="U118" i="2"/>
  <c r="V118" i="2"/>
  <c r="Q113" i="2"/>
  <c r="AA278" i="2"/>
  <c r="Z257" i="2"/>
  <c r="F248" i="2"/>
  <c r="Q244" i="2"/>
  <c r="Z243" i="2"/>
  <c r="X238" i="2"/>
  <c r="V221" i="2"/>
  <c r="U221" i="2"/>
  <c r="Q210" i="2"/>
  <c r="Y207" i="2"/>
  <c r="T207" i="2"/>
  <c r="U207" i="2"/>
  <c r="X207" i="2"/>
  <c r="AA201" i="2"/>
  <c r="V201" i="2"/>
  <c r="W201" i="2"/>
  <c r="Y201" i="2"/>
  <c r="Z201" i="2"/>
  <c r="F153" i="2"/>
  <c r="T142" i="2"/>
  <c r="X142" i="2"/>
  <c r="Y142" i="2"/>
  <c r="Z142" i="2"/>
  <c r="AA142" i="2"/>
  <c r="U142" i="2"/>
  <c r="Q313" i="2"/>
  <c r="Q307" i="2"/>
  <c r="Z306" i="2"/>
  <c r="F306" i="2"/>
  <c r="U299" i="2"/>
  <c r="V294" i="2"/>
  <c r="Z291" i="2"/>
  <c r="F291" i="2"/>
  <c r="Y279" i="2"/>
  <c r="Y278" i="2"/>
  <c r="Q277" i="2"/>
  <c r="Q271" i="2"/>
  <c r="Q263" i="2"/>
  <c r="F258" i="2"/>
  <c r="X257" i="2"/>
  <c r="U256" i="2"/>
  <c r="F250" i="2"/>
  <c r="Q249" i="2"/>
  <c r="U245" i="2"/>
  <c r="Y243" i="2"/>
  <c r="U239" i="2"/>
  <c r="W238" i="2"/>
  <c r="Q236" i="2"/>
  <c r="Q228" i="2"/>
  <c r="Q227" i="2"/>
  <c r="AA225" i="2"/>
  <c r="Y225" i="2"/>
  <c r="T225" i="2"/>
  <c r="Q218" i="2"/>
  <c r="F212" i="2"/>
  <c r="Z207" i="2"/>
  <c r="U201" i="2"/>
  <c r="X194" i="2"/>
  <c r="W194" i="2"/>
  <c r="Y194" i="2"/>
  <c r="Z194" i="2"/>
  <c r="AA194" i="2"/>
  <c r="T194" i="2"/>
  <c r="Y191" i="2"/>
  <c r="W191" i="2"/>
  <c r="X191" i="2"/>
  <c r="Z191" i="2"/>
  <c r="T191" i="2"/>
  <c r="Y188" i="2"/>
  <c r="X188" i="2"/>
  <c r="F186" i="2"/>
  <c r="V181" i="2"/>
  <c r="U181" i="2"/>
  <c r="X164" i="2"/>
  <c r="Y164" i="2"/>
  <c r="AA164" i="2"/>
  <c r="W142" i="2"/>
  <c r="X139" i="2"/>
  <c r="Y139" i="2"/>
  <c r="Z139" i="2"/>
  <c r="AA139" i="2"/>
  <c r="T139" i="2"/>
  <c r="U139" i="2"/>
  <c r="X115" i="2"/>
  <c r="AA115" i="2"/>
  <c r="Y115" i="2"/>
  <c r="Z115" i="2"/>
  <c r="U115" i="2"/>
  <c r="F70" i="2"/>
  <c r="Q70" i="2"/>
  <c r="Y220" i="2"/>
  <c r="U220" i="2"/>
  <c r="V194" i="2"/>
  <c r="V191" i="2"/>
  <c r="Y180" i="2"/>
  <c r="U180" i="2"/>
  <c r="X180" i="2"/>
  <c r="Z166" i="2"/>
  <c r="U166" i="2"/>
  <c r="W164" i="2"/>
  <c r="T150" i="2"/>
  <c r="X150" i="2"/>
  <c r="Y150" i="2"/>
  <c r="Z150" i="2"/>
  <c r="AA150" i="2"/>
  <c r="U150" i="2"/>
  <c r="W147" i="2"/>
  <c r="X147" i="2"/>
  <c r="Y147" i="2"/>
  <c r="Z147" i="2"/>
  <c r="AA147" i="2"/>
  <c r="T147" i="2"/>
  <c r="Z144" i="2"/>
  <c r="Y144" i="2"/>
  <c r="AA144" i="2"/>
  <c r="T144" i="2"/>
  <c r="V142" i="2"/>
  <c r="W139" i="2"/>
  <c r="V132" i="2"/>
  <c r="T132" i="2"/>
  <c r="U132" i="2"/>
  <c r="W115" i="2"/>
  <c r="V105" i="2"/>
  <c r="U105" i="2"/>
  <c r="Y105" i="2"/>
  <c r="F280" i="2"/>
  <c r="U243" i="2"/>
  <c r="U238" i="2"/>
  <c r="F228" i="2"/>
  <c r="X226" i="2"/>
  <c r="W226" i="2"/>
  <c r="AA226" i="2"/>
  <c r="T226" i="2"/>
  <c r="Y215" i="2"/>
  <c r="Z215" i="2"/>
  <c r="U215" i="2"/>
  <c r="U194" i="2"/>
  <c r="U191" i="2"/>
  <c r="U188" i="2"/>
  <c r="V173" i="2"/>
  <c r="U173" i="2"/>
  <c r="U164" i="2"/>
  <c r="V139" i="2"/>
  <c r="F136" i="2"/>
  <c r="F135" i="2"/>
  <c r="F134" i="2"/>
  <c r="V115" i="2"/>
  <c r="F323" i="2"/>
  <c r="F320" i="2"/>
  <c r="W306" i="2"/>
  <c r="Q305" i="2"/>
  <c r="V302" i="2"/>
  <c r="V297" i="2"/>
  <c r="U291" i="2"/>
  <c r="U288" i="2"/>
  <c r="F284" i="2"/>
  <c r="U283" i="2"/>
  <c r="Q282" i="2"/>
  <c r="Q281" i="2"/>
  <c r="U279" i="2"/>
  <c r="U278" i="2"/>
  <c r="F275" i="2"/>
  <c r="F267" i="2"/>
  <c r="Q259" i="2"/>
  <c r="W258" i="2"/>
  <c r="U257" i="2"/>
  <c r="Q251" i="2"/>
  <c r="W250" i="2"/>
  <c r="T243" i="2"/>
  <c r="F242" i="2"/>
  <c r="U240" i="2"/>
  <c r="Q230" i="2"/>
  <c r="U226" i="2"/>
  <c r="Q222" i="2"/>
  <c r="X220" i="2"/>
  <c r="X218" i="2"/>
  <c r="Z218" i="2"/>
  <c r="AA218" i="2"/>
  <c r="T218" i="2"/>
  <c r="V218" i="2"/>
  <c r="Q216" i="2"/>
  <c r="W215" i="2"/>
  <c r="F211" i="2"/>
  <c r="AA198" i="2"/>
  <c r="W198" i="2"/>
  <c r="Y183" i="2"/>
  <c r="X183" i="2"/>
  <c r="Z183" i="2"/>
  <c r="U183" i="2"/>
  <c r="Q178" i="2"/>
  <c r="F178" i="2"/>
  <c r="AA166" i="2"/>
  <c r="AA163" i="2"/>
  <c r="W163" i="2"/>
  <c r="X163" i="2"/>
  <c r="Y163" i="2"/>
  <c r="Z163" i="2"/>
  <c r="T163" i="2"/>
  <c r="W155" i="2"/>
  <c r="X155" i="2"/>
  <c r="Y155" i="2"/>
  <c r="Z155" i="2"/>
  <c r="AA155" i="2"/>
  <c r="T155" i="2"/>
  <c r="Z152" i="2"/>
  <c r="Y152" i="2"/>
  <c r="AA152" i="2"/>
  <c r="T152" i="2"/>
  <c r="V150" i="2"/>
  <c r="Q145" i="2"/>
  <c r="X132" i="2"/>
  <c r="F124" i="2"/>
  <c r="Q117" i="2"/>
  <c r="F116" i="2"/>
  <c r="T107" i="2"/>
  <c r="V107" i="2"/>
  <c r="X107" i="2"/>
  <c r="Y107" i="2"/>
  <c r="Z107" i="2"/>
  <c r="U107" i="2"/>
  <c r="W107" i="2"/>
  <c r="Q231" i="2"/>
  <c r="F229" i="2"/>
  <c r="Q221" i="2"/>
  <c r="W217" i="2"/>
  <c r="Q214" i="2"/>
  <c r="Y210" i="2"/>
  <c r="Z209" i="2"/>
  <c r="F204" i="2"/>
  <c r="Y203" i="2"/>
  <c r="Q203" i="2"/>
  <c r="AA202" i="2"/>
  <c r="Q199" i="2"/>
  <c r="F197" i="2"/>
  <c r="AA195" i="2"/>
  <c r="F190" i="2"/>
  <c r="W185" i="2"/>
  <c r="X177" i="2"/>
  <c r="Y176" i="2"/>
  <c r="Z171" i="2"/>
  <c r="F170" i="2"/>
  <c r="W169" i="2"/>
  <c r="Z167" i="2"/>
  <c r="X161" i="2"/>
  <c r="Z160" i="2"/>
  <c r="Q160" i="2"/>
  <c r="Z159" i="2"/>
  <c r="Q159" i="2"/>
  <c r="AA158" i="2"/>
  <c r="F157" i="2"/>
  <c r="F149" i="2"/>
  <c r="F137" i="2"/>
  <c r="Y128" i="2"/>
  <c r="W127" i="2"/>
  <c r="X126" i="2"/>
  <c r="W123" i="2"/>
  <c r="Z120" i="2"/>
  <c r="Q120" i="2"/>
  <c r="Y116" i="2"/>
  <c r="AA116" i="2"/>
  <c r="Z65" i="2"/>
  <c r="Y65" i="2"/>
  <c r="AA65" i="2"/>
  <c r="U65" i="2"/>
  <c r="T43" i="2"/>
  <c r="U43" i="2"/>
  <c r="AA43" i="2"/>
  <c r="X119" i="2"/>
  <c r="Z119" i="2"/>
  <c r="T103" i="2"/>
  <c r="V103" i="2"/>
  <c r="AA103" i="2"/>
  <c r="W10" i="2"/>
  <c r="U10" i="2"/>
  <c r="V10" i="2"/>
  <c r="F6" i="2"/>
  <c r="Q6" i="2"/>
  <c r="AA223" i="2"/>
  <c r="Q223" i="2"/>
  <c r="F221" i="2"/>
  <c r="Q213" i="2"/>
  <c r="V210" i="2"/>
  <c r="W209" i="2"/>
  <c r="W208" i="2"/>
  <c r="Q206" i="2"/>
  <c r="W203" i="2"/>
  <c r="Y202" i="2"/>
  <c r="X199" i="2"/>
  <c r="F196" i="2"/>
  <c r="Q195" i="2"/>
  <c r="F182" i="2"/>
  <c r="V177" i="2"/>
  <c r="T176" i="2"/>
  <c r="F172" i="2"/>
  <c r="X171" i="2"/>
  <c r="U169" i="2"/>
  <c r="F168" i="2"/>
  <c r="X160" i="2"/>
  <c r="W159" i="2"/>
  <c r="Y158" i="2"/>
  <c r="U157" i="2"/>
  <c r="Q156" i="2"/>
  <c r="AA154" i="2"/>
  <c r="F154" i="2"/>
  <c r="U149" i="2"/>
  <c r="Q148" i="2"/>
  <c r="AA146" i="2"/>
  <c r="F146" i="2"/>
  <c r="Q138" i="2"/>
  <c r="U137" i="2"/>
  <c r="F133" i="2"/>
  <c r="U128" i="2"/>
  <c r="U127" i="2"/>
  <c r="V126" i="2"/>
  <c r="U123" i="2"/>
  <c r="F121" i="2"/>
  <c r="U119" i="2"/>
  <c r="W103" i="2"/>
  <c r="T59" i="2"/>
  <c r="U59" i="2"/>
  <c r="Z59" i="2"/>
  <c r="T169" i="2"/>
  <c r="Q144" i="2"/>
  <c r="Q143" i="2"/>
  <c r="Q140" i="2"/>
  <c r="AA138" i="2"/>
  <c r="Q130" i="2"/>
  <c r="U129" i="2"/>
  <c r="T128" i="2"/>
  <c r="T127" i="2"/>
  <c r="U126" i="2"/>
  <c r="T123" i="2"/>
  <c r="T119" i="2"/>
  <c r="U117" i="2"/>
  <c r="Y108" i="2"/>
  <c r="U108" i="2"/>
  <c r="W108" i="2"/>
  <c r="X108" i="2"/>
  <c r="Z108" i="2"/>
  <c r="U103" i="2"/>
  <c r="X10" i="2"/>
  <c r="W214" i="2"/>
  <c r="F213" i="2"/>
  <c r="T210" i="2"/>
  <c r="T208" i="2"/>
  <c r="U203" i="2"/>
  <c r="U199" i="2"/>
  <c r="Q194" i="2"/>
  <c r="T177" i="2"/>
  <c r="W162" i="2"/>
  <c r="U160" i="2"/>
  <c r="U159" i="2"/>
  <c r="V154" i="2"/>
  <c r="V146" i="2"/>
  <c r="AA123" i="2"/>
  <c r="Q122" i="2"/>
  <c r="V108" i="2"/>
  <c r="W72" i="2"/>
  <c r="X72" i="2"/>
  <c r="Y72" i="2"/>
  <c r="Z72" i="2"/>
  <c r="AA72" i="2"/>
  <c r="T72" i="2"/>
  <c r="U72" i="2"/>
  <c r="AA59" i="2"/>
  <c r="Y20" i="2"/>
  <c r="X20" i="2"/>
  <c r="Z20" i="2"/>
  <c r="AA20" i="2"/>
  <c r="T20" i="2"/>
  <c r="U20" i="2"/>
  <c r="F220" i="2"/>
  <c r="F215" i="2"/>
  <c r="U214" i="2"/>
  <c r="Q212" i="2"/>
  <c r="T209" i="2"/>
  <c r="T199" i="2"/>
  <c r="F198" i="2"/>
  <c r="X196" i="2"/>
  <c r="F194" i="2"/>
  <c r="F192" i="2"/>
  <c r="F188" i="2"/>
  <c r="Q187" i="2"/>
  <c r="F183" i="2"/>
  <c r="W182" i="2"/>
  <c r="F181" i="2"/>
  <c r="Q175" i="2"/>
  <c r="U162" i="2"/>
  <c r="T160" i="2"/>
  <c r="T159" i="2"/>
  <c r="U154" i="2"/>
  <c r="U146" i="2"/>
  <c r="F142" i="2"/>
  <c r="F139" i="2"/>
  <c r="V138" i="2"/>
  <c r="Q136" i="2"/>
  <c r="Q135" i="2"/>
  <c r="F132" i="2"/>
  <c r="Q131" i="2"/>
  <c r="AA127" i="2"/>
  <c r="AA126" i="2"/>
  <c r="Q124" i="2"/>
  <c r="Q116" i="2"/>
  <c r="Z112" i="2"/>
  <c r="T112" i="2"/>
  <c r="W112" i="2"/>
  <c r="X112" i="2"/>
  <c r="W110" i="2"/>
  <c r="X110" i="2"/>
  <c r="Z110" i="2"/>
  <c r="U110" i="2"/>
  <c r="W74" i="2"/>
  <c r="U74" i="2"/>
  <c r="V74" i="2"/>
  <c r="T51" i="2"/>
  <c r="U51" i="2"/>
  <c r="AA51" i="2"/>
  <c r="F14" i="2"/>
  <c r="Q108" i="2"/>
  <c r="Y102" i="2"/>
  <c r="W96" i="2"/>
  <c r="X92" i="2"/>
  <c r="Y91" i="2"/>
  <c r="Q91" i="2"/>
  <c r="Y86" i="2"/>
  <c r="Y80" i="2"/>
  <c r="W62" i="2"/>
  <c r="AA57" i="2"/>
  <c r="Y56" i="2"/>
  <c r="Z54" i="2"/>
  <c r="AA49" i="2"/>
  <c r="Y48" i="2"/>
  <c r="Z46" i="2"/>
  <c r="AA41" i="2"/>
  <c r="F41" i="2"/>
  <c r="Y40" i="2"/>
  <c r="Q40" i="2"/>
  <c r="AA39" i="2"/>
  <c r="T31" i="2"/>
  <c r="T28" i="2"/>
  <c r="AA24" i="2"/>
  <c r="T23" i="2"/>
  <c r="F19" i="2"/>
  <c r="U18" i="2"/>
  <c r="T16" i="2"/>
  <c r="Q11" i="2"/>
  <c r="T8" i="2"/>
  <c r="V6" i="2"/>
  <c r="F5" i="2"/>
  <c r="V111" i="2"/>
  <c r="F109" i="2"/>
  <c r="F108" i="2"/>
  <c r="F103" i="2"/>
  <c r="X102" i="2"/>
  <c r="W92" i="2"/>
  <c r="X91" i="2"/>
  <c r="T90" i="2"/>
  <c r="F87" i="2"/>
  <c r="X86" i="2"/>
  <c r="AA83" i="2"/>
  <c r="X80" i="2"/>
  <c r="U76" i="2"/>
  <c r="Q75" i="2"/>
  <c r="U71" i="2"/>
  <c r="U68" i="2"/>
  <c r="Q67" i="2"/>
  <c r="V66" i="2"/>
  <c r="U64" i="2"/>
  <c r="V62" i="2"/>
  <c r="Z60" i="2"/>
  <c r="F60" i="2"/>
  <c r="Y57" i="2"/>
  <c r="F57" i="2"/>
  <c r="X56" i="2"/>
  <c r="Y54" i="2"/>
  <c r="Q52" i="2"/>
  <c r="Y49" i="2"/>
  <c r="X48" i="2"/>
  <c r="Y46" i="2"/>
  <c r="Q44" i="2"/>
  <c r="Y41" i="2"/>
  <c r="X40" i="2"/>
  <c r="Z39" i="2"/>
  <c r="Z38" i="2"/>
  <c r="Q34" i="2"/>
  <c r="AA33" i="2"/>
  <c r="F33" i="2"/>
  <c r="Q32" i="2"/>
  <c r="Z24" i="2"/>
  <c r="AA16" i="2"/>
  <c r="F11" i="2"/>
  <c r="Z98" i="2"/>
  <c r="AA87" i="2"/>
  <c r="AA84" i="2"/>
  <c r="Q84" i="2"/>
  <c r="Z83" i="2"/>
  <c r="W80" i="2"/>
  <c r="F75" i="2"/>
  <c r="F67" i="2"/>
  <c r="X60" i="2"/>
  <c r="W56" i="2"/>
  <c r="X54" i="2"/>
  <c r="F52" i="2"/>
  <c r="W48" i="2"/>
  <c r="X46" i="2"/>
  <c r="F44" i="2"/>
  <c r="W40" i="2"/>
  <c r="Y39" i="2"/>
  <c r="Y38" i="2"/>
  <c r="Q36" i="2"/>
  <c r="Y33" i="2"/>
  <c r="Z30" i="2"/>
  <c r="Q26" i="2"/>
  <c r="Y24" i="2"/>
  <c r="Q24" i="2"/>
  <c r="Z22" i="2"/>
  <c r="Z16" i="2"/>
  <c r="AA8" i="2"/>
  <c r="X84" i="2"/>
  <c r="Y83" i="2"/>
  <c r="F119" i="2"/>
  <c r="F104" i="2"/>
  <c r="F101" i="2"/>
  <c r="X100" i="2"/>
  <c r="F100" i="2"/>
  <c r="Y99" i="2"/>
  <c r="Q99" i="2"/>
  <c r="U98" i="2"/>
  <c r="AA96" i="2"/>
  <c r="F95" i="2"/>
  <c r="X94" i="2"/>
  <c r="T92" i="2"/>
  <c r="U91" i="2"/>
  <c r="F88" i="2"/>
  <c r="V87" i="2"/>
  <c r="U86" i="2"/>
  <c r="F85" i="2"/>
  <c r="W84" i="2"/>
  <c r="X83" i="2"/>
  <c r="U80" i="2"/>
  <c r="F78" i="2"/>
  <c r="Q74" i="2"/>
  <c r="Q72" i="2"/>
  <c r="AA71" i="2"/>
  <c r="Z64" i="2"/>
  <c r="U60" i="2"/>
  <c r="Q59" i="2"/>
  <c r="V58" i="2"/>
  <c r="U56" i="2"/>
  <c r="V54" i="2"/>
  <c r="Q51" i="2"/>
  <c r="V50" i="2"/>
  <c r="U48" i="2"/>
  <c r="V46" i="2"/>
  <c r="V42" i="2"/>
  <c r="U40" i="2"/>
  <c r="W39" i="2"/>
  <c r="V38" i="2"/>
  <c r="X36" i="2"/>
  <c r="U33" i="2"/>
  <c r="V30" i="2"/>
  <c r="Z28" i="2"/>
  <c r="F28" i="2"/>
  <c r="W24" i="2"/>
  <c r="Y23" i="2"/>
  <c r="V22" i="2"/>
  <c r="Q20" i="2"/>
  <c r="U19" i="2"/>
  <c r="Y17" i="2"/>
  <c r="F17" i="2"/>
  <c r="AA11" i="2"/>
  <c r="Q10" i="2"/>
  <c r="AA9" i="2"/>
  <c r="X8" i="2"/>
  <c r="T60" i="2"/>
  <c r="U58" i="2"/>
  <c r="T56" i="2"/>
  <c r="U50" i="2"/>
  <c r="T48" i="2"/>
  <c r="U42" i="2"/>
  <c r="T40" i="2"/>
  <c r="U11" i="2"/>
  <c r="AA111" i="2"/>
  <c r="F111" i="2"/>
  <c r="F97" i="2"/>
  <c r="Q96" i="2"/>
  <c r="AA92" i="2"/>
  <c r="AA91" i="2"/>
  <c r="Z90" i="2"/>
  <c r="U89" i="2"/>
  <c r="U84" i="2"/>
  <c r="V83" i="2"/>
  <c r="Z76" i="2"/>
  <c r="F76" i="2"/>
  <c r="U75" i="2"/>
  <c r="Y71" i="2"/>
  <c r="Z68" i="2"/>
  <c r="F68" i="2"/>
  <c r="F65" i="2"/>
  <c r="Y62" i="2"/>
  <c r="T54" i="2"/>
  <c r="T46" i="2"/>
  <c r="T38" i="2"/>
  <c r="U36" i="2"/>
  <c r="F35" i="2"/>
  <c r="T30" i="2"/>
  <c r="Q27" i="2"/>
  <c r="V26" i="2"/>
  <c r="T22" i="2"/>
  <c r="U17" i="2"/>
  <c r="F12" i="2"/>
  <c r="F4" i="2"/>
  <c r="F3" i="2"/>
  <c r="V992" i="2"/>
  <c r="V984" i="2"/>
  <c r="W981" i="2"/>
  <c r="V976" i="2"/>
  <c r="W973" i="2"/>
  <c r="V968" i="2"/>
  <c r="W965" i="2"/>
  <c r="V960" i="2"/>
  <c r="W957" i="2"/>
  <c r="V952" i="2"/>
  <c r="W949" i="2"/>
  <c r="V944" i="2"/>
  <c r="W941" i="2"/>
  <c r="V936" i="2"/>
  <c r="W933" i="2"/>
  <c r="V928" i="2"/>
  <c r="V920" i="2"/>
  <c r="V912" i="2"/>
  <c r="V904" i="2"/>
  <c r="V896" i="2"/>
  <c r="T877" i="2"/>
  <c r="V877" i="2"/>
  <c r="W877" i="2"/>
  <c r="X877" i="2"/>
  <c r="Y877" i="2"/>
  <c r="Z877" i="2"/>
  <c r="V863" i="2"/>
  <c r="W863" i="2"/>
  <c r="X863" i="2"/>
  <c r="Y863" i="2"/>
  <c r="Z863" i="2"/>
  <c r="AA863" i="2"/>
  <c r="T863" i="2"/>
  <c r="U968" i="2"/>
  <c r="V949" i="2"/>
  <c r="V941" i="2"/>
  <c r="V933" i="2"/>
  <c r="X887" i="2"/>
  <c r="Z887" i="2"/>
  <c r="U877" i="2"/>
  <c r="V855" i="2"/>
  <c r="W855" i="2"/>
  <c r="X855" i="2"/>
  <c r="Y855" i="2"/>
  <c r="Z855" i="2"/>
  <c r="AA855" i="2"/>
  <c r="T855" i="2"/>
  <c r="V847" i="2"/>
  <c r="W847" i="2"/>
  <c r="X847" i="2"/>
  <c r="Y847" i="2"/>
  <c r="Z847" i="2"/>
  <c r="AA847" i="2"/>
  <c r="T847" i="2"/>
  <c r="U989" i="2"/>
  <c r="T960" i="2"/>
  <c r="AA923" i="2"/>
  <c r="Y921" i="2"/>
  <c r="T920" i="2"/>
  <c r="AA915" i="2"/>
  <c r="Y913" i="2"/>
  <c r="T912" i="2"/>
  <c r="AA907" i="2"/>
  <c r="Y905" i="2"/>
  <c r="T904" i="2"/>
  <c r="AA899" i="2"/>
  <c r="Y897" i="2"/>
  <c r="T896" i="2"/>
  <c r="AA891" i="2"/>
  <c r="V890" i="2"/>
  <c r="Y889" i="2"/>
  <c r="T887" i="2"/>
  <c r="F885" i="2"/>
  <c r="F879" i="2"/>
  <c r="Q879" i="2"/>
  <c r="U863" i="2"/>
  <c r="V839" i="2"/>
  <c r="W839" i="2"/>
  <c r="X839" i="2"/>
  <c r="Y839" i="2"/>
  <c r="Z839" i="2"/>
  <c r="AA839" i="2"/>
  <c r="T839" i="2"/>
  <c r="T984" i="2"/>
  <c r="T968" i="2"/>
  <c r="U965" i="2"/>
  <c r="X993" i="2"/>
  <c r="AA992" i="2"/>
  <c r="Y990" i="2"/>
  <c r="T989" i="2"/>
  <c r="Z987" i="2"/>
  <c r="X985" i="2"/>
  <c r="AA984" i="2"/>
  <c r="Y982" i="2"/>
  <c r="T981" i="2"/>
  <c r="Z979" i="2"/>
  <c r="X977" i="2"/>
  <c r="AA976" i="2"/>
  <c r="Y974" i="2"/>
  <c r="T973" i="2"/>
  <c r="Z971" i="2"/>
  <c r="X969" i="2"/>
  <c r="AA968" i="2"/>
  <c r="Y966" i="2"/>
  <c r="T965" i="2"/>
  <c r="Z963" i="2"/>
  <c r="X961" i="2"/>
  <c r="AA960" i="2"/>
  <c r="T957" i="2"/>
  <c r="Z955" i="2"/>
  <c r="X953" i="2"/>
  <c r="AA952" i="2"/>
  <c r="T949" i="2"/>
  <c r="Z947" i="2"/>
  <c r="X945" i="2"/>
  <c r="AA944" i="2"/>
  <c r="T941" i="2"/>
  <c r="Z939" i="2"/>
  <c r="X937" i="2"/>
  <c r="AA936" i="2"/>
  <c r="T933" i="2"/>
  <c r="Z931" i="2"/>
  <c r="X929" i="2"/>
  <c r="AA928" i="2"/>
  <c r="Y926" i="2"/>
  <c r="T925" i="2"/>
  <c r="Z923" i="2"/>
  <c r="X921" i="2"/>
  <c r="AA920" i="2"/>
  <c r="Y918" i="2"/>
  <c r="T917" i="2"/>
  <c r="Z915" i="2"/>
  <c r="X913" i="2"/>
  <c r="AA912" i="2"/>
  <c r="Y910" i="2"/>
  <c r="T909" i="2"/>
  <c r="Z907" i="2"/>
  <c r="X905" i="2"/>
  <c r="AA904" i="2"/>
  <c r="T901" i="2"/>
  <c r="Z899" i="2"/>
  <c r="X897" i="2"/>
  <c r="AA896" i="2"/>
  <c r="T893" i="2"/>
  <c r="Z891" i="2"/>
  <c r="X889" i="2"/>
  <c r="U855" i="2"/>
  <c r="U992" i="2"/>
  <c r="U997" i="2"/>
  <c r="U957" i="2"/>
  <c r="U949" i="2"/>
  <c r="T997" i="2"/>
  <c r="Z995" i="2"/>
  <c r="X998" i="2"/>
  <c r="AA997" i="2"/>
  <c r="Y995" i="2"/>
  <c r="T994" i="2"/>
  <c r="W993" i="2"/>
  <c r="Z992" i="2"/>
  <c r="X990" i="2"/>
  <c r="AA989" i="2"/>
  <c r="Y987" i="2"/>
  <c r="T986" i="2"/>
  <c r="W985" i="2"/>
  <c r="Z984" i="2"/>
  <c r="X982" i="2"/>
  <c r="AA981" i="2"/>
  <c r="Y979" i="2"/>
  <c r="T978" i="2"/>
  <c r="W977" i="2"/>
  <c r="Z976" i="2"/>
  <c r="X974" i="2"/>
  <c r="AA973" i="2"/>
  <c r="Y971" i="2"/>
  <c r="T970" i="2"/>
  <c r="W969" i="2"/>
  <c r="Z968" i="2"/>
  <c r="X966" i="2"/>
  <c r="AA965" i="2"/>
  <c r="Y963" i="2"/>
  <c r="T962" i="2"/>
  <c r="W961" i="2"/>
  <c r="Z960" i="2"/>
  <c r="X958" i="2"/>
  <c r="AA957" i="2"/>
  <c r="Y955" i="2"/>
  <c r="T954" i="2"/>
  <c r="W953" i="2"/>
  <c r="Z952" i="2"/>
  <c r="X950" i="2"/>
  <c r="AA949" i="2"/>
  <c r="Y947" i="2"/>
  <c r="T946" i="2"/>
  <c r="W945" i="2"/>
  <c r="Z944" i="2"/>
  <c r="X942" i="2"/>
  <c r="AA941" i="2"/>
  <c r="Y939" i="2"/>
  <c r="T938" i="2"/>
  <c r="W937" i="2"/>
  <c r="Z936" i="2"/>
  <c r="X934" i="2"/>
  <c r="AA933" i="2"/>
  <c r="Y931" i="2"/>
  <c r="T930" i="2"/>
  <c r="W929" i="2"/>
  <c r="Z928" i="2"/>
  <c r="X926" i="2"/>
  <c r="AA925" i="2"/>
  <c r="Y923" i="2"/>
  <c r="T922" i="2"/>
  <c r="W921" i="2"/>
  <c r="Z920" i="2"/>
  <c r="X918" i="2"/>
  <c r="AA917" i="2"/>
  <c r="Y915" i="2"/>
  <c r="T914" i="2"/>
  <c r="W913" i="2"/>
  <c r="Z912" i="2"/>
  <c r="X910" i="2"/>
  <c r="AA909" i="2"/>
  <c r="Y907" i="2"/>
  <c r="T906" i="2"/>
  <c r="W905" i="2"/>
  <c r="Z904" i="2"/>
  <c r="X902" i="2"/>
  <c r="AA901" i="2"/>
  <c r="Y899" i="2"/>
  <c r="T898" i="2"/>
  <c r="W897" i="2"/>
  <c r="Z896" i="2"/>
  <c r="X894" i="2"/>
  <c r="AA893" i="2"/>
  <c r="Y891" i="2"/>
  <c r="T890" i="2"/>
  <c r="W889" i="2"/>
  <c r="V885" i="2"/>
  <c r="W885" i="2"/>
  <c r="X885" i="2"/>
  <c r="V879" i="2"/>
  <c r="X879" i="2"/>
  <c r="Y879" i="2"/>
  <c r="Z879" i="2"/>
  <c r="AA879" i="2"/>
  <c r="T879" i="2"/>
  <c r="U839" i="2"/>
  <c r="T992" i="2"/>
  <c r="AA987" i="2"/>
  <c r="T976" i="2"/>
  <c r="U973" i="2"/>
  <c r="Y998" i="2"/>
  <c r="Z997" i="2"/>
  <c r="X995" i="2"/>
  <c r="V993" i="2"/>
  <c r="Y992" i="2"/>
  <c r="Z989" i="2"/>
  <c r="X987" i="2"/>
  <c r="V985" i="2"/>
  <c r="Y984" i="2"/>
  <c r="Z981" i="2"/>
  <c r="X979" i="2"/>
  <c r="V977" i="2"/>
  <c r="Y976" i="2"/>
  <c r="Z973" i="2"/>
  <c r="X971" i="2"/>
  <c r="V969" i="2"/>
  <c r="Y968" i="2"/>
  <c r="Z965" i="2"/>
  <c r="X963" i="2"/>
  <c r="V961" i="2"/>
  <c r="Y960" i="2"/>
  <c r="Z957" i="2"/>
  <c r="X955" i="2"/>
  <c r="V953" i="2"/>
  <c r="Y952" i="2"/>
  <c r="Z949" i="2"/>
  <c r="X947" i="2"/>
  <c r="V945" i="2"/>
  <c r="Y944" i="2"/>
  <c r="Z941" i="2"/>
  <c r="X939" i="2"/>
  <c r="V937" i="2"/>
  <c r="Y936" i="2"/>
  <c r="Z933" i="2"/>
  <c r="X931" i="2"/>
  <c r="V929" i="2"/>
  <c r="Y928" i="2"/>
  <c r="Z925" i="2"/>
  <c r="X923" i="2"/>
  <c r="V921" i="2"/>
  <c r="Y920" i="2"/>
  <c r="Z917" i="2"/>
  <c r="X915" i="2"/>
  <c r="V913" i="2"/>
  <c r="Y912" i="2"/>
  <c r="X907" i="2"/>
  <c r="V905" i="2"/>
  <c r="Y904" i="2"/>
  <c r="Z901" i="2"/>
  <c r="X899" i="2"/>
  <c r="AA898" i="2"/>
  <c r="V897" i="2"/>
  <c r="Y896" i="2"/>
  <c r="Z893" i="2"/>
  <c r="X891" i="2"/>
  <c r="V889" i="2"/>
  <c r="AA887" i="2"/>
  <c r="F871" i="2"/>
  <c r="Q871" i="2"/>
  <c r="Q865" i="2"/>
  <c r="F865" i="2"/>
  <c r="F997" i="2"/>
  <c r="Y997" i="2"/>
  <c r="W995" i="2"/>
  <c r="X984" i="2"/>
  <c r="Y981" i="2"/>
  <c r="W979" i="2"/>
  <c r="X976" i="2"/>
  <c r="Y973" i="2"/>
  <c r="W971" i="2"/>
  <c r="X968" i="2"/>
  <c r="Y965" i="2"/>
  <c r="W963" i="2"/>
  <c r="X960" i="2"/>
  <c r="Y957" i="2"/>
  <c r="W955" i="2"/>
  <c r="X952" i="2"/>
  <c r="Y949" i="2"/>
  <c r="W947" i="2"/>
  <c r="X944" i="2"/>
  <c r="Y941" i="2"/>
  <c r="W939" i="2"/>
  <c r="X936" i="2"/>
  <c r="Y933" i="2"/>
  <c r="W931" i="2"/>
  <c r="X928" i="2"/>
  <c r="W923" i="2"/>
  <c r="X920" i="2"/>
  <c r="W915" i="2"/>
  <c r="X912" i="2"/>
  <c r="W907" i="2"/>
  <c r="X904" i="2"/>
  <c r="W899" i="2"/>
  <c r="X896" i="2"/>
  <c r="W891" i="2"/>
  <c r="Y887" i="2"/>
  <c r="Q857" i="2"/>
  <c r="F857" i="2"/>
  <c r="Q849" i="2"/>
  <c r="F849" i="2"/>
  <c r="U976" i="2"/>
  <c r="AA995" i="2"/>
  <c r="X992" i="2"/>
  <c r="Y989" i="2"/>
  <c r="W987" i="2"/>
  <c r="W887" i="2"/>
  <c r="V871" i="2"/>
  <c r="X871" i="2"/>
  <c r="Y871" i="2"/>
  <c r="Z871" i="2"/>
  <c r="AA871" i="2"/>
  <c r="T871" i="2"/>
  <c r="F855" i="2"/>
  <c r="F847" i="2"/>
  <c r="Q841" i="2"/>
  <c r="F841" i="2"/>
  <c r="V836" i="2"/>
  <c r="Y835" i="2"/>
  <c r="T834" i="2"/>
  <c r="W833" i="2"/>
  <c r="Z832" i="2"/>
  <c r="AA829" i="2"/>
  <c r="V828" i="2"/>
  <c r="Y827" i="2"/>
  <c r="T826" i="2"/>
  <c r="W825" i="2"/>
  <c r="Z824" i="2"/>
  <c r="AA821" i="2"/>
  <c r="V820" i="2"/>
  <c r="Y819" i="2"/>
  <c r="T818" i="2"/>
  <c r="W817" i="2"/>
  <c r="Z816" i="2"/>
  <c r="AA813" i="2"/>
  <c r="V812" i="2"/>
  <c r="Y811" i="2"/>
  <c r="T810" i="2"/>
  <c r="W809" i="2"/>
  <c r="Z808" i="2"/>
  <c r="AA805" i="2"/>
  <c r="V804" i="2"/>
  <c r="Y803" i="2"/>
  <c r="T802" i="2"/>
  <c r="W801" i="2"/>
  <c r="Z800" i="2"/>
  <c r="AA797" i="2"/>
  <c r="V796" i="2"/>
  <c r="Y795" i="2"/>
  <c r="T794" i="2"/>
  <c r="W793" i="2"/>
  <c r="Z792" i="2"/>
  <c r="AA789" i="2"/>
  <c r="V788" i="2"/>
  <c r="Y787" i="2"/>
  <c r="T786" i="2"/>
  <c r="W785" i="2"/>
  <c r="Z784" i="2"/>
  <c r="AA781" i="2"/>
  <c r="V780" i="2"/>
  <c r="Y779" i="2"/>
  <c r="T778" i="2"/>
  <c r="W777" i="2"/>
  <c r="Z776" i="2"/>
  <c r="AA773" i="2"/>
  <c r="V772" i="2"/>
  <c r="Y771" i="2"/>
  <c r="T770" i="2"/>
  <c r="W769" i="2"/>
  <c r="Z768" i="2"/>
  <c r="AA765" i="2"/>
  <c r="V764" i="2"/>
  <c r="Y763" i="2"/>
  <c r="T762" i="2"/>
  <c r="W761" i="2"/>
  <c r="Z760" i="2"/>
  <c r="AA757" i="2"/>
  <c r="V756" i="2"/>
  <c r="Y755" i="2"/>
  <c r="T754" i="2"/>
  <c r="W753" i="2"/>
  <c r="Z752" i="2"/>
  <c r="AA749" i="2"/>
  <c r="V748" i="2"/>
  <c r="Y747" i="2"/>
  <c r="T746" i="2"/>
  <c r="W745" i="2"/>
  <c r="Z744" i="2"/>
  <c r="AA741" i="2"/>
  <c r="V740" i="2"/>
  <c r="Y739" i="2"/>
  <c r="T738" i="2"/>
  <c r="W737" i="2"/>
  <c r="Z736" i="2"/>
  <c r="AA733" i="2"/>
  <c r="V732" i="2"/>
  <c r="Y731" i="2"/>
  <c r="T730" i="2"/>
  <c r="W729" i="2"/>
  <c r="Z728" i="2"/>
  <c r="Q714" i="2"/>
  <c r="AA882" i="2"/>
  <c r="V881" i="2"/>
  <c r="AA874" i="2"/>
  <c r="V873" i="2"/>
  <c r="Z869" i="2"/>
  <c r="AA866" i="2"/>
  <c r="V865" i="2"/>
  <c r="Z861" i="2"/>
  <c r="AA858" i="2"/>
  <c r="V857" i="2"/>
  <c r="Z853" i="2"/>
  <c r="AA850" i="2"/>
  <c r="V849" i="2"/>
  <c r="Z845" i="2"/>
  <c r="AA842" i="2"/>
  <c r="V841" i="2"/>
  <c r="Z837" i="2"/>
  <c r="AA834" i="2"/>
  <c r="V833" i="2"/>
  <c r="AA826" i="2"/>
  <c r="V825" i="2"/>
  <c r="V817" i="2"/>
  <c r="V809" i="2"/>
  <c r="V801" i="2"/>
  <c r="V793" i="2"/>
  <c r="V785" i="2"/>
  <c r="AA778" i="2"/>
  <c r="V777" i="2"/>
  <c r="Z773" i="2"/>
  <c r="AA770" i="2"/>
  <c r="V769" i="2"/>
  <c r="Z765" i="2"/>
  <c r="AA762" i="2"/>
  <c r="V761" i="2"/>
  <c r="AA754" i="2"/>
  <c r="V753" i="2"/>
  <c r="Y752" i="2"/>
  <c r="V745" i="2"/>
  <c r="Y744" i="2"/>
  <c r="V737" i="2"/>
  <c r="Y736" i="2"/>
  <c r="Z733" i="2"/>
  <c r="V729" i="2"/>
  <c r="Y728" i="2"/>
  <c r="V712" i="2"/>
  <c r="W712" i="2"/>
  <c r="X712" i="2"/>
  <c r="Y712" i="2"/>
  <c r="Z712" i="2"/>
  <c r="AA712" i="2"/>
  <c r="T712" i="2"/>
  <c r="Y869" i="2"/>
  <c r="Y861" i="2"/>
  <c r="Y853" i="2"/>
  <c r="Y845" i="2"/>
  <c r="Y837" i="2"/>
  <c r="Z724" i="2"/>
  <c r="AA724" i="2"/>
  <c r="X724" i="2"/>
  <c r="AA884" i="2"/>
  <c r="V883" i="2"/>
  <c r="Y882" i="2"/>
  <c r="T881" i="2"/>
  <c r="AA876" i="2"/>
  <c r="V875" i="2"/>
  <c r="Y874" i="2"/>
  <c r="T873" i="2"/>
  <c r="X869" i="2"/>
  <c r="AA868" i="2"/>
  <c r="Y866" i="2"/>
  <c r="T865" i="2"/>
  <c r="W864" i="2"/>
  <c r="X861" i="2"/>
  <c r="AA860" i="2"/>
  <c r="Y858" i="2"/>
  <c r="T857" i="2"/>
  <c r="W856" i="2"/>
  <c r="X853" i="2"/>
  <c r="AA852" i="2"/>
  <c r="Y850" i="2"/>
  <c r="T849" i="2"/>
  <c r="W848" i="2"/>
  <c r="X845" i="2"/>
  <c r="AA844" i="2"/>
  <c r="Y842" i="2"/>
  <c r="T841" i="2"/>
  <c r="W840" i="2"/>
  <c r="X837" i="2"/>
  <c r="AA836" i="2"/>
  <c r="Y834" i="2"/>
  <c r="T833" i="2"/>
  <c r="W832" i="2"/>
  <c r="X829" i="2"/>
  <c r="AA828" i="2"/>
  <c r="Y826" i="2"/>
  <c r="T825" i="2"/>
  <c r="W824" i="2"/>
  <c r="X821" i="2"/>
  <c r="AA820" i="2"/>
  <c r="Y818" i="2"/>
  <c r="T817" i="2"/>
  <c r="W816" i="2"/>
  <c r="X813" i="2"/>
  <c r="AA812" i="2"/>
  <c r="Y810" i="2"/>
  <c r="T809" i="2"/>
  <c r="W808" i="2"/>
  <c r="X805" i="2"/>
  <c r="AA804" i="2"/>
  <c r="Y802" i="2"/>
  <c r="T801" i="2"/>
  <c r="W800" i="2"/>
  <c r="X797" i="2"/>
  <c r="AA796" i="2"/>
  <c r="Y794" i="2"/>
  <c r="T793" i="2"/>
  <c r="W792" i="2"/>
  <c r="X789" i="2"/>
  <c r="AA788" i="2"/>
  <c r="Y786" i="2"/>
  <c r="T785" i="2"/>
  <c r="W784" i="2"/>
  <c r="X781" i="2"/>
  <c r="AA780" i="2"/>
  <c r="Y778" i="2"/>
  <c r="T777" i="2"/>
  <c r="W776" i="2"/>
  <c r="X773" i="2"/>
  <c r="AA772" i="2"/>
  <c r="Y770" i="2"/>
  <c r="T769" i="2"/>
  <c r="W768" i="2"/>
  <c r="X765" i="2"/>
  <c r="AA764" i="2"/>
  <c r="Y762" i="2"/>
  <c r="T761" i="2"/>
  <c r="W760" i="2"/>
  <c r="X757" i="2"/>
  <c r="AA756" i="2"/>
  <c r="Y754" i="2"/>
  <c r="T753" i="2"/>
  <c r="W752" i="2"/>
  <c r="X749" i="2"/>
  <c r="AA748" i="2"/>
  <c r="Y746" i="2"/>
  <c r="T745" i="2"/>
  <c r="W744" i="2"/>
  <c r="X741" i="2"/>
  <c r="AA740" i="2"/>
  <c r="Y738" i="2"/>
  <c r="T737" i="2"/>
  <c r="W736" i="2"/>
  <c r="X733" i="2"/>
  <c r="AA732" i="2"/>
  <c r="Y730" i="2"/>
  <c r="T729" i="2"/>
  <c r="W728" i="2"/>
  <c r="X727" i="2"/>
  <c r="T724" i="2"/>
  <c r="U712" i="2"/>
  <c r="Z884" i="2"/>
  <c r="X882" i="2"/>
  <c r="AA881" i="2"/>
  <c r="Z876" i="2"/>
  <c r="X874" i="2"/>
  <c r="AA873" i="2"/>
  <c r="W869" i="2"/>
  <c r="Z868" i="2"/>
  <c r="X866" i="2"/>
  <c r="AA865" i="2"/>
  <c r="W861" i="2"/>
  <c r="Z860" i="2"/>
  <c r="X858" i="2"/>
  <c r="AA857" i="2"/>
  <c r="W853" i="2"/>
  <c r="Z852" i="2"/>
  <c r="X850" i="2"/>
  <c r="AA849" i="2"/>
  <c r="W845" i="2"/>
  <c r="Z844" i="2"/>
  <c r="X842" i="2"/>
  <c r="AA841" i="2"/>
  <c r="W837" i="2"/>
  <c r="Z836" i="2"/>
  <c r="X834" i="2"/>
  <c r="AA833" i="2"/>
  <c r="W829" i="2"/>
  <c r="Z828" i="2"/>
  <c r="X826" i="2"/>
  <c r="AA825" i="2"/>
  <c r="W821" i="2"/>
  <c r="Z820" i="2"/>
  <c r="X818" i="2"/>
  <c r="AA817" i="2"/>
  <c r="W813" i="2"/>
  <c r="Z812" i="2"/>
  <c r="X810" i="2"/>
  <c r="AA809" i="2"/>
  <c r="W805" i="2"/>
  <c r="Z804" i="2"/>
  <c r="X802" i="2"/>
  <c r="AA801" i="2"/>
  <c r="W797" i="2"/>
  <c r="Z796" i="2"/>
  <c r="AA793" i="2"/>
  <c r="V792" i="2"/>
  <c r="W789" i="2"/>
  <c r="Z788" i="2"/>
  <c r="AA785" i="2"/>
  <c r="V784" i="2"/>
  <c r="W781" i="2"/>
  <c r="Z780" i="2"/>
  <c r="AA777" i="2"/>
  <c r="V776" i="2"/>
  <c r="W773" i="2"/>
  <c r="AA769" i="2"/>
  <c r="V768" i="2"/>
  <c r="W765" i="2"/>
  <c r="AA761" i="2"/>
  <c r="V760" i="2"/>
  <c r="W757" i="2"/>
  <c r="AA753" i="2"/>
  <c r="V752" i="2"/>
  <c r="W749" i="2"/>
  <c r="Z748" i="2"/>
  <c r="AA745" i="2"/>
  <c r="V744" i="2"/>
  <c r="W741" i="2"/>
  <c r="Z740" i="2"/>
  <c r="AA737" i="2"/>
  <c r="V736" i="2"/>
  <c r="W733" i="2"/>
  <c r="Z732" i="2"/>
  <c r="AA729" i="2"/>
  <c r="V728" i="2"/>
  <c r="V869" i="2"/>
  <c r="V861" i="2"/>
  <c r="V853" i="2"/>
  <c r="Z849" i="2"/>
  <c r="V845" i="2"/>
  <c r="Z841" i="2"/>
  <c r="V837" i="2"/>
  <c r="Z833" i="2"/>
  <c r="V829" i="2"/>
  <c r="Z825" i="2"/>
  <c r="V821" i="2"/>
  <c r="Z817" i="2"/>
  <c r="V813" i="2"/>
  <c r="Y812" i="2"/>
  <c r="Z809" i="2"/>
  <c r="V805" i="2"/>
  <c r="Y804" i="2"/>
  <c r="Z801" i="2"/>
  <c r="V797" i="2"/>
  <c r="Y796" i="2"/>
  <c r="Z793" i="2"/>
  <c r="V789" i="2"/>
  <c r="Y788" i="2"/>
  <c r="Z785" i="2"/>
  <c r="V781" i="2"/>
  <c r="Z777" i="2"/>
  <c r="V773" i="2"/>
  <c r="Z769" i="2"/>
  <c r="V765" i="2"/>
  <c r="Z761" i="2"/>
  <c r="V757" i="2"/>
  <c r="Z753" i="2"/>
  <c r="V749" i="2"/>
  <c r="V741" i="2"/>
  <c r="V733" i="2"/>
  <c r="Y727" i="2"/>
  <c r="Z727" i="2"/>
  <c r="Q722" i="2"/>
  <c r="Y833" i="2"/>
  <c r="Y825" i="2"/>
  <c r="Y817" i="2"/>
  <c r="Y809" i="2"/>
  <c r="Y801" i="2"/>
  <c r="Y793" i="2"/>
  <c r="Y785" i="2"/>
  <c r="Y777" i="2"/>
  <c r="Y761" i="2"/>
  <c r="Y753" i="2"/>
  <c r="Y745" i="2"/>
  <c r="Y737" i="2"/>
  <c r="Y729" i="2"/>
  <c r="V720" i="2"/>
  <c r="W720" i="2"/>
  <c r="X720" i="2"/>
  <c r="Y720" i="2"/>
  <c r="Z720" i="2"/>
  <c r="AA720" i="2"/>
  <c r="T720" i="2"/>
  <c r="T727" i="2"/>
  <c r="Y724" i="2"/>
  <c r="Q723" i="2"/>
  <c r="AA723" i="2"/>
  <c r="V722" i="2"/>
  <c r="Y721" i="2"/>
  <c r="W719" i="2"/>
  <c r="X716" i="2"/>
  <c r="AA715" i="2"/>
  <c r="V714" i="2"/>
  <c r="Y713" i="2"/>
  <c r="W711" i="2"/>
  <c r="X708" i="2"/>
  <c r="AA707" i="2"/>
  <c r="V706" i="2"/>
  <c r="Y705" i="2"/>
  <c r="T704" i="2"/>
  <c r="W703" i="2"/>
  <c r="X700" i="2"/>
  <c r="AA699" i="2"/>
  <c r="V698" i="2"/>
  <c r="Y697" i="2"/>
  <c r="T696" i="2"/>
  <c r="W695" i="2"/>
  <c r="X692" i="2"/>
  <c r="AA691" i="2"/>
  <c r="V690" i="2"/>
  <c r="Y689" i="2"/>
  <c r="T688" i="2"/>
  <c r="W687" i="2"/>
  <c r="X684" i="2"/>
  <c r="AA683" i="2"/>
  <c r="V682" i="2"/>
  <c r="Y681" i="2"/>
  <c r="T680" i="2"/>
  <c r="W679" i="2"/>
  <c r="X676" i="2"/>
  <c r="AA675" i="2"/>
  <c r="V674" i="2"/>
  <c r="Y673" i="2"/>
  <c r="T672" i="2"/>
  <c r="W671" i="2"/>
  <c r="X668" i="2"/>
  <c r="AA667" i="2"/>
  <c r="V666" i="2"/>
  <c r="Y665" i="2"/>
  <c r="T664" i="2"/>
  <c r="W663" i="2"/>
  <c r="X660" i="2"/>
  <c r="AA659" i="2"/>
  <c r="V658" i="2"/>
  <c r="Y657" i="2"/>
  <c r="T656" i="2"/>
  <c r="W655" i="2"/>
  <c r="X652" i="2"/>
  <c r="AA651" i="2"/>
  <c r="V650" i="2"/>
  <c r="Y649" i="2"/>
  <c r="T648" i="2"/>
  <c r="W647" i="2"/>
  <c r="X644" i="2"/>
  <c r="AA643" i="2"/>
  <c r="V642" i="2"/>
  <c r="Y641" i="2"/>
  <c r="T640" i="2"/>
  <c r="W639" i="2"/>
  <c r="X636" i="2"/>
  <c r="AA635" i="2"/>
  <c r="V634" i="2"/>
  <c r="Y633" i="2"/>
  <c r="T632" i="2"/>
  <c r="W631" i="2"/>
  <c r="X628" i="2"/>
  <c r="AA627" i="2"/>
  <c r="V626" i="2"/>
  <c r="Y625" i="2"/>
  <c r="T624" i="2"/>
  <c r="W623" i="2"/>
  <c r="X620" i="2"/>
  <c r="AA619" i="2"/>
  <c r="V618" i="2"/>
  <c r="Y617" i="2"/>
  <c r="T616" i="2"/>
  <c r="W615" i="2"/>
  <c r="X612" i="2"/>
  <c r="AA611" i="2"/>
  <c r="V610" i="2"/>
  <c r="Y609" i="2"/>
  <c r="T608" i="2"/>
  <c r="W607" i="2"/>
  <c r="AA603" i="2"/>
  <c r="V602" i="2"/>
  <c r="X721" i="2"/>
  <c r="V719" i="2"/>
  <c r="X713" i="2"/>
  <c r="V711" i="2"/>
  <c r="X705" i="2"/>
  <c r="AA704" i="2"/>
  <c r="V703" i="2"/>
  <c r="X697" i="2"/>
  <c r="AA696" i="2"/>
  <c r="V695" i="2"/>
  <c r="X689" i="2"/>
  <c r="AA688" i="2"/>
  <c r="V687" i="2"/>
  <c r="X681" i="2"/>
  <c r="AA680" i="2"/>
  <c r="V679" i="2"/>
  <c r="X673" i="2"/>
  <c r="AA672" i="2"/>
  <c r="V671" i="2"/>
  <c r="X665" i="2"/>
  <c r="AA664" i="2"/>
  <c r="V663" i="2"/>
  <c r="X657" i="2"/>
  <c r="AA656" i="2"/>
  <c r="V655" i="2"/>
  <c r="X649" i="2"/>
  <c r="AA648" i="2"/>
  <c r="V647" i="2"/>
  <c r="X641" i="2"/>
  <c r="AA640" i="2"/>
  <c r="V639" i="2"/>
  <c r="X633" i="2"/>
  <c r="AA632" i="2"/>
  <c r="V631" i="2"/>
  <c r="Z627" i="2"/>
  <c r="X625" i="2"/>
  <c r="AA624" i="2"/>
  <c r="V623" i="2"/>
  <c r="Z619" i="2"/>
  <c r="X617" i="2"/>
  <c r="AA616" i="2"/>
  <c r="V615" i="2"/>
  <c r="X609" i="2"/>
  <c r="AA608" i="2"/>
  <c r="Z603" i="2"/>
  <c r="Z704" i="2"/>
  <c r="Z696" i="2"/>
  <c r="Z688" i="2"/>
  <c r="Z680" i="2"/>
  <c r="Z672" i="2"/>
  <c r="Z664" i="2"/>
  <c r="Z656" i="2"/>
  <c r="Z648" i="2"/>
  <c r="Z640" i="2"/>
  <c r="Z632" i="2"/>
  <c r="Z624" i="2"/>
  <c r="Z616" i="2"/>
  <c r="W609" i="2"/>
  <c r="Z608" i="2"/>
  <c r="Y603" i="2"/>
  <c r="T602" i="2"/>
  <c r="AA722" i="2"/>
  <c r="V721" i="2"/>
  <c r="T719" i="2"/>
  <c r="X715" i="2"/>
  <c r="AA714" i="2"/>
  <c r="V713" i="2"/>
  <c r="T711" i="2"/>
  <c r="X707" i="2"/>
  <c r="AA706" i="2"/>
  <c r="V705" i="2"/>
  <c r="Y704" i="2"/>
  <c r="T703" i="2"/>
  <c r="X699" i="2"/>
  <c r="AA698" i="2"/>
  <c r="V697" i="2"/>
  <c r="Y696" i="2"/>
  <c r="T695" i="2"/>
  <c r="X691" i="2"/>
  <c r="AA690" i="2"/>
  <c r="V689" i="2"/>
  <c r="Y688" i="2"/>
  <c r="T687" i="2"/>
  <c r="X683" i="2"/>
  <c r="AA682" i="2"/>
  <c r="V681" i="2"/>
  <c r="Y680" i="2"/>
  <c r="T679" i="2"/>
  <c r="X675" i="2"/>
  <c r="AA674" i="2"/>
  <c r="V673" i="2"/>
  <c r="Y672" i="2"/>
  <c r="T671" i="2"/>
  <c r="X667" i="2"/>
  <c r="AA666" i="2"/>
  <c r="V665" i="2"/>
  <c r="Y664" i="2"/>
  <c r="T663" i="2"/>
  <c r="X659" i="2"/>
  <c r="AA658" i="2"/>
  <c r="V657" i="2"/>
  <c r="Y656" i="2"/>
  <c r="T655" i="2"/>
  <c r="X651" i="2"/>
  <c r="AA650" i="2"/>
  <c r="V649" i="2"/>
  <c r="Y648" i="2"/>
  <c r="T647" i="2"/>
  <c r="X643" i="2"/>
  <c r="AA642" i="2"/>
  <c r="V641" i="2"/>
  <c r="Y640" i="2"/>
  <c r="T639" i="2"/>
  <c r="X635" i="2"/>
  <c r="AA634" i="2"/>
  <c r="V633" i="2"/>
  <c r="Y632" i="2"/>
  <c r="T631" i="2"/>
  <c r="X627" i="2"/>
  <c r="AA626" i="2"/>
  <c r="V625" i="2"/>
  <c r="Y624" i="2"/>
  <c r="T623" i="2"/>
  <c r="X619" i="2"/>
  <c r="AA618" i="2"/>
  <c r="V617" i="2"/>
  <c r="Y616" i="2"/>
  <c r="T615" i="2"/>
  <c r="X611" i="2"/>
  <c r="AA610" i="2"/>
  <c r="V609" i="2"/>
  <c r="Y608" i="2"/>
  <c r="T607" i="2"/>
  <c r="X603" i="2"/>
  <c r="AA602" i="2"/>
  <c r="AA719" i="2"/>
  <c r="AA711" i="2"/>
  <c r="X704" i="2"/>
  <c r="AA703" i="2"/>
  <c r="X696" i="2"/>
  <c r="AA695" i="2"/>
  <c r="X688" i="2"/>
  <c r="AA687" i="2"/>
  <c r="X680" i="2"/>
  <c r="AA679" i="2"/>
  <c r="X672" i="2"/>
  <c r="AA671" i="2"/>
  <c r="X664" i="2"/>
  <c r="AA663" i="2"/>
  <c r="X656" i="2"/>
  <c r="AA655" i="2"/>
  <c r="X648" i="2"/>
  <c r="AA647" i="2"/>
  <c r="X640" i="2"/>
  <c r="AA639" i="2"/>
  <c r="X632" i="2"/>
  <c r="AA631" i="2"/>
  <c r="X624" i="2"/>
  <c r="AA623" i="2"/>
  <c r="X616" i="2"/>
  <c r="AA615" i="2"/>
  <c r="X608" i="2"/>
  <c r="Y722" i="2"/>
  <c r="T721" i="2"/>
  <c r="Z719" i="2"/>
  <c r="Y714" i="2"/>
  <c r="T713" i="2"/>
  <c r="Z711" i="2"/>
  <c r="Y706" i="2"/>
  <c r="T705" i="2"/>
  <c r="W704" i="2"/>
  <c r="Z703" i="2"/>
  <c r="Y698" i="2"/>
  <c r="T697" i="2"/>
  <c r="W696" i="2"/>
  <c r="Z695" i="2"/>
  <c r="Y690" i="2"/>
  <c r="T689" i="2"/>
  <c r="W688" i="2"/>
  <c r="Z687" i="2"/>
  <c r="Y682" i="2"/>
  <c r="T681" i="2"/>
  <c r="W680" i="2"/>
  <c r="Z679" i="2"/>
  <c r="Y674" i="2"/>
  <c r="T673" i="2"/>
  <c r="W672" i="2"/>
  <c r="Z671" i="2"/>
  <c r="Y666" i="2"/>
  <c r="T665" i="2"/>
  <c r="W664" i="2"/>
  <c r="Z663" i="2"/>
  <c r="T657" i="2"/>
  <c r="W656" i="2"/>
  <c r="Z655" i="2"/>
  <c r="T649" i="2"/>
  <c r="W648" i="2"/>
  <c r="Z647" i="2"/>
  <c r="T641" i="2"/>
  <c r="W640" i="2"/>
  <c r="Z639" i="2"/>
  <c r="T633" i="2"/>
  <c r="W632" i="2"/>
  <c r="Z631" i="2"/>
  <c r="T625" i="2"/>
  <c r="W624" i="2"/>
  <c r="Z623" i="2"/>
  <c r="T617" i="2"/>
  <c r="W616" i="2"/>
  <c r="Z615" i="2"/>
  <c r="T609" i="2"/>
  <c r="W608" i="2"/>
  <c r="Y599" i="2"/>
  <c r="T598" i="2"/>
  <c r="Z596" i="2"/>
  <c r="X594" i="2"/>
  <c r="AA593" i="2"/>
  <c r="Y591" i="2"/>
  <c r="T590" i="2"/>
  <c r="W589" i="2"/>
  <c r="Z588" i="2"/>
  <c r="X586" i="2"/>
  <c r="AA585" i="2"/>
  <c r="Y583" i="2"/>
  <c r="T582" i="2"/>
  <c r="W581" i="2"/>
  <c r="Z580" i="2"/>
  <c r="X578" i="2"/>
  <c r="AA577" i="2"/>
  <c r="Y575" i="2"/>
  <c r="T574" i="2"/>
  <c r="W573" i="2"/>
  <c r="Z572" i="2"/>
  <c r="X570" i="2"/>
  <c r="AA569" i="2"/>
  <c r="Y567" i="2"/>
  <c r="T566" i="2"/>
  <c r="W565" i="2"/>
  <c r="Z564" i="2"/>
  <c r="X562" i="2"/>
  <c r="AA561" i="2"/>
  <c r="Y559" i="2"/>
  <c r="T558" i="2"/>
  <c r="W557" i="2"/>
  <c r="Z556" i="2"/>
  <c r="X554" i="2"/>
  <c r="AA553" i="2"/>
  <c r="Y551" i="2"/>
  <c r="T550" i="2"/>
  <c r="W549" i="2"/>
  <c r="Z548" i="2"/>
  <c r="X546" i="2"/>
  <c r="AA545" i="2"/>
  <c r="Y543" i="2"/>
  <c r="T542" i="2"/>
  <c r="W541" i="2"/>
  <c r="Z540" i="2"/>
  <c r="X538" i="2"/>
  <c r="AA537" i="2"/>
  <c r="Y535" i="2"/>
  <c r="T534" i="2"/>
  <c r="W533" i="2"/>
  <c r="Z532" i="2"/>
  <c r="X530" i="2"/>
  <c r="AA529" i="2"/>
  <c r="Y527" i="2"/>
  <c r="T526" i="2"/>
  <c r="W525" i="2"/>
  <c r="Z524" i="2"/>
  <c r="X522" i="2"/>
  <c r="AA521" i="2"/>
  <c r="Y519" i="2"/>
  <c r="T518" i="2"/>
  <c r="W517" i="2"/>
  <c r="Z516" i="2"/>
  <c r="X514" i="2"/>
  <c r="AA513" i="2"/>
  <c r="Y511" i="2"/>
  <c r="T510" i="2"/>
  <c r="W509" i="2"/>
  <c r="Z508" i="2"/>
  <c r="X506" i="2"/>
  <c r="AA505" i="2"/>
  <c r="Y503" i="2"/>
  <c r="T502" i="2"/>
  <c r="X501" i="2"/>
  <c r="T501" i="2"/>
  <c r="X599" i="2"/>
  <c r="AA598" i="2"/>
  <c r="Y596" i="2"/>
  <c r="W594" i="2"/>
  <c r="Z593" i="2"/>
  <c r="X591" i="2"/>
  <c r="AA590" i="2"/>
  <c r="Y588" i="2"/>
  <c r="W586" i="2"/>
  <c r="Z585" i="2"/>
  <c r="X583" i="2"/>
  <c r="AA582" i="2"/>
  <c r="Y580" i="2"/>
  <c r="W578" i="2"/>
  <c r="Z577" i="2"/>
  <c r="X575" i="2"/>
  <c r="AA574" i="2"/>
  <c r="Y572" i="2"/>
  <c r="W570" i="2"/>
  <c r="Z569" i="2"/>
  <c r="X567" i="2"/>
  <c r="AA566" i="2"/>
  <c r="Y564" i="2"/>
  <c r="W562" i="2"/>
  <c r="Z561" i="2"/>
  <c r="X559" i="2"/>
  <c r="AA558" i="2"/>
  <c r="W554" i="2"/>
  <c r="Z553" i="2"/>
  <c r="X551" i="2"/>
  <c r="AA550" i="2"/>
  <c r="Y548" i="2"/>
  <c r="W546" i="2"/>
  <c r="Z545" i="2"/>
  <c r="X543" i="2"/>
  <c r="AA542" i="2"/>
  <c r="Y540" i="2"/>
  <c r="W538" i="2"/>
  <c r="Z537" i="2"/>
  <c r="X535" i="2"/>
  <c r="AA534" i="2"/>
  <c r="Y532" i="2"/>
  <c r="W530" i="2"/>
  <c r="Z529" i="2"/>
  <c r="X527" i="2"/>
  <c r="AA526" i="2"/>
  <c r="Y524" i="2"/>
  <c r="W522" i="2"/>
  <c r="Z521" i="2"/>
  <c r="X519" i="2"/>
  <c r="AA518" i="2"/>
  <c r="Y516" i="2"/>
  <c r="W514" i="2"/>
  <c r="Z513" i="2"/>
  <c r="AA510" i="2"/>
  <c r="Y508" i="2"/>
  <c r="W506" i="2"/>
  <c r="Z505" i="2"/>
  <c r="X503" i="2"/>
  <c r="AA502" i="2"/>
  <c r="AA500" i="2"/>
  <c r="W500" i="2"/>
  <c r="W599" i="2"/>
  <c r="Z598" i="2"/>
  <c r="V594" i="2"/>
  <c r="Y593" i="2"/>
  <c r="W591" i="2"/>
  <c r="Z590" i="2"/>
  <c r="V586" i="2"/>
  <c r="Y585" i="2"/>
  <c r="W583" i="2"/>
  <c r="Z582" i="2"/>
  <c r="V578" i="2"/>
  <c r="Y577" i="2"/>
  <c r="W575" i="2"/>
  <c r="Z574" i="2"/>
  <c r="V570" i="2"/>
  <c r="Y569" i="2"/>
  <c r="W567" i="2"/>
  <c r="Z566" i="2"/>
  <c r="V562" i="2"/>
  <c r="Y561" i="2"/>
  <c r="W559" i="2"/>
  <c r="Z558" i="2"/>
  <c r="V554" i="2"/>
  <c r="Y553" i="2"/>
  <c r="W551" i="2"/>
  <c r="Z550" i="2"/>
  <c r="V546" i="2"/>
  <c r="Y545" i="2"/>
  <c r="W543" i="2"/>
  <c r="Z542" i="2"/>
  <c r="V538" i="2"/>
  <c r="Y537" i="2"/>
  <c r="Z534" i="2"/>
  <c r="X532" i="2"/>
  <c r="V530" i="2"/>
  <c r="Y529" i="2"/>
  <c r="Z526" i="2"/>
  <c r="X524" i="2"/>
  <c r="V522" i="2"/>
  <c r="Y521" i="2"/>
  <c r="Z518" i="2"/>
  <c r="X516" i="2"/>
  <c r="V514" i="2"/>
  <c r="Y513" i="2"/>
  <c r="Z510" i="2"/>
  <c r="X508" i="2"/>
  <c r="V506" i="2"/>
  <c r="Y505" i="2"/>
  <c r="Z502" i="2"/>
  <c r="Z497" i="2"/>
  <c r="AA497" i="2"/>
  <c r="T497" i="2"/>
  <c r="X497" i="2"/>
  <c r="Y534" i="2"/>
  <c r="Y526" i="2"/>
  <c r="Y518" i="2"/>
  <c r="X513" i="2"/>
  <c r="Y510" i="2"/>
  <c r="X505" i="2"/>
  <c r="Y502" i="2"/>
  <c r="X598" i="2"/>
  <c r="Q595" i="2"/>
  <c r="T594" i="2"/>
  <c r="W593" i="2"/>
  <c r="X590" i="2"/>
  <c r="Q587" i="2"/>
  <c r="T586" i="2"/>
  <c r="W585" i="2"/>
  <c r="X582" i="2"/>
  <c r="Q579" i="2"/>
  <c r="T578" i="2"/>
  <c r="W577" i="2"/>
  <c r="X574" i="2"/>
  <c r="Q571" i="2"/>
  <c r="T570" i="2"/>
  <c r="W569" i="2"/>
  <c r="X566" i="2"/>
  <c r="Q563" i="2"/>
  <c r="T562" i="2"/>
  <c r="W561" i="2"/>
  <c r="X558" i="2"/>
  <c r="Q555" i="2"/>
  <c r="T554" i="2"/>
  <c r="W553" i="2"/>
  <c r="X550" i="2"/>
  <c r="Q547" i="2"/>
  <c r="T546" i="2"/>
  <c r="W545" i="2"/>
  <c r="X542" i="2"/>
  <c r="Q539" i="2"/>
  <c r="T538" i="2"/>
  <c r="W537" i="2"/>
  <c r="X534" i="2"/>
  <c r="T530" i="2"/>
  <c r="W529" i="2"/>
  <c r="X526" i="2"/>
  <c r="T522" i="2"/>
  <c r="W521" i="2"/>
  <c r="X518" i="2"/>
  <c r="T514" i="2"/>
  <c r="W513" i="2"/>
  <c r="X510" i="2"/>
  <c r="T506" i="2"/>
  <c r="W505" i="2"/>
  <c r="X502" i="2"/>
  <c r="Q494" i="2"/>
  <c r="AA594" i="2"/>
  <c r="V593" i="2"/>
  <c r="AA586" i="2"/>
  <c r="V585" i="2"/>
  <c r="AA578" i="2"/>
  <c r="V577" i="2"/>
  <c r="AA570" i="2"/>
  <c r="V569" i="2"/>
  <c r="AA562" i="2"/>
  <c r="V561" i="2"/>
  <c r="W558" i="2"/>
  <c r="W550" i="2"/>
  <c r="W542" i="2"/>
  <c r="W534" i="2"/>
  <c r="W526" i="2"/>
  <c r="W518" i="2"/>
  <c r="W510" i="2"/>
  <c r="W502" i="2"/>
  <c r="Z499" i="2"/>
  <c r="AA496" i="2"/>
  <c r="V495" i="2"/>
  <c r="T493" i="2"/>
  <c r="W492" i="2"/>
  <c r="Z491" i="2"/>
  <c r="X489" i="2"/>
  <c r="AA488" i="2"/>
  <c r="V487" i="2"/>
  <c r="T485" i="2"/>
  <c r="W484" i="2"/>
  <c r="X481" i="2"/>
  <c r="AA480" i="2"/>
  <c r="V479" i="2"/>
  <c r="T477" i="2"/>
  <c r="W476" i="2"/>
  <c r="X473" i="2"/>
  <c r="AA472" i="2"/>
  <c r="V471" i="2"/>
  <c r="T469" i="2"/>
  <c r="W468" i="2"/>
  <c r="X465" i="2"/>
  <c r="AA464" i="2"/>
  <c r="V463" i="2"/>
  <c r="T461" i="2"/>
  <c r="W460" i="2"/>
  <c r="X457" i="2"/>
  <c r="AA456" i="2"/>
  <c r="V455" i="2"/>
  <c r="T453" i="2"/>
  <c r="W452" i="2"/>
  <c r="X449" i="2"/>
  <c r="V447" i="2"/>
  <c r="T445" i="2"/>
  <c r="W444" i="2"/>
  <c r="X441" i="2"/>
  <c r="V439" i="2"/>
  <c r="T437" i="2"/>
  <c r="W436" i="2"/>
  <c r="X433" i="2"/>
  <c r="V431" i="2"/>
  <c r="T429" i="2"/>
  <c r="W428" i="2"/>
  <c r="X425" i="2"/>
  <c r="V423" i="2"/>
  <c r="W422" i="2"/>
  <c r="Y421" i="2"/>
  <c r="V409" i="2"/>
  <c r="Y393" i="2"/>
  <c r="Z393" i="2"/>
  <c r="AA393" i="2"/>
  <c r="T393" i="2"/>
  <c r="V393" i="2"/>
  <c r="W393" i="2"/>
  <c r="X393" i="2"/>
  <c r="V492" i="2"/>
  <c r="W489" i="2"/>
  <c r="AA485" i="2"/>
  <c r="V484" i="2"/>
  <c r="W481" i="2"/>
  <c r="AA477" i="2"/>
  <c r="V476" i="2"/>
  <c r="AA469" i="2"/>
  <c r="V468" i="2"/>
  <c r="AA461" i="2"/>
  <c r="V460" i="2"/>
  <c r="AA453" i="2"/>
  <c r="V452" i="2"/>
  <c r="W449" i="2"/>
  <c r="AA445" i="2"/>
  <c r="Q443" i="2"/>
  <c r="W441" i="2"/>
  <c r="AA437" i="2"/>
  <c r="Q435" i="2"/>
  <c r="W433" i="2"/>
  <c r="AA429" i="2"/>
  <c r="Q427" i="2"/>
  <c r="W425" i="2"/>
  <c r="X421" i="2"/>
  <c r="Q419" i="2"/>
  <c r="Q414" i="2"/>
  <c r="X404" i="2"/>
  <c r="Y404" i="2"/>
  <c r="Z404" i="2"/>
  <c r="AA404" i="2"/>
  <c r="V404" i="2"/>
  <c r="W404" i="2"/>
  <c r="V449" i="2"/>
  <c r="T447" i="2"/>
  <c r="Z445" i="2"/>
  <c r="V441" i="2"/>
  <c r="T439" i="2"/>
  <c r="Z437" i="2"/>
  <c r="V433" i="2"/>
  <c r="T431" i="2"/>
  <c r="Z429" i="2"/>
  <c r="V425" i="2"/>
  <c r="T423" i="2"/>
  <c r="U422" i="2"/>
  <c r="W421" i="2"/>
  <c r="F415" i="2"/>
  <c r="AA411" i="2"/>
  <c r="V411" i="2"/>
  <c r="Y411" i="2"/>
  <c r="Z411" i="2"/>
  <c r="Y401" i="2"/>
  <c r="Z401" i="2"/>
  <c r="AA401" i="2"/>
  <c r="T401" i="2"/>
  <c r="W401" i="2"/>
  <c r="X401" i="2"/>
  <c r="U393" i="2"/>
  <c r="T492" i="2"/>
  <c r="T484" i="2"/>
  <c r="AA479" i="2"/>
  <c r="T476" i="2"/>
  <c r="AA471" i="2"/>
  <c r="T468" i="2"/>
  <c r="AA463" i="2"/>
  <c r="Y461" i="2"/>
  <c r="T460" i="2"/>
  <c r="AA455" i="2"/>
  <c r="Y453" i="2"/>
  <c r="T452" i="2"/>
  <c r="Y445" i="2"/>
  <c r="Y437" i="2"/>
  <c r="Y429" i="2"/>
  <c r="F395" i="2"/>
  <c r="Q395" i="2"/>
  <c r="W496" i="2"/>
  <c r="Z495" i="2"/>
  <c r="X493" i="2"/>
  <c r="AA492" i="2"/>
  <c r="T489" i="2"/>
  <c r="W488" i="2"/>
  <c r="Z487" i="2"/>
  <c r="X485" i="2"/>
  <c r="AA484" i="2"/>
  <c r="T481" i="2"/>
  <c r="W480" i="2"/>
  <c r="Z479" i="2"/>
  <c r="X477" i="2"/>
  <c r="AA476" i="2"/>
  <c r="T473" i="2"/>
  <c r="W472" i="2"/>
  <c r="Z471" i="2"/>
  <c r="X469" i="2"/>
  <c r="AA468" i="2"/>
  <c r="T465" i="2"/>
  <c r="W464" i="2"/>
  <c r="Z463" i="2"/>
  <c r="X461" i="2"/>
  <c r="AA460" i="2"/>
  <c r="Y458" i="2"/>
  <c r="T457" i="2"/>
  <c r="W456" i="2"/>
  <c r="Z455" i="2"/>
  <c r="X453" i="2"/>
  <c r="AA452" i="2"/>
  <c r="Y450" i="2"/>
  <c r="T449" i="2"/>
  <c r="Z447" i="2"/>
  <c r="X445" i="2"/>
  <c r="AA444" i="2"/>
  <c r="Y442" i="2"/>
  <c r="T441" i="2"/>
  <c r="Z439" i="2"/>
  <c r="X437" i="2"/>
  <c r="AA436" i="2"/>
  <c r="Y434" i="2"/>
  <c r="T433" i="2"/>
  <c r="Z431" i="2"/>
  <c r="X429" i="2"/>
  <c r="AA428" i="2"/>
  <c r="Y426" i="2"/>
  <c r="T425" i="2"/>
  <c r="Z423" i="2"/>
  <c r="U421" i="2"/>
  <c r="X420" i="2"/>
  <c r="W420" i="2"/>
  <c r="Y417" i="2"/>
  <c r="T417" i="2"/>
  <c r="X417" i="2"/>
  <c r="T416" i="2"/>
  <c r="W416" i="2"/>
  <c r="AA416" i="2"/>
  <c r="W415" i="2"/>
  <c r="Z415" i="2"/>
  <c r="V415" i="2"/>
  <c r="T411" i="2"/>
  <c r="U401" i="2"/>
  <c r="Y495" i="2"/>
  <c r="W493" i="2"/>
  <c r="Z492" i="2"/>
  <c r="AA489" i="2"/>
  <c r="Y487" i="2"/>
  <c r="W485" i="2"/>
  <c r="Z484" i="2"/>
  <c r="AA481" i="2"/>
  <c r="Y479" i="2"/>
  <c r="W477" i="2"/>
  <c r="Z476" i="2"/>
  <c r="AA473" i="2"/>
  <c r="Y471" i="2"/>
  <c r="W469" i="2"/>
  <c r="Z468" i="2"/>
  <c r="AA465" i="2"/>
  <c r="Y463" i="2"/>
  <c r="W461" i="2"/>
  <c r="Z460" i="2"/>
  <c r="AA457" i="2"/>
  <c r="Y455" i="2"/>
  <c r="T454" i="2"/>
  <c r="W453" i="2"/>
  <c r="Z452" i="2"/>
  <c r="X450" i="2"/>
  <c r="AA449" i="2"/>
  <c r="Y447" i="2"/>
  <c r="T446" i="2"/>
  <c r="W445" i="2"/>
  <c r="Z444" i="2"/>
  <c r="X442" i="2"/>
  <c r="AA441" i="2"/>
  <c r="Y439" i="2"/>
  <c r="T438" i="2"/>
  <c r="W437" i="2"/>
  <c r="Z436" i="2"/>
  <c r="X434" i="2"/>
  <c r="AA433" i="2"/>
  <c r="Y431" i="2"/>
  <c r="T430" i="2"/>
  <c r="W429" i="2"/>
  <c r="Z428" i="2"/>
  <c r="X426" i="2"/>
  <c r="AA425" i="2"/>
  <c r="Y423" i="2"/>
  <c r="AA422" i="2"/>
  <c r="AA419" i="2"/>
  <c r="Z419" i="2"/>
  <c r="X412" i="2"/>
  <c r="AA412" i="2"/>
  <c r="V412" i="2"/>
  <c r="W412" i="2"/>
  <c r="T408" i="2"/>
  <c r="V408" i="2"/>
  <c r="W408" i="2"/>
  <c r="Z408" i="2"/>
  <c r="AA408" i="2"/>
  <c r="X495" i="2"/>
  <c r="Y492" i="2"/>
  <c r="Z489" i="2"/>
  <c r="Y484" i="2"/>
  <c r="Z481" i="2"/>
  <c r="Y476" i="2"/>
  <c r="Y468" i="2"/>
  <c r="Y460" i="2"/>
  <c r="Y452" i="2"/>
  <c r="Z422" i="2"/>
  <c r="Q422" i="2"/>
  <c r="AA421" i="2"/>
  <c r="T419" i="2"/>
  <c r="U417" i="2"/>
  <c r="T412" i="2"/>
  <c r="U408" i="2"/>
  <c r="Y409" i="2"/>
  <c r="AA409" i="2"/>
  <c r="T409" i="2"/>
  <c r="W409" i="2"/>
  <c r="X409" i="2"/>
  <c r="V407" i="2"/>
  <c r="T405" i="2"/>
  <c r="Z403" i="2"/>
  <c r="AA400" i="2"/>
  <c r="V399" i="2"/>
  <c r="T397" i="2"/>
  <c r="W396" i="2"/>
  <c r="Z395" i="2"/>
  <c r="AA392" i="2"/>
  <c r="V391" i="2"/>
  <c r="T389" i="2"/>
  <c r="W388" i="2"/>
  <c r="Z387" i="2"/>
  <c r="X385" i="2"/>
  <c r="AA384" i="2"/>
  <c r="V383" i="2"/>
  <c r="T381" i="2"/>
  <c r="W380" i="2"/>
  <c r="Z379" i="2"/>
  <c r="X377" i="2"/>
  <c r="AA376" i="2"/>
  <c r="V375" i="2"/>
  <c r="T373" i="2"/>
  <c r="W372" i="2"/>
  <c r="Z371" i="2"/>
  <c r="X369" i="2"/>
  <c r="AA368" i="2"/>
  <c r="V367" i="2"/>
  <c r="T365" i="2"/>
  <c r="W364" i="2"/>
  <c r="Z363" i="2"/>
  <c r="X361" i="2"/>
  <c r="AA360" i="2"/>
  <c r="V359" i="2"/>
  <c r="T357" i="2"/>
  <c r="W356" i="2"/>
  <c r="Y355" i="2"/>
  <c r="AA355" i="2"/>
  <c r="W353" i="2"/>
  <c r="Y353" i="2"/>
  <c r="Z352" i="2"/>
  <c r="AA352" i="2"/>
  <c r="T352" i="2"/>
  <c r="Q342" i="2"/>
  <c r="F342" i="2"/>
  <c r="F316" i="2"/>
  <c r="F300" i="2"/>
  <c r="V284" i="2"/>
  <c r="W284" i="2"/>
  <c r="X284" i="2"/>
  <c r="Y284" i="2"/>
  <c r="Z284" i="2"/>
  <c r="AA284" i="2"/>
  <c r="T284" i="2"/>
  <c r="V244" i="2"/>
  <c r="W244" i="2"/>
  <c r="X244" i="2"/>
  <c r="Y244" i="2"/>
  <c r="Z244" i="2"/>
  <c r="AA244" i="2"/>
  <c r="T244" i="2"/>
  <c r="Y403" i="2"/>
  <c r="Z400" i="2"/>
  <c r="Z392" i="2"/>
  <c r="Y387" i="2"/>
  <c r="Z384" i="2"/>
  <c r="Y379" i="2"/>
  <c r="Q379" i="2"/>
  <c r="W377" i="2"/>
  <c r="Z376" i="2"/>
  <c r="AA373" i="2"/>
  <c r="Y371" i="2"/>
  <c r="Q371" i="2"/>
  <c r="W369" i="2"/>
  <c r="Z368" i="2"/>
  <c r="AA365" i="2"/>
  <c r="Y363" i="2"/>
  <c r="Q363" i="2"/>
  <c r="W361" i="2"/>
  <c r="Z360" i="2"/>
  <c r="AA357" i="2"/>
  <c r="T354" i="2"/>
  <c r="V354" i="2"/>
  <c r="Q286" i="2"/>
  <c r="F286" i="2"/>
  <c r="Q246" i="2"/>
  <c r="F246" i="2"/>
  <c r="X395" i="2"/>
  <c r="F393" i="2"/>
  <c r="Y392" i="2"/>
  <c r="T391" i="2"/>
  <c r="X387" i="2"/>
  <c r="V385" i="2"/>
  <c r="F385" i="2"/>
  <c r="Y384" i="2"/>
  <c r="T383" i="2"/>
  <c r="X379" i="2"/>
  <c r="V377" i="2"/>
  <c r="Y376" i="2"/>
  <c r="T375" i="2"/>
  <c r="Z373" i="2"/>
  <c r="X371" i="2"/>
  <c r="V369" i="2"/>
  <c r="Y368" i="2"/>
  <c r="T367" i="2"/>
  <c r="Z365" i="2"/>
  <c r="X363" i="2"/>
  <c r="V361" i="2"/>
  <c r="Y360" i="2"/>
  <c r="T359" i="2"/>
  <c r="Z357" i="2"/>
  <c r="T356" i="2"/>
  <c r="F348" i="2"/>
  <c r="Q318" i="2"/>
  <c r="F318" i="2"/>
  <c r="V316" i="2"/>
  <c r="W316" i="2"/>
  <c r="X316" i="2"/>
  <c r="Y316" i="2"/>
  <c r="Z316" i="2"/>
  <c r="AA316" i="2"/>
  <c r="T316" i="2"/>
  <c r="Q302" i="2"/>
  <c r="F302" i="2"/>
  <c r="V300" i="2"/>
  <c r="W300" i="2"/>
  <c r="X300" i="2"/>
  <c r="Y300" i="2"/>
  <c r="Z300" i="2"/>
  <c r="AA300" i="2"/>
  <c r="T300" i="2"/>
  <c r="V276" i="2"/>
  <c r="W276" i="2"/>
  <c r="X276" i="2"/>
  <c r="Y276" i="2"/>
  <c r="Z276" i="2"/>
  <c r="AA276" i="2"/>
  <c r="T276" i="2"/>
  <c r="F260" i="2"/>
  <c r="W387" i="2"/>
  <c r="X384" i="2"/>
  <c r="AA383" i="2"/>
  <c r="W379" i="2"/>
  <c r="X376" i="2"/>
  <c r="W371" i="2"/>
  <c r="X368" i="2"/>
  <c r="W363" i="2"/>
  <c r="X360" i="2"/>
  <c r="Q334" i="2"/>
  <c r="F334" i="2"/>
  <c r="V332" i="2"/>
  <c r="W332" i="2"/>
  <c r="X332" i="2"/>
  <c r="Y332" i="2"/>
  <c r="Z332" i="2"/>
  <c r="AA332" i="2"/>
  <c r="T332" i="2"/>
  <c r="Q278" i="2"/>
  <c r="F278" i="2"/>
  <c r="V268" i="2"/>
  <c r="W268" i="2"/>
  <c r="X268" i="2"/>
  <c r="Y268" i="2"/>
  <c r="Z268" i="2"/>
  <c r="AA268" i="2"/>
  <c r="T268" i="2"/>
  <c r="Z407" i="2"/>
  <c r="V403" i="2"/>
  <c r="W400" i="2"/>
  <c r="Z399" i="2"/>
  <c r="AA396" i="2"/>
  <c r="V395" i="2"/>
  <c r="W392" i="2"/>
  <c r="Z391" i="2"/>
  <c r="AA388" i="2"/>
  <c r="V387" i="2"/>
  <c r="T385" i="2"/>
  <c r="W384" i="2"/>
  <c r="Z383" i="2"/>
  <c r="V379" i="2"/>
  <c r="T377" i="2"/>
  <c r="W376" i="2"/>
  <c r="V371" i="2"/>
  <c r="T369" i="2"/>
  <c r="W368" i="2"/>
  <c r="V363" i="2"/>
  <c r="T361" i="2"/>
  <c r="W360" i="2"/>
  <c r="AA356" i="2"/>
  <c r="V348" i="2"/>
  <c r="W348" i="2"/>
  <c r="X348" i="2"/>
  <c r="Y348" i="2"/>
  <c r="Z348" i="2"/>
  <c r="AA348" i="2"/>
  <c r="T348" i="2"/>
  <c r="U332" i="2"/>
  <c r="F308" i="2"/>
  <c r="Q270" i="2"/>
  <c r="F270" i="2"/>
  <c r="U268" i="2"/>
  <c r="V260" i="2"/>
  <c r="W260" i="2"/>
  <c r="X260" i="2"/>
  <c r="Y260" i="2"/>
  <c r="Z260" i="2"/>
  <c r="AA260" i="2"/>
  <c r="T260" i="2"/>
  <c r="Q238" i="2"/>
  <c r="F238" i="2"/>
  <c r="V400" i="2"/>
  <c r="V392" i="2"/>
  <c r="V384" i="2"/>
  <c r="V376" i="2"/>
  <c r="V368" i="2"/>
  <c r="V360" i="2"/>
  <c r="Q355" i="2"/>
  <c r="Q350" i="2"/>
  <c r="F350" i="2"/>
  <c r="F340" i="2"/>
  <c r="F324" i="2"/>
  <c r="Q262" i="2"/>
  <c r="F262" i="2"/>
  <c r="V252" i="2"/>
  <c r="W252" i="2"/>
  <c r="X252" i="2"/>
  <c r="Y252" i="2"/>
  <c r="Z252" i="2"/>
  <c r="AA252" i="2"/>
  <c r="T252" i="2"/>
  <c r="Q310" i="2"/>
  <c r="F310" i="2"/>
  <c r="V308" i="2"/>
  <c r="W308" i="2"/>
  <c r="X308" i="2"/>
  <c r="Y308" i="2"/>
  <c r="Z308" i="2"/>
  <c r="AA308" i="2"/>
  <c r="T308" i="2"/>
  <c r="Q254" i="2"/>
  <c r="F254" i="2"/>
  <c r="U252" i="2"/>
  <c r="V340" i="2"/>
  <c r="W340" i="2"/>
  <c r="X340" i="2"/>
  <c r="Y340" i="2"/>
  <c r="Z340" i="2"/>
  <c r="AA340" i="2"/>
  <c r="T340" i="2"/>
  <c r="Q326" i="2"/>
  <c r="F326" i="2"/>
  <c r="V324" i="2"/>
  <c r="W324" i="2"/>
  <c r="X324" i="2"/>
  <c r="Y324" i="2"/>
  <c r="Z324" i="2"/>
  <c r="AA324" i="2"/>
  <c r="T324" i="2"/>
  <c r="U308" i="2"/>
  <c r="Q294" i="2"/>
  <c r="F294" i="2"/>
  <c r="V292" i="2"/>
  <c r="W292" i="2"/>
  <c r="X292" i="2"/>
  <c r="Y292" i="2"/>
  <c r="Z292" i="2"/>
  <c r="AA292" i="2"/>
  <c r="T292" i="2"/>
  <c r="X320" i="2"/>
  <c r="AA287" i="2"/>
  <c r="V286" i="2"/>
  <c r="W283" i="2"/>
  <c r="Z282" i="2"/>
  <c r="X280" i="2"/>
  <c r="AA279" i="2"/>
  <c r="V278" i="2"/>
  <c r="W275" i="2"/>
  <c r="Z274" i="2"/>
  <c r="X272" i="2"/>
  <c r="AA271" i="2"/>
  <c r="V270" i="2"/>
  <c r="W267" i="2"/>
  <c r="Z266" i="2"/>
  <c r="X264" i="2"/>
  <c r="AA263" i="2"/>
  <c r="V262" i="2"/>
  <c r="W259" i="2"/>
  <c r="Z258" i="2"/>
  <c r="X256" i="2"/>
  <c r="AA255" i="2"/>
  <c r="V254" i="2"/>
  <c r="W251" i="2"/>
  <c r="Z250" i="2"/>
  <c r="X248" i="2"/>
  <c r="AA247" i="2"/>
  <c r="W243" i="2"/>
  <c r="Z242" i="2"/>
  <c r="X240" i="2"/>
  <c r="AA239" i="2"/>
  <c r="Y237" i="2"/>
  <c r="Q346" i="2"/>
  <c r="T345" i="2"/>
  <c r="W344" i="2"/>
  <c r="Q338" i="2"/>
  <c r="T337" i="2"/>
  <c r="W336" i="2"/>
  <c r="Q330" i="2"/>
  <c r="T329" i="2"/>
  <c r="W328" i="2"/>
  <c r="Q322" i="2"/>
  <c r="T321" i="2"/>
  <c r="W320" i="2"/>
  <c r="Q314" i="2"/>
  <c r="T313" i="2"/>
  <c r="W312" i="2"/>
  <c r="Q306" i="2"/>
  <c r="T305" i="2"/>
  <c r="W304" i="2"/>
  <c r="Q298" i="2"/>
  <c r="T297" i="2"/>
  <c r="W296" i="2"/>
  <c r="V291" i="2"/>
  <c r="Y290" i="2"/>
  <c r="T289" i="2"/>
  <c r="W288" i="2"/>
  <c r="V283" i="2"/>
  <c r="Y282" i="2"/>
  <c r="W280" i="2"/>
  <c r="V275" i="2"/>
  <c r="Y274" i="2"/>
  <c r="W272" i="2"/>
  <c r="Z271" i="2"/>
  <c r="V267" i="2"/>
  <c r="Y266" i="2"/>
  <c r="W264" i="2"/>
  <c r="Z263" i="2"/>
  <c r="V259" i="2"/>
  <c r="Y258" i="2"/>
  <c r="W256" i="2"/>
  <c r="Z255" i="2"/>
  <c r="V251" i="2"/>
  <c r="Y250" i="2"/>
  <c r="W248" i="2"/>
  <c r="Z247" i="2"/>
  <c r="V243" i="2"/>
  <c r="Y242" i="2"/>
  <c r="W240" i="2"/>
  <c r="Z239" i="2"/>
  <c r="X237" i="2"/>
  <c r="T350" i="2"/>
  <c r="AA345" i="2"/>
  <c r="V344" i="2"/>
  <c r="T342" i="2"/>
  <c r="AA337" i="2"/>
  <c r="V336" i="2"/>
  <c r="T334" i="2"/>
  <c r="AA329" i="2"/>
  <c r="V328" i="2"/>
  <c r="T326" i="2"/>
  <c r="AA321" i="2"/>
  <c r="V320" i="2"/>
  <c r="T318" i="2"/>
  <c r="AA313" i="2"/>
  <c r="V312" i="2"/>
  <c r="T310" i="2"/>
  <c r="AA305" i="2"/>
  <c r="V304" i="2"/>
  <c r="T302" i="2"/>
  <c r="AA297" i="2"/>
  <c r="V296" i="2"/>
  <c r="T294" i="2"/>
  <c r="AA289" i="2"/>
  <c r="V288" i="2"/>
  <c r="X282" i="2"/>
  <c r="V280" i="2"/>
  <c r="X274" i="2"/>
  <c r="V272" i="2"/>
  <c r="X266" i="2"/>
  <c r="V264" i="2"/>
  <c r="X258" i="2"/>
  <c r="V256" i="2"/>
  <c r="Y255" i="2"/>
  <c r="X250" i="2"/>
  <c r="V248" i="2"/>
  <c r="Y247" i="2"/>
  <c r="X242" i="2"/>
  <c r="V240" i="2"/>
  <c r="Y239" i="2"/>
  <c r="V237" i="2"/>
  <c r="Q232" i="2"/>
  <c r="Z350" i="2"/>
  <c r="AA347" i="2"/>
  <c r="V346" i="2"/>
  <c r="Y345" i="2"/>
  <c r="T344" i="2"/>
  <c r="Z342" i="2"/>
  <c r="AA339" i="2"/>
  <c r="V338" i="2"/>
  <c r="Y337" i="2"/>
  <c r="T336" i="2"/>
  <c r="Z334" i="2"/>
  <c r="AA331" i="2"/>
  <c r="V330" i="2"/>
  <c r="Y329" i="2"/>
  <c r="T328" i="2"/>
  <c r="Z326" i="2"/>
  <c r="AA323" i="2"/>
  <c r="V322" i="2"/>
  <c r="Y321" i="2"/>
  <c r="T320" i="2"/>
  <c r="Z318" i="2"/>
  <c r="AA315" i="2"/>
  <c r="V314" i="2"/>
  <c r="Y313" i="2"/>
  <c r="T312" i="2"/>
  <c r="Z310" i="2"/>
  <c r="AA307" i="2"/>
  <c r="V306" i="2"/>
  <c r="Y305" i="2"/>
  <c r="T304" i="2"/>
  <c r="Z302" i="2"/>
  <c r="AA299" i="2"/>
  <c r="V298" i="2"/>
  <c r="Y297" i="2"/>
  <c r="T296" i="2"/>
  <c r="Z294" i="2"/>
  <c r="AA291" i="2"/>
  <c r="V290" i="2"/>
  <c r="Y289" i="2"/>
  <c r="T288" i="2"/>
  <c r="Z286" i="2"/>
  <c r="AA283" i="2"/>
  <c r="V282" i="2"/>
  <c r="T280" i="2"/>
  <c r="AA275" i="2"/>
  <c r="V274" i="2"/>
  <c r="T272" i="2"/>
  <c r="AA267" i="2"/>
  <c r="V266" i="2"/>
  <c r="T264" i="2"/>
  <c r="V258" i="2"/>
  <c r="T256" i="2"/>
  <c r="V250" i="2"/>
  <c r="T248" i="2"/>
  <c r="V242" i="2"/>
  <c r="T240" i="2"/>
  <c r="T237" i="2"/>
  <c r="Z236" i="2"/>
  <c r="W236" i="2"/>
  <c r="Y350" i="2"/>
  <c r="Z347" i="2"/>
  <c r="X345" i="2"/>
  <c r="AA344" i="2"/>
  <c r="Y342" i="2"/>
  <c r="Z339" i="2"/>
  <c r="X337" i="2"/>
  <c r="AA336" i="2"/>
  <c r="Y334" i="2"/>
  <c r="X329" i="2"/>
  <c r="AA328" i="2"/>
  <c r="Y326" i="2"/>
  <c r="X321" i="2"/>
  <c r="AA320" i="2"/>
  <c r="Y318" i="2"/>
  <c r="X313" i="2"/>
  <c r="AA312" i="2"/>
  <c r="Y310" i="2"/>
  <c r="X305" i="2"/>
  <c r="AA304" i="2"/>
  <c r="Y302" i="2"/>
  <c r="X297" i="2"/>
  <c r="AA296" i="2"/>
  <c r="X289" i="2"/>
  <c r="AA288" i="2"/>
  <c r="AA280" i="2"/>
  <c r="AA272" i="2"/>
  <c r="AA264" i="2"/>
  <c r="AA256" i="2"/>
  <c r="AA248" i="2"/>
  <c r="AA240" i="2"/>
  <c r="V229" i="2"/>
  <c r="W229" i="2"/>
  <c r="X229" i="2"/>
  <c r="Y229" i="2"/>
  <c r="AA229" i="2"/>
  <c r="T229" i="2"/>
  <c r="AA237" i="2"/>
  <c r="Z229" i="2"/>
  <c r="X233" i="2"/>
  <c r="AA232" i="2"/>
  <c r="V231" i="2"/>
  <c r="Y230" i="2"/>
  <c r="W228" i="2"/>
  <c r="X225" i="2"/>
  <c r="AA224" i="2"/>
  <c r="V223" i="2"/>
  <c r="Y222" i="2"/>
  <c r="T221" i="2"/>
  <c r="W220" i="2"/>
  <c r="X217" i="2"/>
  <c r="AA216" i="2"/>
  <c r="V215" i="2"/>
  <c r="Y214" i="2"/>
  <c r="T213" i="2"/>
  <c r="W212" i="2"/>
  <c r="X209" i="2"/>
  <c r="AA208" i="2"/>
  <c r="V207" i="2"/>
  <c r="Y206" i="2"/>
  <c r="T205" i="2"/>
  <c r="W204" i="2"/>
  <c r="X201" i="2"/>
  <c r="AA200" i="2"/>
  <c r="V199" i="2"/>
  <c r="Y198" i="2"/>
  <c r="T197" i="2"/>
  <c r="W196" i="2"/>
  <c r="AA192" i="2"/>
  <c r="Y190" i="2"/>
  <c r="Q190" i="2"/>
  <c r="T189" i="2"/>
  <c r="W188" i="2"/>
  <c r="AA184" i="2"/>
  <c r="Y182" i="2"/>
  <c r="Q182" i="2"/>
  <c r="T181" i="2"/>
  <c r="W180" i="2"/>
  <c r="AA176" i="2"/>
  <c r="Y174" i="2"/>
  <c r="Q174" i="2"/>
  <c r="T173" i="2"/>
  <c r="W172" i="2"/>
  <c r="AA168" i="2"/>
  <c r="Y166" i="2"/>
  <c r="Q166" i="2"/>
  <c r="W233" i="2"/>
  <c r="Z232" i="2"/>
  <c r="X230" i="2"/>
  <c r="V228" i="2"/>
  <c r="W225" i="2"/>
  <c r="Z224" i="2"/>
  <c r="X222" i="2"/>
  <c r="AA221" i="2"/>
  <c r="V220" i="2"/>
  <c r="Z216" i="2"/>
  <c r="X214" i="2"/>
  <c r="AA213" i="2"/>
  <c r="V212" i="2"/>
  <c r="Z208" i="2"/>
  <c r="X206" i="2"/>
  <c r="AA205" i="2"/>
  <c r="V204" i="2"/>
  <c r="Z200" i="2"/>
  <c r="X198" i="2"/>
  <c r="AA197" i="2"/>
  <c r="V196" i="2"/>
  <c r="Z192" i="2"/>
  <c r="X190" i="2"/>
  <c r="AA189" i="2"/>
  <c r="V188" i="2"/>
  <c r="T186" i="2"/>
  <c r="Z184" i="2"/>
  <c r="X182" i="2"/>
  <c r="AA181" i="2"/>
  <c r="V180" i="2"/>
  <c r="T178" i="2"/>
  <c r="Z176" i="2"/>
  <c r="X174" i="2"/>
  <c r="AA173" i="2"/>
  <c r="V172" i="2"/>
  <c r="T170" i="2"/>
  <c r="Z168" i="2"/>
  <c r="X166" i="2"/>
  <c r="V164" i="2"/>
  <c r="T162" i="2"/>
  <c r="Z221" i="2"/>
  <c r="Z213" i="2"/>
  <c r="Z205" i="2"/>
  <c r="Z197" i="2"/>
  <c r="Z189" i="2"/>
  <c r="Z181" i="2"/>
  <c r="Z173" i="2"/>
  <c r="Y168" i="2"/>
  <c r="Q168" i="2"/>
  <c r="W166" i="2"/>
  <c r="AA162" i="2"/>
  <c r="V156" i="2"/>
  <c r="W156" i="2"/>
  <c r="Y156" i="2"/>
  <c r="Z156" i="2"/>
  <c r="AA156" i="2"/>
  <c r="X232" i="2"/>
  <c r="V230" i="2"/>
  <c r="T228" i="2"/>
  <c r="X224" i="2"/>
  <c r="V222" i="2"/>
  <c r="Y221" i="2"/>
  <c r="T220" i="2"/>
  <c r="X216" i="2"/>
  <c r="AA215" i="2"/>
  <c r="V214" i="2"/>
  <c r="Y213" i="2"/>
  <c r="T212" i="2"/>
  <c r="X208" i="2"/>
  <c r="AA207" i="2"/>
  <c r="V206" i="2"/>
  <c r="Y205" i="2"/>
  <c r="T204" i="2"/>
  <c r="X200" i="2"/>
  <c r="AA199" i="2"/>
  <c r="V198" i="2"/>
  <c r="Y197" i="2"/>
  <c r="T196" i="2"/>
  <c r="X192" i="2"/>
  <c r="AA191" i="2"/>
  <c r="V190" i="2"/>
  <c r="Y189" i="2"/>
  <c r="T188" i="2"/>
  <c r="X184" i="2"/>
  <c r="AA183" i="2"/>
  <c r="V182" i="2"/>
  <c r="Y181" i="2"/>
  <c r="T180" i="2"/>
  <c r="Z178" i="2"/>
  <c r="X176" i="2"/>
  <c r="AA175" i="2"/>
  <c r="V174" i="2"/>
  <c r="Y173" i="2"/>
  <c r="T172" i="2"/>
  <c r="Z170" i="2"/>
  <c r="X168" i="2"/>
  <c r="AA167" i="2"/>
  <c r="V166" i="2"/>
  <c r="T164" i="2"/>
  <c r="Z162" i="2"/>
  <c r="F160" i="2"/>
  <c r="AA228" i="2"/>
  <c r="X221" i="2"/>
  <c r="AA220" i="2"/>
  <c r="X213" i="2"/>
  <c r="AA212" i="2"/>
  <c r="X205" i="2"/>
  <c r="AA204" i="2"/>
  <c r="X197" i="2"/>
  <c r="AA196" i="2"/>
  <c r="X189" i="2"/>
  <c r="AA188" i="2"/>
  <c r="W184" i="2"/>
  <c r="X181" i="2"/>
  <c r="AA180" i="2"/>
  <c r="W176" i="2"/>
  <c r="X173" i="2"/>
  <c r="Q170" i="2"/>
  <c r="W168" i="2"/>
  <c r="Q162" i="2"/>
  <c r="Z157" i="2"/>
  <c r="T230" i="2"/>
  <c r="Z228" i="2"/>
  <c r="T222" i="2"/>
  <c r="W221" i="2"/>
  <c r="Z220" i="2"/>
  <c r="T214" i="2"/>
  <c r="W213" i="2"/>
  <c r="Z212" i="2"/>
  <c r="T206" i="2"/>
  <c r="W205" i="2"/>
  <c r="Z204" i="2"/>
  <c r="T198" i="2"/>
  <c r="W197" i="2"/>
  <c r="Z196" i="2"/>
  <c r="T190" i="2"/>
  <c r="W189" i="2"/>
  <c r="Z188" i="2"/>
  <c r="W181" i="2"/>
  <c r="Z180" i="2"/>
  <c r="W173" i="2"/>
  <c r="X170" i="2"/>
  <c r="AA169" i="2"/>
  <c r="V168" i="2"/>
  <c r="Y167" i="2"/>
  <c r="T166" i="2"/>
  <c r="Z164" i="2"/>
  <c r="X162" i="2"/>
  <c r="AA161" i="2"/>
  <c r="AA157" i="2"/>
  <c r="V157" i="2"/>
  <c r="W157" i="2"/>
  <c r="X157" i="2"/>
  <c r="T157" i="2"/>
  <c r="Y154" i="2"/>
  <c r="T153" i="2"/>
  <c r="W152" i="2"/>
  <c r="X149" i="2"/>
  <c r="AA148" i="2"/>
  <c r="Y146" i="2"/>
  <c r="T145" i="2"/>
  <c r="W144" i="2"/>
  <c r="X141" i="2"/>
  <c r="AA140" i="2"/>
  <c r="Y138" i="2"/>
  <c r="T137" i="2"/>
  <c r="W136" i="2"/>
  <c r="X133" i="2"/>
  <c r="AA132" i="2"/>
  <c r="Y130" i="2"/>
  <c r="T129" i="2"/>
  <c r="W128" i="2"/>
  <c r="X125" i="2"/>
  <c r="AA124" i="2"/>
  <c r="Y122" i="2"/>
  <c r="T121" i="2"/>
  <c r="X117" i="2"/>
  <c r="F115" i="2"/>
  <c r="Y114" i="2"/>
  <c r="T113" i="2"/>
  <c r="X109" i="2"/>
  <c r="F107" i="2"/>
  <c r="Y106" i="2"/>
  <c r="T105" i="2"/>
  <c r="Z103" i="2"/>
  <c r="X101" i="2"/>
  <c r="F99" i="2"/>
  <c r="Y98" i="2"/>
  <c r="T97" i="2"/>
  <c r="Z95" i="2"/>
  <c r="X93" i="2"/>
  <c r="F91" i="2"/>
  <c r="Y90" i="2"/>
  <c r="T89" i="2"/>
  <c r="Z87" i="2"/>
  <c r="X85" i="2"/>
  <c r="Y81" i="2"/>
  <c r="V21" i="2"/>
  <c r="W21" i="2"/>
  <c r="X21" i="2"/>
  <c r="Y21" i="2"/>
  <c r="Z21" i="2"/>
  <c r="AA21" i="2"/>
  <c r="T21" i="2"/>
  <c r="F13" i="2"/>
  <c r="X154" i="2"/>
  <c r="AA153" i="2"/>
  <c r="V152" i="2"/>
  <c r="W149" i="2"/>
  <c r="Z148" i="2"/>
  <c r="X146" i="2"/>
  <c r="AA145" i="2"/>
  <c r="V144" i="2"/>
  <c r="W141" i="2"/>
  <c r="Z140" i="2"/>
  <c r="X138" i="2"/>
  <c r="AA137" i="2"/>
  <c r="W133" i="2"/>
  <c r="Z132" i="2"/>
  <c r="X130" i="2"/>
  <c r="AA129" i="2"/>
  <c r="W125" i="2"/>
  <c r="Z124" i="2"/>
  <c r="X122" i="2"/>
  <c r="AA121" i="2"/>
  <c r="Y119" i="2"/>
  <c r="T118" i="2"/>
  <c r="W117" i="2"/>
  <c r="X114" i="2"/>
  <c r="AA113" i="2"/>
  <c r="Y111" i="2"/>
  <c r="Q111" i="2"/>
  <c r="T110" i="2"/>
  <c r="W109" i="2"/>
  <c r="X106" i="2"/>
  <c r="AA105" i="2"/>
  <c r="Y103" i="2"/>
  <c r="Q103" i="2"/>
  <c r="T102" i="2"/>
  <c r="W101" i="2"/>
  <c r="X98" i="2"/>
  <c r="AA97" i="2"/>
  <c r="Y95" i="2"/>
  <c r="Q95" i="2"/>
  <c r="T94" i="2"/>
  <c r="W93" i="2"/>
  <c r="X90" i="2"/>
  <c r="AA89" i="2"/>
  <c r="Y87" i="2"/>
  <c r="Q87" i="2"/>
  <c r="T86" i="2"/>
  <c r="W85" i="2"/>
  <c r="Z84" i="2"/>
  <c r="U83" i="2"/>
  <c r="X81" i="2"/>
  <c r="Q71" i="2"/>
  <c r="F71" i="2"/>
  <c r="V61" i="2"/>
  <c r="W61" i="2"/>
  <c r="X61" i="2"/>
  <c r="Y61" i="2"/>
  <c r="Z61" i="2"/>
  <c r="AA61" i="2"/>
  <c r="T61" i="2"/>
  <c r="F53" i="2"/>
  <c r="Q39" i="2"/>
  <c r="F39" i="2"/>
  <c r="W154" i="2"/>
  <c r="Z153" i="2"/>
  <c r="V149" i="2"/>
  <c r="Y148" i="2"/>
  <c r="W146" i="2"/>
  <c r="Z145" i="2"/>
  <c r="V141" i="2"/>
  <c r="Y140" i="2"/>
  <c r="W138" i="2"/>
  <c r="Z137" i="2"/>
  <c r="V133" i="2"/>
  <c r="Y132" i="2"/>
  <c r="W130" i="2"/>
  <c r="Z129" i="2"/>
  <c r="V125" i="2"/>
  <c r="Y124" i="2"/>
  <c r="W122" i="2"/>
  <c r="Z121" i="2"/>
  <c r="V117" i="2"/>
  <c r="T115" i="2"/>
  <c r="W114" i="2"/>
  <c r="Z113" i="2"/>
  <c r="X111" i="2"/>
  <c r="AA110" i="2"/>
  <c r="V109" i="2"/>
  <c r="W106" i="2"/>
  <c r="Z105" i="2"/>
  <c r="X103" i="2"/>
  <c r="AA102" i="2"/>
  <c r="V101" i="2"/>
  <c r="W98" i="2"/>
  <c r="Z97" i="2"/>
  <c r="X95" i="2"/>
  <c r="V93" i="2"/>
  <c r="W90" i="2"/>
  <c r="Z89" i="2"/>
  <c r="X87" i="2"/>
  <c r="V85" i="2"/>
  <c r="F45" i="2"/>
  <c r="V13" i="2"/>
  <c r="W13" i="2"/>
  <c r="X13" i="2"/>
  <c r="Y13" i="2"/>
  <c r="Z13" i="2"/>
  <c r="AA13" i="2"/>
  <c r="T13" i="2"/>
  <c r="Z81" i="2"/>
  <c r="T81" i="2"/>
  <c r="F77" i="2"/>
  <c r="Q77" i="2"/>
  <c r="Q63" i="2"/>
  <c r="F63" i="2"/>
  <c r="V53" i="2"/>
  <c r="W53" i="2"/>
  <c r="X53" i="2"/>
  <c r="Y53" i="2"/>
  <c r="Z53" i="2"/>
  <c r="AA53" i="2"/>
  <c r="T53" i="2"/>
  <c r="Q31" i="2"/>
  <c r="F31" i="2"/>
  <c r="V5" i="2"/>
  <c r="W5" i="2"/>
  <c r="X5" i="2"/>
  <c r="Y5" i="2"/>
  <c r="Z5" i="2"/>
  <c r="AA5" i="2"/>
  <c r="T5" i="2"/>
  <c r="X153" i="2"/>
  <c r="Q150" i="2"/>
  <c r="T149" i="2"/>
  <c r="W148" i="2"/>
  <c r="X145" i="2"/>
  <c r="T141" i="2"/>
  <c r="W140" i="2"/>
  <c r="X137" i="2"/>
  <c r="Q134" i="2"/>
  <c r="T133" i="2"/>
  <c r="W132" i="2"/>
  <c r="X129" i="2"/>
  <c r="Q126" i="2"/>
  <c r="T125" i="2"/>
  <c r="W124" i="2"/>
  <c r="X121" i="2"/>
  <c r="Q118" i="2"/>
  <c r="T117" i="2"/>
  <c r="X113" i="2"/>
  <c r="T109" i="2"/>
  <c r="X105" i="2"/>
  <c r="T101" i="2"/>
  <c r="X97" i="2"/>
  <c r="T93" i="2"/>
  <c r="X89" i="2"/>
  <c r="T85" i="2"/>
  <c r="U81" i="2"/>
  <c r="V45" i="2"/>
  <c r="W45" i="2"/>
  <c r="X45" i="2"/>
  <c r="Y45" i="2"/>
  <c r="Z45" i="2"/>
  <c r="AA45" i="2"/>
  <c r="T45" i="2"/>
  <c r="Q23" i="2"/>
  <c r="F23" i="2"/>
  <c r="W153" i="2"/>
  <c r="AA149" i="2"/>
  <c r="W145" i="2"/>
  <c r="AA141" i="2"/>
  <c r="W137" i="2"/>
  <c r="AA133" i="2"/>
  <c r="W129" i="2"/>
  <c r="AA125" i="2"/>
  <c r="W121" i="2"/>
  <c r="AA117" i="2"/>
  <c r="T114" i="2"/>
  <c r="W113" i="2"/>
  <c r="AA109" i="2"/>
  <c r="T106" i="2"/>
  <c r="W105" i="2"/>
  <c r="AA101" i="2"/>
  <c r="T98" i="2"/>
  <c r="W97" i="2"/>
  <c r="AA93" i="2"/>
  <c r="W89" i="2"/>
  <c r="AA85" i="2"/>
  <c r="V77" i="2"/>
  <c r="X77" i="2"/>
  <c r="Y77" i="2"/>
  <c r="Z77" i="2"/>
  <c r="AA77" i="2"/>
  <c r="U53" i="2"/>
  <c r="F29" i="2"/>
  <c r="U5" i="2"/>
  <c r="Z149" i="2"/>
  <c r="Z141" i="2"/>
  <c r="Z133" i="2"/>
  <c r="Z125" i="2"/>
  <c r="Z117" i="2"/>
  <c r="Z109" i="2"/>
  <c r="Z101" i="2"/>
  <c r="Z93" i="2"/>
  <c r="Z85" i="2"/>
  <c r="V69" i="2"/>
  <c r="W69" i="2"/>
  <c r="X69" i="2"/>
  <c r="Y69" i="2"/>
  <c r="Z69" i="2"/>
  <c r="AA69" i="2"/>
  <c r="T69" i="2"/>
  <c r="Q55" i="2"/>
  <c r="F55" i="2"/>
  <c r="U45" i="2"/>
  <c r="V37" i="2"/>
  <c r="W37" i="2"/>
  <c r="X37" i="2"/>
  <c r="Y37" i="2"/>
  <c r="Z37" i="2"/>
  <c r="AA37" i="2"/>
  <c r="T37" i="2"/>
  <c r="F21" i="2"/>
  <c r="Q15" i="2"/>
  <c r="F15" i="2"/>
  <c r="Q7" i="2"/>
  <c r="F7" i="2"/>
  <c r="AA81" i="2"/>
  <c r="Q47" i="2"/>
  <c r="F47" i="2"/>
  <c r="V29" i="2"/>
  <c r="W29" i="2"/>
  <c r="X29" i="2"/>
  <c r="Y29" i="2"/>
  <c r="Z29" i="2"/>
  <c r="AA29" i="2"/>
  <c r="T29" i="2"/>
  <c r="Z51" i="2"/>
  <c r="Z43" i="2"/>
  <c r="Z35" i="2"/>
  <c r="Z27" i="2"/>
  <c r="Z19" i="2"/>
  <c r="Z11" i="2"/>
  <c r="V76" i="2"/>
  <c r="Y75" i="2"/>
  <c r="T74" i="2"/>
  <c r="W73" i="2"/>
  <c r="V68" i="2"/>
  <c r="Y67" i="2"/>
  <c r="T66" i="2"/>
  <c r="W65" i="2"/>
  <c r="V60" i="2"/>
  <c r="Y59" i="2"/>
  <c r="T58" i="2"/>
  <c r="W57" i="2"/>
  <c r="V52" i="2"/>
  <c r="Y51" i="2"/>
  <c r="T50" i="2"/>
  <c r="W49" i="2"/>
  <c r="V44" i="2"/>
  <c r="Y43" i="2"/>
  <c r="Q43" i="2"/>
  <c r="T42" i="2"/>
  <c r="W41" i="2"/>
  <c r="X38" i="2"/>
  <c r="V36" i="2"/>
  <c r="Y35" i="2"/>
  <c r="T34" i="2"/>
  <c r="W33" i="2"/>
  <c r="X30" i="2"/>
  <c r="V28" i="2"/>
  <c r="Y27" i="2"/>
  <c r="T26" i="2"/>
  <c r="W25" i="2"/>
  <c r="X22" i="2"/>
  <c r="V20" i="2"/>
  <c r="Y19" i="2"/>
  <c r="T18" i="2"/>
  <c r="W17" i="2"/>
  <c r="X14" i="2"/>
  <c r="V12" i="2"/>
  <c r="Y11" i="2"/>
  <c r="T10" i="2"/>
  <c r="W9" i="2"/>
  <c r="V4" i="2"/>
  <c r="X75" i="2"/>
  <c r="AA74" i="2"/>
  <c r="V73" i="2"/>
  <c r="X67" i="2"/>
  <c r="AA66" i="2"/>
  <c r="V65" i="2"/>
  <c r="X59" i="2"/>
  <c r="AA58" i="2"/>
  <c r="V57" i="2"/>
  <c r="X51" i="2"/>
  <c r="AA50" i="2"/>
  <c r="V49" i="2"/>
  <c r="X43" i="2"/>
  <c r="AA42" i="2"/>
  <c r="V41" i="2"/>
  <c r="X35" i="2"/>
  <c r="AA34" i="2"/>
  <c r="V33" i="2"/>
  <c r="W30" i="2"/>
  <c r="X27" i="2"/>
  <c r="AA26" i="2"/>
  <c r="V25" i="2"/>
  <c r="W22" i="2"/>
  <c r="X19" i="2"/>
  <c r="AA18" i="2"/>
  <c r="V17" i="2"/>
  <c r="W14" i="2"/>
  <c r="X11" i="2"/>
  <c r="AA10" i="2"/>
  <c r="V9" i="2"/>
  <c r="W75" i="2"/>
  <c r="Z74" i="2"/>
  <c r="Q69" i="2"/>
  <c r="W67" i="2"/>
  <c r="Z66" i="2"/>
  <c r="Q61" i="2"/>
  <c r="W59" i="2"/>
  <c r="Z58" i="2"/>
  <c r="Q53" i="2"/>
  <c r="W51" i="2"/>
  <c r="Z50" i="2"/>
  <c r="Q45" i="2"/>
  <c r="W43" i="2"/>
  <c r="Z42" i="2"/>
  <c r="Q37" i="2"/>
  <c r="W35" i="2"/>
  <c r="Z34" i="2"/>
  <c r="Q29" i="2"/>
  <c r="W27" i="2"/>
  <c r="Z26" i="2"/>
  <c r="Q21" i="2"/>
  <c r="W19" i="2"/>
  <c r="Z18" i="2"/>
  <c r="Q13" i="2"/>
  <c r="W11" i="2"/>
  <c r="Z10" i="2"/>
  <c r="Q5" i="2"/>
  <c r="Z79" i="2"/>
  <c r="AA76" i="2"/>
  <c r="V75" i="2"/>
  <c r="Y74" i="2"/>
  <c r="T73" i="2"/>
  <c r="AA68" i="2"/>
  <c r="V67" i="2"/>
  <c r="Y66" i="2"/>
  <c r="T65" i="2"/>
  <c r="AA60" i="2"/>
  <c r="V59" i="2"/>
  <c r="Y58" i="2"/>
  <c r="T57" i="2"/>
  <c r="AA52" i="2"/>
  <c r="V51" i="2"/>
  <c r="Y50" i="2"/>
  <c r="T49" i="2"/>
  <c r="AA44" i="2"/>
  <c r="V43" i="2"/>
  <c r="Y42" i="2"/>
  <c r="T41" i="2"/>
  <c r="AA36" i="2"/>
  <c r="V35" i="2"/>
  <c r="Y34" i="2"/>
  <c r="T33" i="2"/>
  <c r="V27" i="2"/>
  <c r="Y26" i="2"/>
  <c r="T25" i="2"/>
  <c r="V19" i="2"/>
  <c r="Y18" i="2"/>
  <c r="T17" i="2"/>
  <c r="AA12" i="2"/>
  <c r="V11" i="2"/>
  <c r="Y10" i="2"/>
  <c r="T9" i="2"/>
  <c r="AA4" i="2"/>
  <c r="X74" i="2"/>
  <c r="D17" i="11"/>
  <c r="D13" i="11"/>
  <c r="D14" i="11"/>
  <c r="D15" i="11"/>
  <c r="D16" i="11"/>
  <c r="U66" i="11"/>
  <c r="U65" i="11"/>
  <c r="U64" i="11"/>
  <c r="U63" i="11"/>
  <c r="U62" i="11"/>
  <c r="U61" i="11"/>
  <c r="U60" i="11"/>
  <c r="U59" i="11"/>
  <c r="U58" i="11"/>
  <c r="U57" i="11"/>
  <c r="U56" i="11"/>
  <c r="U55" i="11"/>
  <c r="U54" i="11"/>
  <c r="U53" i="11"/>
  <c r="U52" i="11"/>
  <c r="U51" i="11"/>
  <c r="U50" i="11"/>
  <c r="U49" i="11"/>
  <c r="U48" i="11"/>
  <c r="U47" i="11"/>
  <c r="U46" i="11"/>
  <c r="U45" i="11"/>
  <c r="U44" i="11"/>
  <c r="U43" i="11"/>
  <c r="U42" i="11"/>
  <c r="U41" i="11"/>
  <c r="U40" i="11"/>
  <c r="U39" i="11"/>
  <c r="U38" i="11"/>
  <c r="U37" i="11"/>
  <c r="U36" i="11"/>
  <c r="U35" i="11"/>
  <c r="U34" i="11"/>
  <c r="U33" i="11"/>
  <c r="U32" i="11"/>
  <c r="U31" i="11"/>
  <c r="U30" i="11"/>
  <c r="U29" i="11"/>
  <c r="U28" i="11"/>
  <c r="U27" i="11"/>
  <c r="U26" i="11"/>
  <c r="U25" i="11"/>
  <c r="U24" i="11"/>
  <c r="U23" i="11"/>
  <c r="U22" i="11"/>
  <c r="U21" i="11"/>
  <c r="U20" i="11"/>
  <c r="U19" i="11"/>
  <c r="U18" i="11"/>
  <c r="U17" i="11"/>
  <c r="U16" i="11"/>
  <c r="U15" i="11"/>
  <c r="U14" i="11"/>
  <c r="U13" i="11"/>
  <c r="U12" i="11"/>
  <c r="U11" i="11"/>
  <c r="X10" i="11"/>
  <c r="U10" i="11"/>
  <c r="X9" i="11"/>
  <c r="U9" i="11"/>
  <c r="X8" i="11"/>
  <c r="Y8" i="11" s="1"/>
  <c r="Y9" i="11" s="1"/>
  <c r="U8" i="11"/>
  <c r="H2" i="2"/>
  <c r="T12" i="11"/>
  <c r="T8" i="11"/>
  <c r="T15" i="11"/>
  <c r="T33" i="11"/>
  <c r="T13" i="11"/>
  <c r="T56" i="11"/>
  <c r="T32" i="11"/>
  <c r="T45" i="11"/>
  <c r="T10" i="11"/>
  <c r="T6" i="11"/>
  <c r="T11" i="11"/>
  <c r="T53" i="11"/>
  <c r="T59" i="11"/>
  <c r="T51" i="11"/>
  <c r="T39" i="11"/>
  <c r="T60" i="11"/>
  <c r="T55" i="11"/>
  <c r="T21" i="11"/>
  <c r="T38" i="11"/>
  <c r="T2" i="11"/>
  <c r="T25" i="11"/>
  <c r="T36" i="11"/>
  <c r="T20" i="11"/>
  <c r="T24" i="11"/>
  <c r="T49" i="11"/>
  <c r="T26" i="11"/>
  <c r="T16" i="11"/>
  <c r="D18" i="11" l="1"/>
  <c r="Y10" i="11"/>
  <c r="BU2" i="6"/>
  <c r="B4" i="11" s="1"/>
  <c r="C4" i="11" s="1"/>
  <c r="T41" i="11"/>
  <c r="T52" i="11"/>
  <c r="T35" i="11"/>
  <c r="T29" i="11"/>
  <c r="T18" i="11"/>
  <c r="T57" i="11"/>
  <c r="T50" i="11"/>
  <c r="T3" i="11"/>
  <c r="T28" i="11"/>
  <c r="T58" i="11"/>
  <c r="T19" i="11"/>
  <c r="T46" i="11"/>
  <c r="T48" i="11"/>
  <c r="T40" i="11"/>
  <c r="T54" i="11"/>
  <c r="T7" i="11"/>
  <c r="T30" i="11"/>
  <c r="T23" i="11"/>
  <c r="T34" i="11"/>
  <c r="T4" i="11"/>
  <c r="T42" i="11"/>
  <c r="T9" i="11"/>
  <c r="T27" i="11"/>
  <c r="T44" i="11"/>
  <c r="T17" i="11"/>
  <c r="T47" i="11"/>
  <c r="T5" i="11"/>
  <c r="T31" i="11"/>
  <c r="T22" i="11"/>
  <c r="T14" i="11"/>
  <c r="T37" i="11"/>
  <c r="T43" i="11"/>
  <c r="B5" i="11" l="1"/>
  <c r="D2" i="2"/>
  <c r="B2" i="2"/>
  <c r="AJ2" i="2" l="1"/>
  <c r="AI2" i="2" l="1"/>
  <c r="AG2" i="2" l="1"/>
  <c r="AF2" i="2"/>
  <c r="AE2" i="2"/>
  <c r="AD2" i="2"/>
  <c r="AC2" i="2"/>
  <c r="M2" i="2" l="1"/>
  <c r="V2" i="2" s="1"/>
  <c r="S2" i="2"/>
  <c r="R2" i="2"/>
  <c r="AH2" i="2"/>
  <c r="G2" i="2"/>
  <c r="J2" i="2"/>
  <c r="K2" i="2"/>
  <c r="N2" i="2"/>
  <c r="L2" i="2"/>
  <c r="AB2" i="2"/>
  <c r="Q2" i="2" l="1"/>
  <c r="Y2" i="2"/>
  <c r="X2" i="2"/>
  <c r="U2" i="2"/>
  <c r="AA2" i="2"/>
  <c r="T2" i="2"/>
  <c r="W2" i="2"/>
  <c r="Z2" i="2"/>
  <c r="I2" i="2"/>
  <c r="C2" i="2"/>
  <c r="F2" i="2" l="1"/>
  <c r="D25" i="11" a="1"/>
  <c r="D25" i="11" l="1"/>
  <c r="N13" i="11"/>
  <c r="N12" i="11"/>
  <c r="J16" i="11"/>
  <c r="J17" i="11"/>
  <c r="J15" i="11"/>
  <c r="J18" i="11"/>
  <c r="J13" i="11"/>
  <c r="J19" i="11"/>
  <c r="J14" i="11"/>
  <c r="J20" i="11" l="1"/>
  <c r="K13" i="11" s="1"/>
  <c r="K15" i="11" l="1"/>
  <c r="K19" i="11"/>
  <c r="K17" i="11"/>
  <c r="K18" i="11"/>
  <c r="K14" i="11"/>
  <c r="K16" i="11"/>
</calcChain>
</file>

<file path=xl/sharedStrings.xml><?xml version="1.0" encoding="utf-8"?>
<sst xmlns="http://schemas.openxmlformats.org/spreadsheetml/2006/main" count="1460" uniqueCount="1032">
  <si>
    <t>ID</t>
  </si>
  <si>
    <t>error_ID</t>
  </si>
  <si>
    <t>First name</t>
  </si>
  <si>
    <t>error_First name</t>
  </si>
  <si>
    <t>Surname</t>
  </si>
  <si>
    <t>error_Surname</t>
  </si>
  <si>
    <t>SLK 581</t>
  </si>
  <si>
    <t>error_SLK 581</t>
  </si>
  <si>
    <t>Sex</t>
  </si>
  <si>
    <t>error_Sex</t>
  </si>
  <si>
    <t>DOB</t>
  </si>
  <si>
    <t>error_DOB</t>
  </si>
  <si>
    <t>Date accuracy indicator</t>
  </si>
  <si>
    <t>error_Date accuracy indicator</t>
  </si>
  <si>
    <t>Country of birth</t>
  </si>
  <si>
    <t>error_Country of birth</t>
  </si>
  <si>
    <t>Indigenous status</t>
  </si>
  <si>
    <t>error_Indigenous status</t>
  </si>
  <si>
    <t>Preferred language</t>
  </si>
  <si>
    <t>error_Preferred language</t>
  </si>
  <si>
    <t>Postcode (Australian)</t>
  </si>
  <si>
    <t>error_Postcode (Australian)</t>
  </si>
  <si>
    <t>Usual accommodation</t>
  </si>
  <si>
    <t>error_Usual accommodation</t>
  </si>
  <si>
    <t>Client type</t>
  </si>
  <si>
    <t>error_Client type</t>
  </si>
  <si>
    <t>Source of referral</t>
  </si>
  <si>
    <t>error_Source of referral</t>
  </si>
  <si>
    <t>Commencement date</t>
  </si>
  <si>
    <t>error_Commencement date</t>
  </si>
  <si>
    <t>End date</t>
  </si>
  <si>
    <t>error_End date</t>
  </si>
  <si>
    <t>Reason for cessation</t>
  </si>
  <si>
    <t>error_Reason for cessation</t>
  </si>
  <si>
    <t>Treatment delivery setting</t>
  </si>
  <si>
    <t>error_Treatment delivery setting</t>
  </si>
  <si>
    <t>Method of use for PDC</t>
  </si>
  <si>
    <t>error_Method of use for PDC</t>
  </si>
  <si>
    <t>Injecting drug use status</t>
  </si>
  <si>
    <t>error_Injecting drug use status</t>
  </si>
  <si>
    <t>Principle drug of concern</t>
  </si>
  <si>
    <t>error_Principle drug of concern</t>
  </si>
  <si>
    <t>ODC1</t>
  </si>
  <si>
    <t>error_ODC1</t>
  </si>
  <si>
    <t>ODC2</t>
  </si>
  <si>
    <t>error_ODC2</t>
  </si>
  <si>
    <t>ODC3</t>
  </si>
  <si>
    <t>error_ODC3</t>
  </si>
  <si>
    <t>ODC4</t>
  </si>
  <si>
    <t>error_ODC4</t>
  </si>
  <si>
    <t>ODC5</t>
  </si>
  <si>
    <t>error_ODC5</t>
  </si>
  <si>
    <t>Main treatment type</t>
  </si>
  <si>
    <t>error_Main treatment type</t>
  </si>
  <si>
    <t>OTT1</t>
  </si>
  <si>
    <t>error_OTT1</t>
  </si>
  <si>
    <t>OTT2</t>
  </si>
  <si>
    <t>error_OTT2</t>
  </si>
  <si>
    <t>OTT3</t>
  </si>
  <si>
    <t>error_OTT3</t>
  </si>
  <si>
    <t>OTT4</t>
  </si>
  <si>
    <t>error_OTT4</t>
  </si>
  <si>
    <t>OTT5</t>
  </si>
  <si>
    <t>error_OTT5</t>
  </si>
  <si>
    <t>Living arrangements</t>
  </si>
  <si>
    <t>error_Living arrangements</t>
  </si>
  <si>
    <t>Previous alcohol and other drug treatment received</t>
  </si>
  <si>
    <t>error_Previous alcohol and other drug treatment received</t>
  </si>
  <si>
    <t>Mental health</t>
  </si>
  <si>
    <t>error_Mental health</t>
  </si>
  <si>
    <t>Australia</t>
  </si>
  <si>
    <t>England</t>
  </si>
  <si>
    <t>has error</t>
  </si>
  <si>
    <t>ENROLLING PROVIDER</t>
  </si>
  <si>
    <t>error_ENROLLING PROVIDER</t>
  </si>
  <si>
    <t>Adelie Land (France)</t>
  </si>
  <si>
    <t>Afghanistan</t>
  </si>
  <si>
    <t>Aland Islands</t>
  </si>
  <si>
    <t>Albania</t>
  </si>
  <si>
    <t>Algeria</t>
  </si>
  <si>
    <t>Andorra</t>
  </si>
  <si>
    <t>Angola</t>
  </si>
  <si>
    <t>Anguilla</t>
  </si>
  <si>
    <t>Antigua and Barbuda</t>
  </si>
  <si>
    <t>Argentina</t>
  </si>
  <si>
    <t>Argentinian Antarctic Territory</t>
  </si>
  <si>
    <t>Armenia</t>
  </si>
  <si>
    <t>Aruba</t>
  </si>
  <si>
    <t>Australian Antarctic Territory</t>
  </si>
  <si>
    <t>Australian External Territories, nec</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</si>
  <si>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</si>
  <si>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</si>
  <si>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</si>
  <si>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</si>
  <si>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</si>
  <si>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</si>
  <si>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</si>
  <si>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</si>
  <si>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</si>
  <si>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</si>
  <si>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</si>
  <si>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</si>
  <si>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</si>
  <si>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</si>
  <si>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</si>
  <si>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</si>
  <si>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</si>
  <si>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Antarctic Territory</t>
  </si>
  <si>
    <t>Brunei Darussalam</t>
  </si>
  <si>
    <t>Bulgaria</t>
  </si>
  <si>
    <t>Burkina Faso</t>
  </si>
  <si>
    <t>Burundi</t>
  </si>
  <si>
    <t>Cambodia</t>
  </si>
  <si>
    <t>Cameroon</t>
  </si>
  <si>
    <t>Canada</t>
  </si>
  <si>
    <t>Cape Verde</t>
  </si>
  <si>
    <t>Cayman Islands</t>
  </si>
  <si>
    <t>Central African Republic</t>
  </si>
  <si>
    <t>Chad</t>
  </si>
  <si>
    <t>Chile</t>
  </si>
  <si>
    <t>Chilean Antarctic Territory</t>
  </si>
  <si>
    <t xml:space="preserve">China (excludes SARs and Taiwan) </t>
  </si>
  <si>
    <t>Colombia</t>
  </si>
  <si>
    <t>Comoros</t>
  </si>
  <si>
    <t>Congo, Democratic Republic of</t>
  </si>
  <si>
    <t>Congo, Republic of</t>
  </si>
  <si>
    <t>Cook Islands</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</si>
  <si>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</si>
  <si>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</si>
  <si>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</si>
  <si>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</si>
  <si>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</si>
  <si>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</si>
  <si>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</si>
  <si>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</si>
  <si>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</si>
  <si>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</si>
  <si>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</si>
  <si>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</si>
  <si>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</si>
  <si>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</si>
  <si>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</si>
  <si>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</si>
  <si>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</si>
  <si>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</si>
  <si>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</si>
  <si>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</si>
  <si>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</si>
  <si>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</si>
  <si>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</si>
  <si>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</si>
  <si>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</si>
  <si>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Gabon</t>
  </si>
  <si>
    <t>Gambia</t>
  </si>
  <si>
    <t>Gaza Strip and West Bank</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</si>
  <si>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</si>
  <si>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</si>
  <si>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</si>
  <si>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</si>
  <si>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</si>
  <si>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</si>
  <si>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</si>
  <si>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</si>
  <si>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</si>
  <si>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</si>
  <si>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</si>
  <si>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</si>
  <si>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</si>
  <si>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</si>
  <si>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</si>
  <si>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</si>
  <si>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</si>
  <si>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(SAR of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</si>
  <si>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</si>
  <si>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</si>
  <si>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</si>
  <si>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</si>
  <si>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</si>
  <si>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</si>
  <si>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</si>
  <si>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</si>
  <si>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</si>
  <si>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</si>
  <si>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</si>
  <si>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</si>
  <si>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</si>
  <si>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</si>
  <si>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</si>
  <si>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</si>
  <si>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</si>
  <si>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Democratic People's Republic of (North)</t>
  </si>
  <si>
    <t>Korea, Republic of (South)</t>
  </si>
  <si>
    <t>Kosovo</t>
  </si>
  <si>
    <t>Kuwait</t>
  </si>
  <si>
    <t>Kyrgyzstan</t>
  </si>
  <si>
    <t>Laos</t>
  </si>
  <si>
    <t>Latvia</t>
  </si>
  <si>
    <t>Lebanon</t>
  </si>
  <si>
    <t>Lesotho</t>
  </si>
  <si>
    <t>Liberia</t>
  </si>
  <si>
    <t>Libya</t>
  </si>
  <si>
    <t>Liechtenstein</t>
  </si>
  <si>
    <t>Lithuania</t>
  </si>
  <si>
    <t>Luxembourg</t>
  </si>
  <si>
    <t>Macau (SAR of China)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</si>
  <si>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</si>
  <si>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</si>
  <si>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</si>
  <si>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</si>
  <si>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</si>
  <si>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</si>
  <si>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</si>
  <si>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</si>
  <si>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</si>
  <si>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</si>
  <si>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</si>
  <si>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</si>
  <si>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</si>
  <si>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</si>
  <si>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</si>
  <si>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</si>
  <si>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</si>
  <si>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</si>
  <si>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</si>
  <si>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Myanmar</t>
  </si>
  <si>
    <t>Mozambique</t>
  </si>
  <si>
    <t>Namibia</t>
  </si>
  <si>
    <t>Nauru</t>
  </si>
  <si>
    <t>Nepal</t>
  </si>
  <si>
    <t>Netherlands</t>
  </si>
  <si>
    <t>New Caledonia</t>
  </si>
  <si>
    <t>New Zealand</t>
  </si>
  <si>
    <t>Nicaragua</t>
  </si>
  <si>
    <t>Niger</t>
  </si>
  <si>
    <t>Nigeria</t>
  </si>
  <si>
    <t>Niue</t>
  </si>
  <si>
    <t>Norfolk Island</t>
  </si>
  <si>
    <t>Northern Ireland</t>
  </si>
  <si>
    <t>Northern Mariana Islands</t>
  </si>
  <si>
    <t>Norway</t>
  </si>
  <si>
    <t>Oman</t>
  </si>
  <si>
    <t>Pakistan</t>
  </si>
  <si>
    <t>Palau</t>
  </si>
  <si>
    <t>Panama</t>
  </si>
  <si>
    <t>Papua New Guinea</t>
  </si>
  <si>
    <t>Paraguay</t>
  </si>
  <si>
    <t>Peru</t>
  </si>
  <si>
    <t>Philippines</t>
  </si>
  <si>
    <t>Pitcairn Islands</t>
  </si>
  <si>
    <t>Poland</t>
  </si>
  <si>
    <t>Polynesia (excludes Hawaii), nec</t>
  </si>
  <si>
    <t>Portugal</t>
  </si>
  <si>
    <t>Puerto Rico</t>
  </si>
  <si>
    <t>Qatar</t>
  </si>
  <si>
    <t>Queen Maud Land (Norway)</t>
  </si>
  <si>
    <t>Reunion</t>
  </si>
  <si>
    <t>Romania</t>
  </si>
  <si>
    <t>Ross Dependency (New Zealand)</t>
  </si>
  <si>
    <t>Russian Federation</t>
  </si>
  <si>
    <t>Rwanda</t>
  </si>
  <si>
    <t>Samoa</t>
  </si>
  <si>
    <t>Samoa, American</t>
  </si>
  <si>
    <t>San Marino</t>
  </si>
  <si>
    <t>Sao Tome and Principe</t>
  </si>
  <si>
    <t>Saudi Arabia</t>
  </si>
  <si>
    <t>Scotland</t>
  </si>
  <si>
    <t>Senegal</t>
  </si>
  <si>
    <t>Serbia</t>
  </si>
  <si>
    <t>Seychelles</t>
  </si>
  <si>
    <t>Sierra Leone</t>
  </si>
  <si>
    <t>Singapore</t>
  </si>
  <si>
    <t>Sint Maarten (Dutch part)</t>
  </si>
  <si>
    <t>Slovakia</t>
  </si>
  <si>
    <t>Slovenia</t>
  </si>
  <si>
    <t>Solomon Islands</t>
  </si>
  <si>
    <t>Somalia</t>
  </si>
  <si>
    <t>South Africa</t>
  </si>
  <si>
    <t>South America, nec</t>
  </si>
  <si>
    <t>South Sudan</t>
  </si>
  <si>
    <t>Southern and East Africa, nec</t>
  </si>
  <si>
    <t>Spain</t>
  </si>
  <si>
    <t>Spanish North Africa</t>
  </si>
  <si>
    <t>Sri Lanka</t>
  </si>
  <si>
    <t>St Barthelemy</t>
  </si>
  <si>
    <t>St Helena</t>
  </si>
  <si>
    <t>St Kitts and Nevis</t>
  </si>
  <si>
    <t>St Lucia</t>
  </si>
  <si>
    <t>St Martin (French part)</t>
  </si>
  <si>
    <t>St Pierre and Miquelon</t>
  </si>
  <si>
    <t>St Vincent and the Grenadines</t>
  </si>
  <si>
    <t>Sudan</t>
  </si>
  <si>
    <t>Suriname</t>
  </si>
  <si>
    <t>Swaziland</t>
  </si>
  <si>
    <t>Sweden</t>
  </si>
  <si>
    <t>Switzerland</t>
  </si>
  <si>
    <t>Syria</t>
  </si>
  <si>
    <t xml:space="preserve">Taiwan </t>
  </si>
  <si>
    <t>Tajikistan</t>
  </si>
  <si>
    <t>Tanzania</t>
  </si>
  <si>
    <t>The former Yugoslav Republic of Macedonia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</si>
  <si>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</si>
  <si>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</si>
  <si>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</si>
  <si>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</si>
  <si>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</si>
  <si>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</si>
  <si>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</si>
  <si>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</si>
  <si>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</si>
  <si>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</si>
  <si>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</si>
  <si>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</si>
  <si>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</si>
  <si>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</si>
  <si>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States of America</t>
  </si>
  <si>
    <t>Uruguay</t>
  </si>
  <si>
    <t>Uzbekistan</t>
  </si>
  <si>
    <t>Vanuatu</t>
  </si>
  <si>
    <t>Venezuela</t>
  </si>
  <si>
    <t>Vietnam</t>
  </si>
  <si>
    <t xml:space="preserve">Virgin Islands, British </t>
  </si>
  <si>
    <t>Virgin Islands, United States</t>
  </si>
  <si>
    <t>Wales</t>
  </si>
  <si>
    <t>Wallis and Futuna</t>
  </si>
  <si>
    <t>Western Sahara</t>
  </si>
  <si>
    <t>Yemen</t>
  </si>
  <si>
    <t>Zambia</t>
  </si>
  <si>
    <t>Zimbabwe</t>
  </si>
  <si>
    <t>Inadequately Described</t>
  </si>
  <si>
    <t>At Sea</t>
  </si>
  <si>
    <t>Not Stated</t>
  </si>
  <si>
    <t>Code</t>
  </si>
  <si>
    <t>Country</t>
  </si>
  <si>
    <t>0001</t>
  </si>
  <si>
    <t>0000</t>
  </si>
  <si>
    <t>0003</t>
  </si>
  <si>
    <t>Non Verbal, so described</t>
  </si>
  <si>
    <t xml:space="preserve">Not Stated </t>
  </si>
  <si>
    <t>Australian Indigenous Languages, nfd</t>
  </si>
  <si>
    <t>Other Languages, nfd</t>
  </si>
  <si>
    <t>Acehnese</t>
  </si>
  <si>
    <t>Acholi</t>
  </si>
  <si>
    <t>African Languages, nec</t>
  </si>
  <si>
    <t>Afrikaans</t>
  </si>
  <si>
    <t>Akan</t>
  </si>
  <si>
    <t>Albanian</t>
  </si>
  <si>
    <t>American Languages</t>
  </si>
  <si>
    <t>Amharic</t>
  </si>
  <si>
    <t>Anuak</t>
  </si>
  <si>
    <t>Arabic</t>
  </si>
  <si>
    <t>Armenian</t>
  </si>
  <si>
    <t>Aromunian (Macedo-Romanian)</t>
  </si>
  <si>
    <t>Assamese</t>
  </si>
  <si>
    <t>Assyrian Neo-Aramaic</t>
  </si>
  <si>
    <t>Azeri</t>
  </si>
  <si>
    <t>Balinese</t>
  </si>
  <si>
    <t>Balochi</t>
  </si>
  <si>
    <t>Bari</t>
  </si>
  <si>
    <t>Basque</t>
  </si>
  <si>
    <t>Bassa</t>
  </si>
  <si>
    <t>Belarusian</t>
  </si>
  <si>
    <t>Bemba</t>
  </si>
  <si>
    <t>Bengali</t>
  </si>
  <si>
    <t>Bikol</t>
  </si>
  <si>
    <t>Bililuna Dialect</t>
  </si>
  <si>
    <t>Bisaya</t>
  </si>
  <si>
    <t>Bislama</t>
  </si>
  <si>
    <t>Bosnian</t>
  </si>
  <si>
    <t>Bulgarian</t>
  </si>
  <si>
    <t>Burmese</t>
  </si>
  <si>
    <t>Burmese and Related Languages, nec</t>
  </si>
  <si>
    <t>Cantonese</t>
  </si>
  <si>
    <t>Catalan</t>
  </si>
  <si>
    <t>Cebuano</t>
  </si>
  <si>
    <t>Celtic, nec</t>
  </si>
  <si>
    <t>Chaldean Neo-Aramaic</t>
  </si>
  <si>
    <t>Chin Haka</t>
  </si>
  <si>
    <t>Chinese, nec</t>
  </si>
  <si>
    <t>Croatian</t>
  </si>
  <si>
    <t>Croatian Serbian</t>
  </si>
  <si>
    <t>Czech</t>
  </si>
  <si>
    <t>Czechoslovakian, so described</t>
  </si>
  <si>
    <t>Dan (Gio-Dan)</t>
  </si>
  <si>
    <t>Danish</t>
  </si>
  <si>
    <t>Dari</t>
  </si>
  <si>
    <t>Dhivehi</t>
  </si>
  <si>
    <t>Dinka</t>
  </si>
  <si>
    <t>Dravidian, nec</t>
  </si>
  <si>
    <t>Dutch</t>
  </si>
  <si>
    <t>English</t>
  </si>
  <si>
    <t>Estonian</t>
  </si>
  <si>
    <t>Ewe</t>
  </si>
  <si>
    <t>Fijian</t>
  </si>
  <si>
    <t>Fijian Hindustani</t>
  </si>
  <si>
    <t>Filipino</t>
  </si>
  <si>
    <t>Finnish</t>
  </si>
  <si>
    <t>Finnish and Related Languages, nec</t>
  </si>
  <si>
    <t>French</t>
  </si>
  <si>
    <t>Frisian</t>
  </si>
  <si>
    <t>Fulfulde</t>
  </si>
  <si>
    <t>Ga</t>
  </si>
  <si>
    <t>Gaelic (Scotland)</t>
  </si>
  <si>
    <t>Georgian</t>
  </si>
  <si>
    <t>German</t>
  </si>
  <si>
    <t>Gilbertese</t>
  </si>
  <si>
    <t>Greek</t>
  </si>
  <si>
    <t>Gujarati</t>
  </si>
  <si>
    <t>Hakkah</t>
  </si>
  <si>
    <t>Harari</t>
  </si>
  <si>
    <t>Hausa</t>
  </si>
  <si>
    <t>Hawaiian English</t>
  </si>
  <si>
    <t>Hazaraghi</t>
  </si>
  <si>
    <t>Hebrew</t>
  </si>
  <si>
    <t>Hindi</t>
  </si>
  <si>
    <t>Hmong</t>
  </si>
  <si>
    <t>Hmong-Mien, nec</t>
  </si>
  <si>
    <t>Hungarian</t>
  </si>
  <si>
    <t>Iban</t>
  </si>
  <si>
    <t>Iberian Romance, nec</t>
  </si>
  <si>
    <t>Icelandic</t>
  </si>
  <si>
    <t>Igbo</t>
  </si>
  <si>
    <t>IIokano</t>
  </si>
  <si>
    <t>Ilonggo (Hiligaynon)</t>
  </si>
  <si>
    <t>Indo-Aryan, nec</t>
  </si>
  <si>
    <t>Indonesian</t>
  </si>
  <si>
    <t>Iranic, nec</t>
  </si>
  <si>
    <t>Irish</t>
  </si>
  <si>
    <t>Italian</t>
  </si>
  <si>
    <t>Japanese</t>
  </si>
  <si>
    <t>Javanese</t>
  </si>
  <si>
    <t>Kannada</t>
  </si>
  <si>
    <t>Karen</t>
  </si>
  <si>
    <t>Kashmiri</t>
  </si>
  <si>
    <t>Khmer</t>
  </si>
  <si>
    <t>Kikuyu</t>
  </si>
  <si>
    <t>Kinyarwanda (Rwanda)</t>
  </si>
  <si>
    <t>Kirundi (Rundi)</t>
  </si>
  <si>
    <t>Kiwai</t>
  </si>
  <si>
    <t>Konkani</t>
  </si>
  <si>
    <t>Korean</t>
  </si>
  <si>
    <t>Kpelle</t>
  </si>
  <si>
    <t>Krahn</t>
  </si>
  <si>
    <t>Krio</t>
  </si>
  <si>
    <t>Kurdish</t>
  </si>
  <si>
    <t>Lao</t>
  </si>
  <si>
    <t>Latin</t>
  </si>
  <si>
    <t>Latvian</t>
  </si>
  <si>
    <t>Letzeburgish</t>
  </si>
  <si>
    <t>Liberian (Liberian English)</t>
  </si>
  <si>
    <t>Lithuanian</t>
  </si>
  <si>
    <t>Loma (Lorma)</t>
  </si>
  <si>
    <t>Luganda</t>
  </si>
  <si>
    <t>Lumun (Kuku Lumun)</t>
  </si>
  <si>
    <t>Luo</t>
  </si>
  <si>
    <t>Macedonian</t>
  </si>
  <si>
    <t>Madi</t>
  </si>
  <si>
    <t>Malay</t>
  </si>
  <si>
    <t>Malayalam</t>
  </si>
  <si>
    <t>Maltese</t>
  </si>
  <si>
    <t>Manaean (Mandaic)</t>
  </si>
  <si>
    <t>Mandarin</t>
  </si>
  <si>
    <t>Mandinka</t>
  </si>
  <si>
    <t>Mann</t>
  </si>
  <si>
    <t>Maori (Cook Island)</t>
  </si>
  <si>
    <t>Maori (New Zealand)</t>
  </si>
  <si>
    <t>Marathi</t>
  </si>
  <si>
    <t>Mauritian Creole</t>
  </si>
  <si>
    <t>Middle Eastern Semitic Languages, nec</t>
  </si>
  <si>
    <t>Min Nan</t>
  </si>
  <si>
    <t>Mon</t>
  </si>
  <si>
    <t>Mongolian</t>
  </si>
  <si>
    <t>Mon-Khmer, nec</t>
  </si>
  <si>
    <t>Moro (Nuba Moro)</t>
  </si>
  <si>
    <t>Motu (Hiri Motu)</t>
  </si>
  <si>
    <t>Nauruan</t>
  </si>
  <si>
    <t>Ndebele</t>
  </si>
  <si>
    <t>Nepali</t>
  </si>
  <si>
    <t>Norwegian</t>
  </si>
  <si>
    <t>Nuer</t>
  </si>
  <si>
    <t>Nyanja (Chichewa)</t>
  </si>
  <si>
    <t>Oceanian Pidgins and Creoles, nec</t>
  </si>
  <si>
    <t>Oriya</t>
  </si>
  <si>
    <t>Oromo</t>
  </si>
  <si>
    <t>Other Eastern Asian Languages, nec</t>
  </si>
  <si>
    <t>Other Eastern European Languages, nec</t>
  </si>
  <si>
    <t>Other Southeast Asian Languages</t>
  </si>
  <si>
    <t>Other Southern Asian Languages</t>
  </si>
  <si>
    <t>Other Southern European Languages, nec</t>
  </si>
  <si>
    <t>Other Southwest and Central Asian Languages, nec</t>
  </si>
  <si>
    <t>Pacific Austronesian Languages, nec</t>
  </si>
  <si>
    <t>Pampangan</t>
  </si>
  <si>
    <t>Papua New Guinea Languages, nec</t>
  </si>
  <si>
    <t>Pashto</t>
  </si>
  <si>
    <t>Persian (excluding Dari)</t>
  </si>
  <si>
    <t>Pitcairnese</t>
  </si>
  <si>
    <t>Polish</t>
  </si>
  <si>
    <t>Portuguese</t>
  </si>
  <si>
    <t>Punjabi</t>
  </si>
  <si>
    <t>Rohingya</t>
  </si>
  <si>
    <t>Romanian</t>
  </si>
  <si>
    <t>Romany</t>
  </si>
  <si>
    <t>Rotuman</t>
  </si>
  <si>
    <t>Russian</t>
  </si>
  <si>
    <t>Samoan</t>
  </si>
  <si>
    <t>Scandinavian, nec</t>
  </si>
  <si>
    <t>Serbian</t>
  </si>
  <si>
    <t>Serbo-Croatian/Yugoslavian, so described</t>
  </si>
  <si>
    <t>Seychelles Creole</t>
  </si>
  <si>
    <t>Shilluk</t>
  </si>
  <si>
    <t>Shona</t>
  </si>
  <si>
    <t>Sign Languages, nec</t>
  </si>
  <si>
    <t>Sindhi</t>
  </si>
  <si>
    <t>Sinhalese</t>
  </si>
  <si>
    <t>Slovak</t>
  </si>
  <si>
    <t>Slovene</t>
  </si>
  <si>
    <t>Solomon Islands Pijin</t>
  </si>
  <si>
    <t>Somali</t>
  </si>
  <si>
    <t>Southeast Asian Austronesian Languages, nec</t>
  </si>
  <si>
    <t>Spanish</t>
  </si>
  <si>
    <t>Swahili</t>
  </si>
  <si>
    <t>Swedish</t>
  </si>
  <si>
    <t>Tagalog</t>
  </si>
  <si>
    <t>Tai, nec</t>
  </si>
  <si>
    <t>Tamil</t>
  </si>
  <si>
    <t>Tatar</t>
  </si>
  <si>
    <t>Telugu</t>
  </si>
  <si>
    <t>Tetum</t>
  </si>
  <si>
    <t>Thai</t>
  </si>
  <si>
    <t>Themne</t>
  </si>
  <si>
    <t>Tibetan</t>
  </si>
  <si>
    <t>Tigre</t>
  </si>
  <si>
    <t>Tigrinya</t>
  </si>
  <si>
    <t>Timorese</t>
  </si>
  <si>
    <t>Tok Pisin (Neomelanesian)</t>
  </si>
  <si>
    <t>Tokelauan</t>
  </si>
  <si>
    <t>Tongan</t>
  </si>
  <si>
    <t>Tswana</t>
  </si>
  <si>
    <t>Tulu</t>
  </si>
  <si>
    <t>Turkic, nec</t>
  </si>
  <si>
    <t>Turkish</t>
  </si>
  <si>
    <t>Turkmen</t>
  </si>
  <si>
    <t>Tuvaluan</t>
  </si>
  <si>
    <t>Ukrainian</t>
  </si>
  <si>
    <t>Urdu</t>
  </si>
  <si>
    <t>Uygur</t>
  </si>
  <si>
    <t>Uzbek</t>
  </si>
  <si>
    <t>Vietnamese</t>
  </si>
  <si>
    <t>Welsh</t>
  </si>
  <si>
    <t>Wu</t>
  </si>
  <si>
    <t>Xhosa</t>
  </si>
  <si>
    <t>Yapese</t>
  </si>
  <si>
    <t>Yiddish</t>
  </si>
  <si>
    <t>Yoruba</t>
  </si>
  <si>
    <t>Zulu</t>
  </si>
  <si>
    <t>Language</t>
  </si>
  <si>
    <t>0002</t>
  </si>
  <si>
    <t>Codeine</t>
  </si>
  <si>
    <t>Morphine</t>
  </si>
  <si>
    <t>Organic Opiate Analgesics, n.e.c.</t>
  </si>
  <si>
    <t>Buprenorphine</t>
  </si>
  <si>
    <t>Heroin</t>
  </si>
  <si>
    <t>Oxycodone</t>
  </si>
  <si>
    <t>Semisynthetic Opioid Analgesics, n.e.c.</t>
  </si>
  <si>
    <t>Fentanyl</t>
  </si>
  <si>
    <t>Fentanyl analogues</t>
  </si>
  <si>
    <t>Levomethadyl acetate hydrochloride</t>
  </si>
  <si>
    <t>Meperidine analogues</t>
  </si>
  <si>
    <t>Methadone</t>
  </si>
  <si>
    <t>Pethidine</t>
  </si>
  <si>
    <t>Synthetic Opioid Analgesics, n.e.c.</t>
  </si>
  <si>
    <t>Acetylsalicylic acid</t>
  </si>
  <si>
    <t>Paracetamol</t>
  </si>
  <si>
    <t>Ethanol</t>
  </si>
  <si>
    <t>Methanol</t>
  </si>
  <si>
    <t>Alcohols, n.e.c.</t>
  </si>
  <si>
    <t>Ketamine</t>
  </si>
  <si>
    <t>Nitrous oxide</t>
  </si>
  <si>
    <t>Phencyclidine</t>
  </si>
  <si>
    <t>Anaesthetics, n.e.c.</t>
  </si>
  <si>
    <t>Amylobarbitone</t>
  </si>
  <si>
    <t>Methylphenobarbitone</t>
  </si>
  <si>
    <t>Phenobarbitone</t>
  </si>
  <si>
    <t>Barbiturates, n.e.c.</t>
  </si>
  <si>
    <t>Alprazolam</t>
  </si>
  <si>
    <t>Clonazepam</t>
  </si>
  <si>
    <t>Diazepam</t>
  </si>
  <si>
    <t>Flunitrazepam</t>
  </si>
  <si>
    <t>Lorazepam</t>
  </si>
  <si>
    <t>Nitrazepam</t>
  </si>
  <si>
    <t>Oxazepam</t>
  </si>
  <si>
    <t>Temazepam</t>
  </si>
  <si>
    <t>Benzodiazepines, n.e.c.</t>
  </si>
  <si>
    <t>Chlormethiazole</t>
  </si>
  <si>
    <t>Kava lactones</t>
  </si>
  <si>
    <t>Zopiclone</t>
  </si>
  <si>
    <t>Amphetamine</t>
  </si>
  <si>
    <t>Dexamphetamine</t>
  </si>
  <si>
    <t>Methamphetamine</t>
  </si>
  <si>
    <t>Amphetamines, n.e.c.</t>
  </si>
  <si>
    <t>Ephedrine</t>
  </si>
  <si>
    <t>Norephedrine</t>
  </si>
  <si>
    <t>Pseudoephedrine</t>
  </si>
  <si>
    <t>Ephedra Alkaloids, n.e.c.</t>
  </si>
  <si>
    <t>DOM</t>
  </si>
  <si>
    <t>MDA</t>
  </si>
  <si>
    <t>MDEA</t>
  </si>
  <si>
    <t>MDMA</t>
  </si>
  <si>
    <t>Mescaline</t>
  </si>
  <si>
    <t>PMA</t>
  </si>
  <si>
    <t>TMA</t>
  </si>
  <si>
    <t>DOI</t>
  </si>
  <si>
    <t>PMMA</t>
  </si>
  <si>
    <t>2C-B</t>
  </si>
  <si>
    <t>Phenethylamine analogues</t>
  </si>
  <si>
    <t>Phenethylamines, n.e.c.</t>
  </si>
  <si>
    <t>Atropinic alkaloids</t>
  </si>
  <si>
    <t>Diethyltryptamine</t>
  </si>
  <si>
    <t>Dimethyltryptamine</t>
  </si>
  <si>
    <t>Lysergic acid diethylamide</t>
  </si>
  <si>
    <t>Psilocybin or Psilocin</t>
  </si>
  <si>
    <t>Tryptamine anologues</t>
  </si>
  <si>
    <t>Tryptamines, n.e.c.</t>
  </si>
  <si>
    <t>Amyl nitrate</t>
  </si>
  <si>
    <t>Butyl nitrate</t>
  </si>
  <si>
    <t>Volatile Nitrates, n.e.c.</t>
  </si>
  <si>
    <t>Cathinone</t>
  </si>
  <si>
    <t>Methcathinone</t>
  </si>
  <si>
    <t>Cathinone analogues</t>
  </si>
  <si>
    <t>Cathinones, n.e.c.</t>
  </si>
  <si>
    <t>1-Benzylpiperazine</t>
  </si>
  <si>
    <t>1-(3-Trifluoromethylphenyl)-piperazine</t>
  </si>
  <si>
    <t>1-(3-Chlorophenyl)-piperazine</t>
  </si>
  <si>
    <t>Phenylipiperazine analogues</t>
  </si>
  <si>
    <t>Piperazines, n.e.c.</t>
  </si>
  <si>
    <t>Caffeine</t>
  </si>
  <si>
    <t>Cocaine</t>
  </si>
  <si>
    <t>Methylphenidate</t>
  </si>
  <si>
    <t>Nicotine</t>
  </si>
  <si>
    <t>Other Stimulants and Hallucinogens, n.e.c.</t>
  </si>
  <si>
    <t>Boldenone</t>
  </si>
  <si>
    <t>Dehydroepiandrosterone</t>
  </si>
  <si>
    <t>Fluoxymesterone</t>
  </si>
  <si>
    <t>Mesterolone</t>
  </si>
  <si>
    <t>Methandriol</t>
  </si>
  <si>
    <t>Methenolone</t>
  </si>
  <si>
    <t>Nandrolone</t>
  </si>
  <si>
    <t>Oxandrolone</t>
  </si>
  <si>
    <t>Stanozolol</t>
  </si>
  <si>
    <t>Testosterone</t>
  </si>
  <si>
    <t>Anabolic Androgenic Steroids, n.e.c.</t>
  </si>
  <si>
    <t>Eformoterol</t>
  </si>
  <si>
    <t>Fenoterol</t>
  </si>
  <si>
    <t>Salbutamol</t>
  </si>
  <si>
    <t>Beta2 Agonists, n.e.c.</t>
  </si>
  <si>
    <t>Chorionic gonadotrophin</t>
  </si>
  <si>
    <t>Corticotrophin</t>
  </si>
  <si>
    <t>Erythropoietin</t>
  </si>
  <si>
    <t>Growth hormone</t>
  </si>
  <si>
    <t>Insulin</t>
  </si>
  <si>
    <t>Peptide Hormones, Mimetics and Analogues, n.e.c.</t>
  </si>
  <si>
    <t>Sulfonylurea hypoglycaemic agents</t>
  </si>
  <si>
    <t>Tamoxifen</t>
  </si>
  <si>
    <t>Thyroxine</t>
  </si>
  <si>
    <t>Other Anabolic Agents and Selected Hormones, n.e.c.</t>
  </si>
  <si>
    <t>Moclobemide</t>
  </si>
  <si>
    <t>Phenelzine</t>
  </si>
  <si>
    <t>Tranylcypromine</t>
  </si>
  <si>
    <t>Monoamine Oxidase Inhibitors, n.e.c.</t>
  </si>
  <si>
    <t>Chlorpromazine</t>
  </si>
  <si>
    <t>Fluphenazine</t>
  </si>
  <si>
    <t>Pericyazine</t>
  </si>
  <si>
    <t>Thioridazine</t>
  </si>
  <si>
    <t>Trifluoperazin</t>
  </si>
  <si>
    <t>Phenothiazines, n.e.c.</t>
  </si>
  <si>
    <t>Citalopram</t>
  </si>
  <si>
    <t>Fluoxetine</t>
  </si>
  <si>
    <t>Paroxetine</t>
  </si>
  <si>
    <t>Sertraline</t>
  </si>
  <si>
    <t>Serotonin Reuptake Inhibitors, n.e.c.</t>
  </si>
  <si>
    <t>Flupenthixol</t>
  </si>
  <si>
    <t>Thiothixene</t>
  </si>
  <si>
    <t>Thioxanthenes, n.e.c.</t>
  </si>
  <si>
    <t>Amitriptyline</t>
  </si>
  <si>
    <t xml:space="preserve">Clomipramine </t>
  </si>
  <si>
    <t>Dothiepin</t>
  </si>
  <si>
    <t>Doxepin</t>
  </si>
  <si>
    <t>Nortriptyline</t>
  </si>
  <si>
    <t>Tricyclic Antidepressants, n.e.c.</t>
  </si>
  <si>
    <t>Amisulpride</t>
  </si>
  <si>
    <t>Aripriprazole</t>
  </si>
  <si>
    <t>Clozapine</t>
  </si>
  <si>
    <t>Olanzapine</t>
  </si>
  <si>
    <t>Quetiapine</t>
  </si>
  <si>
    <t>Risperidone</t>
  </si>
  <si>
    <t>Ziprasidone</t>
  </si>
  <si>
    <t>Atypical Antipsychotics, n.e.c.</t>
  </si>
  <si>
    <t>Butyrophenones</t>
  </si>
  <si>
    <t>Lithium</t>
  </si>
  <si>
    <t>Mianserin</t>
  </si>
  <si>
    <t>Other Antidepressants and Antipsychotics, n.e.c.</t>
  </si>
  <si>
    <t>Butane</t>
  </si>
  <si>
    <t>Petroleum</t>
  </si>
  <si>
    <t>Propane</t>
  </si>
  <si>
    <t>Aliphatic Hydrocarbons, n.e.c.</t>
  </si>
  <si>
    <t>Toluene</t>
  </si>
  <si>
    <t>Xylene</t>
  </si>
  <si>
    <t>Aromatic Hydrocarbons, n.e.c.</t>
  </si>
  <si>
    <t>Bromochlorodifluoromethane</t>
  </si>
  <si>
    <t>Chloroform</t>
  </si>
  <si>
    <t>Tetrachloroethylene</t>
  </si>
  <si>
    <t>Trichloroethane</t>
  </si>
  <si>
    <t>Trichloroethylene</t>
  </si>
  <si>
    <t>Halogenated Hydrocarbons, n.e.c.</t>
  </si>
  <si>
    <t xml:space="preserve">Acetone </t>
  </si>
  <si>
    <t>Ethyl acetate</t>
  </si>
  <si>
    <t>Other Volatile Solvents, n.e.c.</t>
  </si>
  <si>
    <t>Cannabinoids</t>
  </si>
  <si>
    <t>Cannabinoid agonists</t>
  </si>
  <si>
    <t>Cannabinoids and Related Drugs, n.e.c.</t>
  </si>
  <si>
    <t>Antikaliuretics</t>
  </si>
  <si>
    <t>Loop diuretics</t>
  </si>
  <si>
    <t>Thiazides</t>
  </si>
  <si>
    <t>Diuretics, n.e.c.</t>
  </si>
  <si>
    <t>Naloxone</t>
  </si>
  <si>
    <t>Naltrexone</t>
  </si>
  <si>
    <t>Opioid Antagonists, n.e.c.</t>
  </si>
  <si>
    <t>code</t>
  </si>
  <si>
    <t>Tramadol</t>
  </si>
  <si>
    <t>3104</t>
  </si>
  <si>
    <t>Amphetamine analogues</t>
  </si>
  <si>
    <t>2904</t>
  </si>
  <si>
    <t>Docylamine</t>
  </si>
  <si>
    <t>2905</t>
  </si>
  <si>
    <t>Promethazine</t>
  </si>
  <si>
    <t>2906</t>
  </si>
  <si>
    <t>Zolpidem</t>
  </si>
  <si>
    <t>2501</t>
  </si>
  <si>
    <t>Gamma-hydroxybutyrate</t>
  </si>
  <si>
    <t>2502</t>
  </si>
  <si>
    <t>Gamma-butrolactone</t>
  </si>
  <si>
    <t>2503</t>
  </si>
  <si>
    <t>1,4-butanediol</t>
  </si>
  <si>
    <t>2599</t>
  </si>
  <si>
    <t>GHB type Drugs and Analogues, n.e.c.</t>
  </si>
  <si>
    <t>2205</t>
  </si>
  <si>
    <t>Propofol</t>
  </si>
  <si>
    <t>1403</t>
  </si>
  <si>
    <t>Ibuprofen</t>
  </si>
  <si>
    <t>Aboriginal but not Torres Strait Islander origin</t>
  </si>
  <si>
    <t>Torres Strait Islander but not Aboriginal origin</t>
  </si>
  <si>
    <t>Both Aboriginal and Torres Strait Islander origin</t>
  </si>
  <si>
    <t>Neither Aboriginal nor Torres Strait Islander origin</t>
  </si>
  <si>
    <t>Not stated/inadequately described</t>
  </si>
  <si>
    <t>ATSI</t>
  </si>
  <si>
    <t>Alone</t>
  </si>
  <si>
    <t>Spouse/partner</t>
  </si>
  <si>
    <t>Alone with child(ren)</t>
  </si>
  <si>
    <t>Spouse/partner and child(ren)</t>
  </si>
  <si>
    <t>Parent(s)</t>
  </si>
  <si>
    <t>Other relative(s)</t>
  </si>
  <si>
    <t>Friend(s)</t>
  </si>
  <si>
    <t>Friend(s)/parent(s)/relative(s) and child(ren)</t>
  </si>
  <si>
    <t>Other</t>
  </si>
  <si>
    <t>Not known/inadequately described/not stated</t>
  </si>
  <si>
    <t>Living Arrangements</t>
  </si>
  <si>
    <t>Private residence</t>
  </si>
  <si>
    <t>11</t>
  </si>
  <si>
    <t>Boarding house/private hotel</t>
  </si>
  <si>
    <t>12</t>
  </si>
  <si>
    <t>Supported accommodation facility</t>
  </si>
  <si>
    <t>21</t>
  </si>
  <si>
    <t>Alcohol and other drugs</t>
  </si>
  <si>
    <t>33.2</t>
  </si>
  <si>
    <t>Psychiatric hospital</t>
  </si>
  <si>
    <t>31.2</t>
  </si>
  <si>
    <t>Prison/remand centre/youth training centre</t>
  </si>
  <si>
    <t>34</t>
  </si>
  <si>
    <t>13</t>
  </si>
  <si>
    <t>Informal housing</t>
  </si>
  <si>
    <t>Short term crisis, emergency or transitional accommodation facility</t>
  </si>
  <si>
    <t>23</t>
  </si>
  <si>
    <t>33.1</t>
  </si>
  <si>
    <t>Other specialised community residential</t>
  </si>
  <si>
    <t>33.8</t>
  </si>
  <si>
    <t>Acute hospital</t>
  </si>
  <si>
    <t>31.1</t>
  </si>
  <si>
    <t>Other hospital</t>
  </si>
  <si>
    <t>31.8</t>
  </si>
  <si>
    <t>Rehabilitation hospital</t>
  </si>
  <si>
    <t>31.3</t>
  </si>
  <si>
    <t>Domestic-scale supported living facility</t>
  </si>
  <si>
    <t>Residential aged care facility</t>
  </si>
  <si>
    <t>32.1</t>
  </si>
  <si>
    <t>99</t>
  </si>
  <si>
    <t>88</t>
  </si>
  <si>
    <t>Unknown</t>
  </si>
  <si>
    <t>98</t>
  </si>
  <si>
    <t>Usual Accommodation</t>
  </si>
  <si>
    <t>Ingests</t>
  </si>
  <si>
    <t>1</t>
  </si>
  <si>
    <t>Smokes</t>
  </si>
  <si>
    <t>2</t>
  </si>
  <si>
    <t>Injects</t>
  </si>
  <si>
    <t>3</t>
  </si>
  <si>
    <t>Sniffs (powder)</t>
  </si>
  <si>
    <t>4</t>
  </si>
  <si>
    <t>Inhales (vapour)</t>
  </si>
  <si>
    <t>5</t>
  </si>
  <si>
    <t>6</t>
  </si>
  <si>
    <t>9</t>
  </si>
  <si>
    <t>Method of use for principal drug of concern</t>
  </si>
  <si>
    <t>Self</t>
  </si>
  <si>
    <t>01</t>
  </si>
  <si>
    <t>Family member/friend</t>
  </si>
  <si>
    <t>02</t>
  </si>
  <si>
    <t>Medical practitioner</t>
  </si>
  <si>
    <t>03</t>
  </si>
  <si>
    <t>Hospital</t>
  </si>
  <si>
    <t>04</t>
  </si>
  <si>
    <t>Mental health care service</t>
  </si>
  <si>
    <t>05</t>
  </si>
  <si>
    <t>Alcohol and other drug treatment service</t>
  </si>
  <si>
    <t>06</t>
  </si>
  <si>
    <t>Other Community/health care service</t>
  </si>
  <si>
    <t>07</t>
  </si>
  <si>
    <t>Correctional service</t>
  </si>
  <si>
    <t>08</t>
  </si>
  <si>
    <t>Police diversion</t>
  </si>
  <si>
    <t>09</t>
  </si>
  <si>
    <t>Court diversion</t>
  </si>
  <si>
    <t>10</t>
  </si>
  <si>
    <t>Withdrawal management (detoxification)</t>
  </si>
  <si>
    <t>Counselling</t>
  </si>
  <si>
    <t>Rehabilitation</t>
  </si>
  <si>
    <t>Pharmacotherapy</t>
  </si>
  <si>
    <t>Support and case management only</t>
  </si>
  <si>
    <t>Assessment only</t>
  </si>
  <si>
    <t xml:space="preserve">Main treatment type </t>
  </si>
  <si>
    <t>Treatment Completed</t>
  </si>
  <si>
    <t>Change in main treatment type</t>
  </si>
  <si>
    <t xml:space="preserve">Change in the principal drug of concern </t>
  </si>
  <si>
    <t>Transferred to another service provider</t>
  </si>
  <si>
    <t>Ceased to participate without notice</t>
  </si>
  <si>
    <t>Ceased to participate involuntary (non-compliance)</t>
  </si>
  <si>
    <t>Ceased to participate at expiation</t>
  </si>
  <si>
    <t>Ceased to participate by mutual agreement</t>
  </si>
  <si>
    <t>Drug court and/or sanctioned by court diversion service</t>
  </si>
  <si>
    <t>Imprisoned, other than drug court sanctioned</t>
  </si>
  <si>
    <t>Died</t>
  </si>
  <si>
    <t>Non-residential treatment facility</t>
  </si>
  <si>
    <t>Residential treatment facility</t>
  </si>
  <si>
    <t>Home</t>
  </si>
  <si>
    <t>Outreach setting</t>
  </si>
  <si>
    <t>8</t>
  </si>
  <si>
    <t>Information and education only</t>
  </si>
  <si>
    <t>Last injected three months ago or less</t>
  </si>
  <si>
    <t>Last injected more than twelve months ago</t>
  </si>
  <si>
    <t>Never injected</t>
  </si>
  <si>
    <t>Diagnosed three months ago or less</t>
  </si>
  <si>
    <t>Diagnosed more than three months ago but less than or equal to twelve months ago</t>
  </si>
  <si>
    <t>Diagnosed more than twelve months ago</t>
  </si>
  <si>
    <t>Never been diagnosed</t>
  </si>
  <si>
    <t>Own alcohol or other drug use</t>
  </si>
  <si>
    <t>Client Type</t>
  </si>
  <si>
    <t>No previous treatment received</t>
  </si>
  <si>
    <t>Other's alcohol or other drug use</t>
  </si>
  <si>
    <t>1499</t>
  </si>
  <si>
    <t>Lyrica</t>
  </si>
  <si>
    <t>Non Opioid Analgesics, n.e.c.</t>
  </si>
  <si>
    <t>Ceased to participate against advice</t>
  </si>
  <si>
    <t>Change in delivery setting</t>
  </si>
  <si>
    <t>Last injected more than three months ago but less than or equal to twelve months ago</t>
  </si>
  <si>
    <t>14</t>
  </si>
  <si>
    <t>None/homeless/public place</t>
  </si>
  <si>
    <t>Benzodiazepines nfd</t>
  </si>
  <si>
    <t>Amphetamines nfd</t>
  </si>
  <si>
    <t>Other Drugs of Concern</t>
  </si>
  <si>
    <t>Drugs</t>
  </si>
  <si>
    <t>Opioid analgesics nfd</t>
  </si>
  <si>
    <t>0005</t>
  </si>
  <si>
    <t xml:space="preserve">Psychostimulants </t>
  </si>
  <si>
    <t>0006</t>
  </si>
  <si>
    <t>Section</t>
  </si>
  <si>
    <t>Status</t>
  </si>
  <si>
    <t>contradictory</t>
  </si>
  <si>
    <t>Item</t>
  </si>
  <si>
    <t>Missing values are not permitted for this data item.</t>
  </si>
  <si>
    <t>Test</t>
  </si>
  <si>
    <t>·         Must be formatted DDMMYYYY. For example, a client born on February eight 1997 would read ‘08021977’</t>
  </si>
  <si>
    <t>·         For privacy reasons, ‘age in years’ will be the output data item rather than ‘date of birth’.</t>
  </si>
  <si>
    <t>Commencement</t>
  </si>
  <si>
    <t>·         Must be formatted DDMMYYYY. For example, February eight 2013 would read ‘08022013’</t>
  </si>
  <si>
    <r>
      <t xml:space="preserve">·         The </t>
    </r>
    <r>
      <rPr>
        <i/>
        <sz val="10"/>
        <color theme="1"/>
        <rFont val="Calibri"/>
        <family val="2"/>
        <scheme val="minor"/>
      </rPr>
      <t>Date of commencement</t>
    </r>
    <r>
      <rPr>
        <sz val="10"/>
        <color theme="1"/>
        <rFont val="Calibri"/>
        <family val="2"/>
        <scheme val="minor"/>
      </rPr>
      <t xml:space="preserve"> should be earlier than or the same as the </t>
    </r>
    <r>
      <rPr>
        <i/>
        <sz val="10"/>
        <color theme="1"/>
        <rFont val="Calibri"/>
        <family val="2"/>
        <scheme val="minor"/>
      </rPr>
      <t>Date of cessation</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</si>
  <si>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r>
      <t xml:space="preserve">·         Months with less than 31 days should not have </t>
    </r>
    <r>
      <rPr>
        <i/>
        <sz val="10"/>
        <color theme="1"/>
        <rFont val="Calibri"/>
        <family val="2"/>
        <scheme val="minor"/>
      </rPr>
      <t>Date of commencement</t>
    </r>
    <r>
      <rPr>
        <sz val="10"/>
        <color theme="1"/>
        <rFont val="Calibri"/>
        <family val="2"/>
        <scheme val="minor"/>
      </rPr>
      <t xml:space="preserve"> recorded as the 31st.</t>
    </r>
  </si>
  <si>
    <r>
      <t xml:space="preserve">·         No </t>
    </r>
    <r>
      <rPr>
        <i/>
        <sz val="10"/>
        <color theme="1"/>
        <rFont val="Calibri"/>
        <family val="2"/>
        <scheme val="minor"/>
      </rPr>
      <t>Date of commencement</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</si>
  <si>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commencement</t>
    </r>
    <r>
      <rPr>
        <sz val="10"/>
        <color theme="1"/>
        <rFont val="Calibri"/>
        <family val="2"/>
        <scheme val="minor"/>
      </rPr>
      <t xml:space="preserve"> recorded as 29 February in a non-leap year.</t>
    </r>
  </si>
  <si>
    <r>
      <t xml:space="preserve">Use code 01011900 for missing values. Where 01011900 is used, the </t>
    </r>
    <r>
      <rPr>
        <i/>
        <sz val="10"/>
        <color theme="1"/>
        <rFont val="Calibri"/>
        <family val="2"/>
        <scheme val="minor"/>
      </rPr>
      <t>Date accuracy indicator</t>
    </r>
    <r>
      <rPr>
        <sz val="10"/>
        <color theme="1"/>
        <rFont val="Calibri"/>
        <family val="2"/>
        <scheme val="minor"/>
      </rPr>
      <t xml:space="preserve"> must be UUU</t>
    </r>
  </si>
  <si>
    <r>
      <t xml:space="preserve">·         Where the </t>
    </r>
    <r>
      <rPr>
        <i/>
        <sz val="10"/>
        <color theme="1"/>
        <rFont val="Calibri"/>
        <family val="2"/>
        <scheme val="minor"/>
      </rPr>
      <t>Date of birth</t>
    </r>
    <r>
      <rPr>
        <sz val="10"/>
        <color theme="1"/>
        <rFont val="Calibri"/>
        <family val="2"/>
        <scheme val="minor"/>
      </rPr>
      <t xml:space="preserve"> is accurately recorded </t>
    </r>
    <r>
      <rPr>
        <i/>
        <sz val="10"/>
        <color theme="1"/>
        <rFont val="Calibri"/>
        <family val="2"/>
        <scheme val="minor"/>
      </rPr>
      <t>Date accuracy indicator</t>
    </r>
    <r>
      <rPr>
        <sz val="10"/>
        <color theme="1"/>
        <rFont val="Calibri"/>
        <family val="2"/>
        <scheme val="minor"/>
      </rPr>
      <t xml:space="preserve"> should be AAA (accurate day, accurate month, accurate year).</t>
    </r>
  </si>
  <si>
    <r>
      <t xml:space="preserve">·         Where the </t>
    </r>
    <r>
      <rPr>
        <i/>
        <sz val="10"/>
        <color theme="1"/>
        <rFont val="Calibri"/>
        <family val="2"/>
        <scheme val="minor"/>
      </rPr>
      <t>Date of birth</t>
    </r>
    <r>
      <rPr>
        <sz val="10"/>
        <color theme="1"/>
        <rFont val="Calibri"/>
        <family val="2"/>
        <scheme val="minor"/>
      </rPr>
      <t xml:space="preserve"> is not provided directly by the client, other records such as referral documents may be used to establish or estimate the </t>
    </r>
    <r>
      <rPr>
        <i/>
        <sz val="10"/>
        <color theme="1"/>
        <rFont val="Calibri"/>
        <family val="2"/>
        <scheme val="minor"/>
      </rPr>
      <t>Date of birth</t>
    </r>
    <r>
      <rPr>
        <sz val="10"/>
        <color theme="1"/>
        <rFont val="Calibri"/>
        <family val="2"/>
        <scheme val="minor"/>
      </rPr>
      <t>.</t>
    </r>
  </si>
  <si>
    <r>
      <t xml:space="preserve">·         Where the </t>
    </r>
    <r>
      <rPr>
        <i/>
        <sz val="10"/>
        <color theme="1"/>
        <rFont val="Calibri"/>
        <family val="2"/>
        <scheme val="minor"/>
      </rPr>
      <t>Date of birth</t>
    </r>
    <r>
      <rPr>
        <sz val="10"/>
        <color theme="1"/>
        <rFont val="Calibri"/>
        <family val="2"/>
        <scheme val="minor"/>
      </rPr>
      <t xml:space="preserve"> is estimated </t>
    </r>
    <r>
      <rPr>
        <i/>
        <sz val="10"/>
        <color theme="1"/>
        <rFont val="Calibri"/>
        <family val="2"/>
        <scheme val="minor"/>
      </rPr>
      <t>Date accuracy indicator</t>
    </r>
    <r>
      <rPr>
        <sz val="10"/>
        <color theme="1"/>
        <rFont val="Calibri"/>
        <family val="2"/>
        <scheme val="minor"/>
      </rPr>
      <t xml:space="preserve"> should be ‘EEE’ (estimate day, estimate month, estimate year).</t>
    </r>
  </si>
  <si>
    <r>
      <t xml:space="preserve">·         Where the day and/or month of birth is unknown, estimate the year of birth and enter ‘0101’ as the day and month. (Please do not use 0107 or 3006 of the relevant year to estimate the date of birth. These codes are not used for AOTDS-NMDS date estimation purposes). The corresponding </t>
    </r>
    <r>
      <rPr>
        <i/>
        <sz val="10"/>
        <color theme="1"/>
        <rFont val="Calibri"/>
        <family val="2"/>
        <scheme val="minor"/>
      </rPr>
      <t>Date accuracy indicator</t>
    </r>
    <r>
      <rPr>
        <sz val="10"/>
        <color theme="1"/>
        <rFont val="Calibri"/>
        <family val="2"/>
        <scheme val="minor"/>
      </rPr>
      <t xml:space="preserve"> for this scenario would be ‘UUE’ (unknown day, unknown month, estimated year).</t>
    </r>
  </si>
  <si>
    <r>
      <t xml:space="preserve">·         Where the </t>
    </r>
    <r>
      <rPr>
        <i/>
        <sz val="10"/>
        <color theme="1"/>
        <rFont val="Calibri"/>
        <family val="2"/>
        <scheme val="minor"/>
      </rPr>
      <t>Date of birth</t>
    </r>
    <r>
      <rPr>
        <sz val="10"/>
        <color theme="1"/>
        <rFont val="Calibri"/>
        <family val="2"/>
        <scheme val="minor"/>
      </rPr>
      <t xml:space="preserve"> is unknown, and the year of birth cannot be estimated, enter ‘01011900’. If this date is used, </t>
    </r>
    <r>
      <rPr>
        <i/>
        <sz val="10"/>
        <color theme="1"/>
        <rFont val="Calibri"/>
        <family val="2"/>
        <scheme val="minor"/>
      </rPr>
      <t>Date accuracy indicator</t>
    </r>
    <r>
      <rPr>
        <sz val="10"/>
        <color theme="1"/>
        <rFont val="Calibri"/>
        <family val="2"/>
        <scheme val="minor"/>
      </rPr>
      <t xml:space="preserve"> should be ‘UUU’ (unknown day, unknown month, unknown year).</t>
    </r>
  </si>
  <si>
    <r>
      <t xml:space="preserve">·         Date of birth is also used to create the </t>
    </r>
    <r>
      <rPr>
        <i/>
        <sz val="10"/>
        <color theme="1"/>
        <rFont val="Calibri"/>
        <family val="2"/>
        <scheme val="minor"/>
      </rPr>
      <t>SLK-581</t>
    </r>
    <r>
      <rPr>
        <sz val="10"/>
        <color theme="1"/>
        <rFont val="Calibri"/>
        <family val="2"/>
        <scheme val="minor"/>
      </rPr>
      <t xml:space="preserve">. The </t>
    </r>
    <r>
      <rPr>
        <i/>
        <sz val="10"/>
        <color theme="1"/>
        <rFont val="Calibri"/>
        <family val="2"/>
        <scheme val="minor"/>
      </rPr>
      <t>Date of birth</t>
    </r>
    <r>
      <rPr>
        <sz val="10"/>
        <color theme="1"/>
        <rFont val="Calibri"/>
        <family val="2"/>
        <scheme val="minor"/>
      </rPr>
      <t xml:space="preserve"> element must match the ‘date of birth’ characters of the </t>
    </r>
    <r>
      <rPr>
        <i/>
        <sz val="10"/>
        <color theme="1"/>
        <rFont val="Calibri"/>
        <family val="2"/>
        <scheme val="minor"/>
      </rPr>
      <t>SLK-581</t>
    </r>
    <r>
      <rPr>
        <sz val="10"/>
        <color theme="1"/>
        <rFont val="Calibri"/>
        <family val="2"/>
        <scheme val="minor"/>
      </rPr>
      <t>.</t>
    </r>
  </si>
  <si>
    <r>
      <t xml:space="preserve">·         The </t>
    </r>
    <r>
      <rPr>
        <i/>
        <sz val="10"/>
        <color theme="1"/>
        <rFont val="Calibri"/>
        <family val="2"/>
        <scheme val="minor"/>
      </rPr>
      <t>Date of birth</t>
    </r>
    <r>
      <rPr>
        <sz val="10"/>
        <color theme="1"/>
        <rFont val="Calibri"/>
        <family val="2"/>
        <scheme val="minor"/>
      </rPr>
      <t xml:space="preserve"> should be before the date of commencement and before the date of cessation.</t>
    </r>
  </si>
  <si>
    <r>
      <t xml:space="preserve">·         There should be no clients where the date of birth for the client equates to the client being aged less than 10 years (when age is calculated using </t>
    </r>
    <r>
      <rPr>
        <i/>
        <sz val="10"/>
        <color theme="1"/>
        <rFont val="Calibri"/>
        <family val="2"/>
        <scheme val="minor"/>
      </rPr>
      <t>Date of birth</t>
    </r>
    <r>
      <rPr>
        <sz val="10"/>
        <color theme="1"/>
        <rFont val="Calibri"/>
        <family val="2"/>
        <scheme val="minor"/>
      </rPr>
      <t xml:space="preserve"> and </t>
    </r>
    <r>
      <rPr>
        <i/>
        <sz val="10"/>
        <color theme="1"/>
        <rFont val="Calibri"/>
        <family val="2"/>
        <scheme val="minor"/>
      </rPr>
      <t>Date of cessation</t>
    </r>
    <r>
      <rPr>
        <sz val="10"/>
        <color theme="1"/>
        <rFont val="Calibri"/>
        <family val="2"/>
        <scheme val="minor"/>
      </rPr>
      <t>).</t>
    </r>
  </si>
  <si>
    <r>
      <t xml:space="preserve">·         The </t>
    </r>
    <r>
      <rPr>
        <i/>
        <sz val="10"/>
        <color theme="1"/>
        <rFont val="Calibri"/>
        <family val="2"/>
        <scheme val="minor"/>
      </rPr>
      <t>Date of cessation</t>
    </r>
    <r>
      <rPr>
        <sz val="10"/>
        <color theme="1"/>
        <rFont val="Calibri"/>
        <family val="2"/>
        <scheme val="minor"/>
      </rPr>
      <t xml:space="preserve"> must fall within the financial year of the collection.</t>
    </r>
  </si>
  <si>
    <r>
      <t xml:space="preserve">·         The </t>
    </r>
    <r>
      <rPr>
        <i/>
        <sz val="10"/>
        <color theme="1"/>
        <rFont val="Calibri"/>
        <family val="2"/>
        <scheme val="minor"/>
      </rPr>
      <t>Date of cessation</t>
    </r>
    <r>
      <rPr>
        <sz val="10"/>
        <color theme="1"/>
        <rFont val="Calibri"/>
        <family val="2"/>
        <scheme val="minor"/>
      </rPr>
      <t xml:space="preserve"> should be later than or the same as the </t>
    </r>
    <r>
      <rPr>
        <i/>
        <sz val="10"/>
        <color theme="1"/>
        <rFont val="Calibri"/>
        <family val="2"/>
        <scheme val="minor"/>
      </rPr>
      <t>Date of commencement</t>
    </r>
    <r>
      <rPr>
        <sz val="10"/>
        <color theme="1"/>
        <rFont val="Calibri"/>
        <family val="2"/>
        <scheme val="minor"/>
      </rPr>
      <t xml:space="preserve"> and later than the </t>
    </r>
    <r>
      <rPr>
        <i/>
        <sz val="10"/>
        <color theme="1"/>
        <rFont val="Calibri"/>
        <family val="2"/>
        <scheme val="minor"/>
      </rPr>
      <t>Date of birth</t>
    </r>
    <r>
      <rPr>
        <sz val="10"/>
        <color theme="1"/>
        <rFont val="Calibri"/>
        <family val="2"/>
        <scheme val="minor"/>
      </rPr>
      <t>.</t>
    </r>
  </si>
  <si>
    <t>·         Where there has been no contact between the client and the service provider for more than three months and there is no plan for further contact, the date of last service contact should be used.</t>
  </si>
  <si>
    <r>
      <t xml:space="preserve">·         Months with less than 31 days should not have </t>
    </r>
    <r>
      <rPr>
        <i/>
        <sz val="10"/>
        <color theme="1"/>
        <rFont val="Calibri"/>
        <family val="2"/>
        <scheme val="minor"/>
      </rPr>
      <t>Date of cessation</t>
    </r>
    <r>
      <rPr>
        <sz val="10"/>
        <color theme="1"/>
        <rFont val="Calibri"/>
        <family val="2"/>
        <scheme val="minor"/>
      </rPr>
      <t xml:space="preserve"> recorded as the 31st.</t>
    </r>
  </si>
  <si>
    <r>
      <t xml:space="preserve">·         No </t>
    </r>
    <r>
      <rPr>
        <i/>
        <sz val="10"/>
        <color theme="1"/>
        <rFont val="Calibri"/>
        <family val="2"/>
        <scheme val="minor"/>
      </rPr>
      <t>Date of cessation</t>
    </r>
    <r>
      <rPr>
        <sz val="10"/>
        <color theme="1"/>
        <rFont val="Calibri"/>
        <family val="2"/>
        <scheme val="minor"/>
      </rPr>
      <t xml:space="preserve"> should be recorded as 30 or 31 February.</t>
    </r>
  </si>
  <si>
    <r>
      <t xml:space="preserve">·         There should be no </t>
    </r>
    <r>
      <rPr>
        <i/>
        <sz val="10"/>
        <color theme="1"/>
        <rFont val="Calibri"/>
        <family val="2"/>
        <scheme val="minor"/>
      </rPr>
      <t>Date of cessation</t>
    </r>
    <r>
      <rPr>
        <sz val="10"/>
        <color theme="1"/>
        <rFont val="Calibri"/>
        <family val="2"/>
        <scheme val="minor"/>
      </rPr>
      <t xml:space="preserve"> recorded as 29 February in a non-leap year.</t>
    </r>
  </si>
  <si>
    <t>MDS Rule</t>
  </si>
  <si>
    <t>Use code 9 for missing values.</t>
  </si>
  <si>
    <t>Missing values - Use code 9 for missing values</t>
  </si>
  <si>
    <r>
      <t xml:space="preserve">Where </t>
    </r>
    <r>
      <rPr>
        <i/>
        <sz val="10"/>
        <color theme="1"/>
        <rFont val="Calibri"/>
        <family val="2"/>
        <scheme val="minor"/>
      </rPr>
      <t>Injecting drug use</t>
    </r>
    <r>
      <rPr>
        <sz val="10"/>
        <color theme="1"/>
        <rFont val="Calibri"/>
        <family val="2"/>
        <scheme val="minor"/>
      </rPr>
      <t xml:space="preserve"> is coded 4 (Never injected), check that </t>
    </r>
    <r>
      <rPr>
        <i/>
        <sz val="10"/>
        <color theme="1"/>
        <rFont val="Calibri"/>
        <family val="2"/>
        <scheme val="minor"/>
      </rPr>
      <t>Method of use</t>
    </r>
    <r>
      <rPr>
        <sz val="10"/>
        <color theme="1"/>
        <rFont val="Calibri"/>
        <family val="2"/>
        <scheme val="minor"/>
      </rPr>
      <t xml:space="preserve"> is not coded 3 (Injects).</t>
    </r>
  </si>
  <si>
    <t>Living arrangement</t>
  </si>
  <si>
    <t>Code 98: Other: for people in an institutional living arrangement.</t>
  </si>
  <si>
    <t>MTT</t>
  </si>
  <si>
    <r>
      <t>·</t>
    </r>
    <r>
      <rPr>
        <sz val="7"/>
        <color theme="1"/>
        <rFont val="Times New Roman"/>
        <family val="1"/>
      </rPr>
      <t xml:space="preserve">         </t>
    </r>
    <r>
      <rPr>
        <sz val="12"/>
        <color theme="1"/>
        <rFont val="Arial"/>
        <family val="2"/>
      </rPr>
      <t>Counselling that is included within an overall rehabilitation program should be coded to code 3 for Rehabilitation, not to code 2 as a separate treatment episode for Counselling.</t>
    </r>
  </si>
  <si>
    <t xml:space="preserve">This code excludes counselling activity that is part of a rehabilitation program as defined in code 3. </t>
  </si>
  <si>
    <t>Code 2</t>
  </si>
  <si>
    <t>Medicine received alongside the main treatment type for alcohol and other drugs – opioid overdose reversal</t>
  </si>
  <si>
    <t>ACT MDS</t>
  </si>
  <si>
    <t>Medicine received alongside the main treatment type for alcohol and other drugs – nicotine replacement therapy</t>
  </si>
  <si>
    <t>Medicine received alongside the main treatment type for alcohol and other drugs – hepatitis C treatment</t>
  </si>
  <si>
    <t>Mental Illness</t>
  </si>
  <si>
    <r>
      <t xml:space="preserve">·         If </t>
    </r>
    <r>
      <rPr>
        <i/>
        <sz val="10"/>
        <color theme="1"/>
        <rFont val="Calibri"/>
        <family val="2"/>
        <scheme val="minor"/>
      </rPr>
      <t>Main treatment type</t>
    </r>
    <r>
      <rPr>
        <sz val="10"/>
        <color theme="1"/>
        <rFont val="Calibri"/>
        <family val="2"/>
        <scheme val="minor"/>
      </rPr>
      <t xml:space="preserve"> is coded 5 (Support and case management only), 6 (Information and education only) or 7 (Assessment only), then </t>
    </r>
    <r>
      <rPr>
        <i/>
        <sz val="10"/>
        <color theme="1"/>
        <rFont val="Calibri"/>
        <family val="2"/>
        <scheme val="minor"/>
      </rPr>
      <t>Other treatment type</t>
    </r>
    <r>
      <rPr>
        <sz val="10"/>
        <color theme="1"/>
        <rFont val="Calibri"/>
        <family val="2"/>
        <scheme val="minor"/>
      </rPr>
      <t xml:space="preserve"> 1–4 must be blank.</t>
    </r>
  </si>
  <si>
    <r>
      <t xml:space="preserve">·         If </t>
    </r>
    <r>
      <rPr>
        <i/>
        <sz val="10"/>
        <color theme="1"/>
        <rFont val="Calibri"/>
        <family val="2"/>
        <scheme val="minor"/>
      </rPr>
      <t>Main treatment type</t>
    </r>
    <r>
      <rPr>
        <sz val="10"/>
        <color theme="1"/>
        <rFont val="Calibri"/>
        <family val="2"/>
        <scheme val="minor"/>
      </rPr>
      <t xml:space="preserve"> is coded 1 (Withdrawal management (detoxification)), 3 (Rehabilitation) or 4 (Pharmacotherapy), then </t>
    </r>
    <r>
      <rPr>
        <i/>
        <sz val="10"/>
        <color theme="1"/>
        <rFont val="Calibri"/>
        <family val="2"/>
        <scheme val="minor"/>
      </rPr>
      <t>Client type</t>
    </r>
    <r>
      <rPr>
        <sz val="10"/>
        <color theme="1"/>
        <rFont val="Calibri"/>
        <family val="2"/>
        <scheme val="minor"/>
      </rPr>
      <t xml:space="preserve"> must not be coded 2 (Other’s alcohol or other drug use). </t>
    </r>
  </si>
  <si>
    <r>
      <t xml:space="preserve">·         If </t>
    </r>
    <r>
      <rPr>
        <i/>
        <sz val="10"/>
        <color theme="1"/>
        <rFont val="Calibri"/>
        <family val="2"/>
        <scheme val="minor"/>
      </rPr>
      <t>Main treatment type</t>
    </r>
    <r>
      <rPr>
        <sz val="10"/>
        <color theme="1"/>
        <rFont val="Calibri"/>
        <family val="2"/>
        <scheme val="minor"/>
      </rPr>
      <t xml:space="preserve"> is coded to 4 (Pharmacotherapy), an </t>
    </r>
    <r>
      <rPr>
        <i/>
        <sz val="10"/>
        <color theme="1"/>
        <rFont val="Calibri"/>
        <family val="2"/>
        <scheme val="minor"/>
      </rPr>
      <t>Other treatment type</t>
    </r>
    <r>
      <rPr>
        <sz val="10"/>
        <color theme="1"/>
        <rFont val="Calibri"/>
        <family val="2"/>
        <scheme val="minor"/>
      </rPr>
      <t xml:space="preserve"> must be reported.</t>
    </r>
  </si>
  <si>
    <t>·         If pharmacotherapy is the main treatment type coded as 8 (Other), then an (additional) ‘other treatment type’ must be recorded.</t>
  </si>
  <si>
    <r>
      <t xml:space="preserve">·         A single client record cannot have the same </t>
    </r>
    <r>
      <rPr>
        <i/>
        <sz val="10"/>
        <color theme="1"/>
        <rFont val="Calibri"/>
        <family val="2"/>
        <scheme val="minor"/>
      </rPr>
      <t>Main treatment type</t>
    </r>
    <r>
      <rPr>
        <sz val="10"/>
        <color theme="1"/>
        <rFont val="Calibri"/>
        <family val="2"/>
        <scheme val="minor"/>
      </rPr>
      <t xml:space="preserve"> code recorded more than once, with the exception of code 8 (Other).</t>
    </r>
  </si>
  <si>
    <r>
      <t xml:space="preserve">·         The AIHW will continue to monitor </t>
    </r>
    <r>
      <rPr>
        <i/>
        <sz val="10"/>
        <color theme="1"/>
        <rFont val="Calibri"/>
        <family val="2"/>
        <scheme val="minor"/>
      </rPr>
      <t>Main treatment type</t>
    </r>
    <r>
      <rPr>
        <sz val="10"/>
        <color theme="1"/>
        <rFont val="Calibri"/>
        <family val="2"/>
        <scheme val="minor"/>
      </rPr>
      <t xml:space="preserve"> ‘Assessment only’ duration and provide information to the jurisdictions on: episode duration of 30-89 days, and 90 days or longer. The AIHW has added validation checks for ‘Assessment only’ episodes greater than six months.</t>
    </r>
  </si>
  <si>
    <r>
      <t>·</t>
    </r>
    <r>
      <rPr>
        <sz val="7"/>
        <color theme="1"/>
        <rFont val="Times New Roman"/>
        <family val="1"/>
      </rPr>
      <t xml:space="preserve">         </t>
    </r>
    <r>
      <rPr>
        <sz val="12"/>
        <color theme="1"/>
        <rFont val="Arial"/>
        <family val="2"/>
      </rPr>
      <t xml:space="preserve">Where </t>
    </r>
    <r>
      <rPr>
        <i/>
        <sz val="12"/>
        <color theme="1"/>
        <rFont val="Arial"/>
        <family val="2"/>
      </rPr>
      <t>Method of use</t>
    </r>
    <r>
      <rPr>
        <sz val="12"/>
        <color theme="1"/>
        <rFont val="Arial"/>
        <family val="2"/>
      </rPr>
      <t xml:space="preserve"> is coded 3 (Injects), check that </t>
    </r>
    <r>
      <rPr>
        <i/>
        <sz val="12"/>
        <color theme="1"/>
        <rFont val="Arial"/>
        <family val="2"/>
      </rPr>
      <t xml:space="preserve">Injecting drug use status </t>
    </r>
    <r>
      <rPr>
        <sz val="12"/>
        <color theme="1"/>
        <rFont val="Arial"/>
        <family val="2"/>
      </rPr>
      <t>is not coded 4 (Never injected).</t>
    </r>
  </si>
  <si>
    <t>Method of use</t>
  </si>
  <si>
    <t>Total episodes (rows)</t>
  </si>
  <si>
    <t>Total number of errors</t>
  </si>
  <si>
    <t>(not de-duping by client ID)</t>
  </si>
  <si>
    <t>st_age_range</t>
  </si>
  <si>
    <t>end_age_range (&lt;)</t>
  </si>
  <si>
    <t>counts</t>
  </si>
  <si>
    <t>%</t>
  </si>
  <si>
    <t>Total episodes</t>
  </si>
  <si>
    <t>Age</t>
  </si>
  <si>
    <t>no '/' in date</t>
  </si>
  <si>
    <t>Establishment ID</t>
  </si>
  <si>
    <t>Person identifier</t>
  </si>
  <si>
    <t>Date of commencement of treatment episode for alcohol and other drugs</t>
  </si>
  <si>
    <t>Date of cessation of treatment episode for alcohol and other drugs</t>
  </si>
  <si>
    <t>Duration of treatment</t>
  </si>
  <si>
    <t>Principal drug of concern</t>
  </si>
  <si>
    <t>Other drug of concern</t>
  </si>
  <si>
    <r>
      <t>·</t>
    </r>
    <r>
      <rPr>
        <sz val="7"/>
        <color theme="1"/>
        <rFont val="Times New Roman"/>
        <family val="1"/>
      </rPr>
      <t xml:space="preserve">         </t>
    </r>
    <r>
      <rPr>
        <sz val="12"/>
        <color theme="1"/>
        <rFont val="Arial"/>
        <family val="2"/>
      </rPr>
      <t>Two additional supplementary codes that are not already specified in the</t>
    </r>
    <r>
      <rPr>
        <b/>
        <sz val="12"/>
        <color theme="1"/>
        <rFont val="Arial"/>
        <family val="2"/>
      </rPr>
      <t xml:space="preserve"> </t>
    </r>
    <r>
      <rPr>
        <sz val="12"/>
        <color theme="1"/>
        <rFont val="Arial"/>
        <family val="2"/>
      </rPr>
      <t>ASCDC are used in the AOTS NMDS:</t>
    </r>
  </si>
  <si>
    <r>
      <t>o</t>
    </r>
    <r>
      <rPr>
        <sz val="7"/>
        <color theme="1"/>
        <rFont val="Times New Roman"/>
        <family val="1"/>
      </rPr>
      <t xml:space="preserve">   </t>
    </r>
    <r>
      <rPr>
        <b/>
        <sz val="12"/>
        <color theme="1"/>
        <rFont val="Arial"/>
        <family val="2"/>
      </rPr>
      <t>Code 0005 (</t>
    </r>
    <r>
      <rPr>
        <sz val="12"/>
        <color theme="1"/>
        <rFont val="Arial"/>
        <family val="2"/>
      </rPr>
      <t xml:space="preserve">Opioid analgesics not further defined) - used when it is known that the client’s </t>
    </r>
    <r>
      <rPr>
        <i/>
        <sz val="12"/>
        <color theme="1"/>
        <rFont val="Arial"/>
        <family val="2"/>
      </rPr>
      <t>Principal drug of concern</t>
    </r>
    <r>
      <rPr>
        <sz val="12"/>
        <color theme="1"/>
        <rFont val="Arial"/>
        <family val="2"/>
      </rPr>
      <t xml:space="preserve"> is an opioid but the specific opioid used is not known.</t>
    </r>
  </si>
  <si>
    <r>
      <t>o</t>
    </r>
    <r>
      <rPr>
        <sz val="7"/>
        <color theme="1"/>
        <rFont val="Times New Roman"/>
        <family val="1"/>
      </rPr>
      <t xml:space="preserve">   </t>
    </r>
    <r>
      <rPr>
        <b/>
        <sz val="12"/>
        <color theme="1"/>
        <rFont val="Arial"/>
        <family val="2"/>
      </rPr>
      <t>Code 0006</t>
    </r>
    <r>
      <rPr>
        <sz val="12"/>
        <color theme="1"/>
        <rFont val="Arial"/>
        <family val="2"/>
      </rPr>
      <t xml:space="preserve"> (Psychostimulants not further defined) - used when it is known that the client’s </t>
    </r>
    <r>
      <rPr>
        <i/>
        <sz val="12"/>
        <color theme="1"/>
        <rFont val="Arial"/>
        <family val="2"/>
      </rPr>
      <t>Principal drug of concern</t>
    </r>
    <r>
      <rPr>
        <sz val="12"/>
        <color theme="1"/>
        <rFont val="Arial"/>
        <family val="2"/>
      </rPr>
      <t xml:space="preserve"> is a psychostimulant but not which type.</t>
    </r>
  </si>
  <si>
    <t>For a ‘not stated’ response, leave this item blank.</t>
  </si>
  <si>
    <r>
      <t>·</t>
    </r>
    <r>
      <rPr>
        <sz val="7"/>
        <color theme="1"/>
        <rFont val="Times New Roman"/>
        <family val="1"/>
      </rPr>
      <t>      </t>
    </r>
    <r>
      <rPr>
        <sz val="11"/>
        <color theme="1"/>
        <rFont val="Calibri"/>
        <family val="2"/>
        <scheme val="minor"/>
      </rPr>
      <t> </t>
    </r>
    <r>
      <rPr>
        <sz val="10"/>
        <color theme="1"/>
        <rFont val="Calibri"/>
        <family val="2"/>
        <scheme val="minor"/>
      </rPr>
      <t>  If O</t>
    </r>
    <r>
      <rPr>
        <i/>
        <sz val="10"/>
        <color theme="1"/>
        <rFont val="Calibri"/>
        <family val="2"/>
        <scheme val="minor"/>
      </rPr>
      <t>ther drug</t>
    </r>
    <r>
      <rPr>
        <sz val="10"/>
        <color theme="1"/>
        <rFont val="Calibri"/>
        <family val="2"/>
        <scheme val="minor"/>
      </rPr>
      <t xml:space="preserve"> 1 is coded ‘0000 (Inadequately Described)’ or ‘0001 (Not Stated)’ then </t>
    </r>
    <r>
      <rPr>
        <i/>
        <sz val="10"/>
        <color theme="1"/>
        <rFont val="Calibri"/>
        <family val="2"/>
        <scheme val="minor"/>
      </rPr>
      <t>Other drugs</t>
    </r>
    <r>
      <rPr>
        <sz val="10"/>
        <color theme="1"/>
        <rFont val="Calibri"/>
        <family val="2"/>
        <scheme val="minor"/>
      </rPr>
      <t xml:space="preserve"> 2–5 must be blank.</t>
    </r>
  </si>
  <si>
    <t>Column Name</t>
  </si>
  <si>
    <t>Count of Values</t>
  </si>
  <si>
    <t>For Main Treatment Type: 'Assessment' or 'Info/Education only', the episode duration must be less than 90 days.</t>
  </si>
  <si>
    <t>Overlaps with other episode</t>
  </si>
  <si>
    <t>Closed episodes</t>
  </si>
  <si>
    <t>Missing</t>
  </si>
  <si>
    <t>When Client type is 'Other's AOD use', 'Principle drug of concern' must be empty.</t>
  </si>
  <si>
    <t>Can't have duplicate PDC/ODCs.</t>
  </si>
  <si>
    <t>Column</t>
  </si>
  <si>
    <t>End Date</t>
  </si>
  <si>
    <t>PDC</t>
  </si>
  <si>
    <t>Age Audit</t>
  </si>
  <si>
    <t>Coded Sheet Errors</t>
  </si>
  <si>
    <t>Age &lt; 12</t>
  </si>
  <si>
    <t>Age &gt; 90</t>
  </si>
  <si>
    <t>Row Labels</t>
  </si>
  <si>
    <t>(blank)</t>
  </si>
  <si>
    <t>Grand Total</t>
  </si>
  <si>
    <t>Count of Principle drug of concern</t>
  </si>
  <si>
    <t>Count of Source of referral</t>
  </si>
  <si>
    <t>Error Count</t>
  </si>
  <si>
    <t>Data Audit</t>
  </si>
  <si>
    <t>DATE(RIGHT(loaded!AE102,4),MID(loaded!AE102,FIND("/",loaded!AE102,3)-2,2),LEFT(loaded!AE102,FIND("/",loaded!AE102)-1))</t>
  </si>
  <si>
    <t>Alcohol</t>
  </si>
  <si>
    <t>LARISSA</t>
  </si>
  <si>
    <t>NOBLE</t>
  </si>
  <si>
    <t>OBEAR030319772</t>
  </si>
  <si>
    <t>Female</t>
  </si>
  <si>
    <t>03031977</t>
  </si>
  <si>
    <t>AAA - Day, month and year are accurate</t>
  </si>
  <si>
    <t>2615</t>
  </si>
  <si>
    <t>If Client type is 'Other's AOD use', 'Source of referral' cannot be Police/Court diversion.</t>
  </si>
  <si>
    <t>16042019</t>
  </si>
  <si>
    <t>Treatment completed</t>
  </si>
  <si>
    <t>When Client type is 'Other's AOD use', 'Method of use for PDC' must be empty.</t>
  </si>
  <si>
    <t>When Client type is 'Other's AOD use', 'Injecting drug use status' must be empty.</t>
  </si>
  <si>
    <t>ANNE-MARIE</t>
  </si>
  <si>
    <t>QUINN</t>
  </si>
  <si>
    <t>UINNN090419802</t>
  </si>
  <si>
    <t>09041980</t>
  </si>
  <si>
    <t>13032019</t>
  </si>
  <si>
    <t>JOHN</t>
  </si>
  <si>
    <t>HIGGINS</t>
  </si>
  <si>
    <t>IGIOH160919751</t>
  </si>
  <si>
    <t>Male</t>
  </si>
  <si>
    <t>16091975</t>
  </si>
  <si>
    <t>Other's alcohol or other drug use</t>
  </si>
  <si>
    <t>invalid value/format: 'Other's alcohol or other drug use'</t>
  </si>
  <si>
    <t>02042019</t>
  </si>
  <si>
    <t>DARREN</t>
  </si>
  <si>
    <t>HAWKES</t>
  </si>
  <si>
    <t>AWEAR170219711</t>
  </si>
  <si>
    <t>17021971</t>
  </si>
  <si>
    <t>17052019</t>
  </si>
  <si>
    <t>28062019</t>
  </si>
  <si>
    <t>JULIAN</t>
  </si>
  <si>
    <t>COLOMBO</t>
  </si>
  <si>
    <t>OLMUL300619731</t>
  </si>
  <si>
    <t>30061973</t>
  </si>
  <si>
    <t>21012019</t>
  </si>
  <si>
    <t>DAVID</t>
  </si>
  <si>
    <t>MCNAMARA</t>
  </si>
  <si>
    <t>CNMAV090919651</t>
  </si>
  <si>
    <t>09091965</t>
  </si>
  <si>
    <t>20062019</t>
  </si>
  <si>
    <t>SAMANTHA</t>
  </si>
  <si>
    <t>FENTON</t>
  </si>
  <si>
    <t>ENOAM030419892</t>
  </si>
  <si>
    <t>03041989</t>
  </si>
  <si>
    <t>29012019</t>
  </si>
  <si>
    <t>CALE</t>
  </si>
  <si>
    <t>DUNSMORE</t>
  </si>
  <si>
    <t>UNMAL241019881</t>
  </si>
  <si>
    <t>24101988</t>
  </si>
  <si>
    <t>12032019</t>
  </si>
  <si>
    <t>25032019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</si>
</sst>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2">
    <font>
      <sz val="11"/>
      <color theme="1"/>
      <name val="Calibri"/>
      <family val="2"/>
      <scheme val="minor"/>
    </font>
    <font>
      <sz val="11"/>
      <color theme="0" tint="-0.249977111117893"/>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b/>
      <sz val="11"/>
      <color theme="0"/>
      <name val="Calibri"/>
      <family val="2"/>
      <scheme val="minor"/>
    </font>
    <font>
      <b/>
      <sz val="11"/>
      <color theme="0" tint="-0.249977111117893"/>
      <name val="Calibri"/>
      <family val="2"/>
      <scheme val="minor"/>
    </font>
    <font>
      <b/>
      <sz val="12"/>
      <color theme="0"/>
      <name val="Calibri"/>
      <family val="2"/>
      <scheme val="minor"/>
    </font>
    <font>
      <sz val="10"/>
      <color theme="0" tint="-0.499984740745262"/>
      <name val="Calibri"/>
      <family val="2"/>
      <scheme val="minor"/>
    </font>
    <font>
      <b/>
      <sz val="10"/>
      <color theme="1"/>
      <name val="Calibri"/>
      <family val="2"/>
      <scheme val="minor"/>
    </font>
    <font>
      <sz val="11"/>
      <name val="Calibri"/>
      <family val="2"/>
      <scheme val="minor"/>
    </font>
    <font>
      <sz val="11"/>
      <color theme="0" tint="-0.499984740745262"/>
      <name val="Calibri"/>
      <family val="2"/>
      <scheme val="minor"/>
    </font>
    <font>
      <b/>
      <sz val="11"/>
      <name val="Calibri"/>
      <family val="2"/>
      <scheme val="minor"/>
    </font>
    <font>
      <sz val="11"/>
      <color theme="1"/>
      <name val="Calibri"/>
      <family val="2"/>
      <scheme val="minor"/>
    </font>
    <font>
      <sz val="12"/>
      <color theme="1"/>
      <name val="Arial"/>
      <family val="2"/>
    </font>
    <font>
      <sz val="12"/>
      <color theme="1"/>
      <name val="Times New Roman"/>
      <family val="1"/>
    </font>
    <font>
      <sz val="12"/>
      <color theme="1"/>
      <name val="Symbol"/>
      <family val="1"/>
      <charset val="2"/>
    </font>
    <font>
      <sz val="7"/>
      <color theme="1"/>
      <name val="Times New Roman"/>
      <family val="1"/>
    </font>
    <font>
      <i/>
      <sz val="12"/>
      <color theme="1"/>
      <name val="Arial"/>
      <family val="2"/>
    </font>
    <font>
      <i/>
      <sz val="10"/>
      <color theme="1"/>
      <name val="Calibri"/>
      <family val="2"/>
      <scheme val="minor"/>
    </font>
    <font>
      <sz val="10"/>
      <color rgb="FFFF0000"/>
      <name val="Calibri"/>
      <family val="2"/>
      <scheme val="minor"/>
    </font>
    <font>
      <b/>
      <sz val="12"/>
      <color rgb="FF000000"/>
      <name val="Arial"/>
      <family val="2"/>
    </font>
    <font>
      <b/>
      <sz val="12"/>
      <color theme="1"/>
      <name val="Arial"/>
      <family val="2"/>
    </font>
    <font>
      <sz val="11"/>
      <color theme="0" tint="-0.14999847407452621"/>
      <name val="Calibri"/>
      <family val="2"/>
      <scheme val="minor"/>
    </font>
    <font>
      <b/>
      <sz val="18"/>
      <color theme="1"/>
      <name val="Calibri"/>
      <family val="2"/>
      <scheme val="minor"/>
    </font>
    <font>
      <sz val="11"/>
      <color theme="1"/>
      <name val="Calibri"/>
      <scheme val="minor"/>
    </font>
    <font>
      <sz val="11"/>
      <color theme="0" tint="-0.249977111117893"/>
      <name val="Calibri"/>
      <scheme val="minor"/>
    </font>
    <font>
      <sz val="11"/>
      <name val="Calibri"/>
      <scheme val="minor"/>
    </font>
    <font>
      <sz val="11"/>
      <color theme="0" tint="-0.499984740745262"/>
      <name val="Calibri"/>
      <scheme val="minor"/>
    </font>
    <font>
      <sz val="10"/>
      <color theme="0" tint="-0.499984740745262"/>
      <name val="Calibri"/>
      <scheme val="minor"/>
    </font>
  </fonts>
  <fills count="7">
    <fill>
      <patternFill patternType="none"/>
    </fill>
    <fill>
      <patternFill patternType="gray125"/>
    </fill>
    <fill>
      <patternFill patternType="solid">
        <fgColor theme="6"/>
        <bgColor theme="6"/>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35">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s>
  <cellStyleXfs count="2">
    <xf numFmtId="0" fontId="0" fillId="0" borderId="0"/>
    <xf numFmtId="9" fontId="15" fillId="0" borderId="0" applyFont="0" applyFill="0" applyBorder="0" applyAlignment="0" applyProtection="0"/>
  </cellStyleXfs>
  <cellXfs count="141">
    <xf numFmtId="0" fontId="0" fillId="0" borderId="0" xfId="0"/>
    <xf numFmtId="0" fontId="1" fillId="0" borderId="0" xfId="0" applyFont="1"/>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49" fontId="0" fillId="0" borderId="0" xfId="0" applyNumberFormat="1"/>
    <xf numFmtId="14" fontId="3" fillId="0" borderId="0" xfId="0" applyNumberFormat="1" applyFont="1" applyAlignment="1">
      <alignment horizontal="center" vertical="center"/>
    </xf>
    <xf numFmtId="14" fontId="2" fillId="0" borderId="0" xfId="0" applyNumberFormat="1" applyFont="1" applyAlignment="1">
      <alignment horizontal="center" vertical="center" wrapText="1"/>
    </xf>
    <xf numFmtId="49" fontId="5" fillId="0" borderId="0" xfId="0" applyNumberFormat="1" applyFont="1" applyBorder="1"/>
    <xf numFmtId="49" fontId="6" fillId="0" borderId="0" xfId="0" applyNumberFormat="1" applyFont="1" applyBorder="1" applyAlignment="1">
      <alignment vertical="center" wrapText="1"/>
    </xf>
    <xf numFmtId="0" fontId="7" fillId="2" borderId="0" xfId="0" applyFont="1" applyFill="1" applyBorder="1" applyAlignment="1">
      <alignment horizontal="center" vertical="center" wrapText="1"/>
    </xf>
    <xf numFmtId="0" fontId="8" fillId="2" borderId="1" xfId="0" applyFont="1" applyFill="1" applyBorder="1"/>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9" fontId="9"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wrapText="1"/>
    </xf>
    <xf numFmtId="49" fontId="5" fillId="0" borderId="4" xfId="0" applyNumberFormat="1" applyFont="1" applyBorder="1" applyAlignment="1">
      <alignment horizontal="center"/>
    </xf>
    <xf numFmtId="0" fontId="5" fillId="0" borderId="5" xfId="0" applyFont="1" applyBorder="1"/>
    <xf numFmtId="49" fontId="5" fillId="0" borderId="4" xfId="0" applyNumberFormat="1" applyFont="1" applyFill="1" applyBorder="1" applyAlignment="1">
      <alignment horizontal="center"/>
    </xf>
    <xf numFmtId="0" fontId="5" fillId="0" borderId="5" xfId="0" applyFont="1" applyFill="1" applyBorder="1"/>
    <xf numFmtId="49" fontId="5" fillId="0" borderId="6" xfId="0" applyNumberFormat="1" applyFont="1" applyBorder="1" applyAlignment="1">
      <alignment horizontal="center"/>
    </xf>
    <xf numFmtId="0" fontId="5" fillId="0" borderId="7" xfId="0" applyFont="1" applyBorder="1"/>
    <xf numFmtId="0" fontId="5" fillId="0" borderId="5" xfId="0" applyFont="1" applyBorder="1" applyAlignment="1">
      <alignment horizontal="left"/>
    </xf>
    <xf numFmtId="0" fontId="5" fillId="0" borderId="7" xfId="0" applyFont="1" applyBorder="1" applyAlignment="1">
      <alignment horizontal="left"/>
    </xf>
    <xf numFmtId="0" fontId="6" fillId="0" borderId="5" xfId="0" applyFont="1" applyBorder="1" applyAlignment="1">
      <alignment horizontal="left" vertical="center"/>
    </xf>
    <xf numFmtId="0" fontId="6" fillId="0" borderId="7" xfId="0" applyFont="1" applyBorder="1" applyAlignment="1">
      <alignment horizontal="left"/>
    </xf>
    <xf numFmtId="49" fontId="5" fillId="0" borderId="8" xfId="0" applyNumberFormat="1" applyFont="1" applyBorder="1" applyAlignment="1">
      <alignment horizontal="center"/>
    </xf>
    <xf numFmtId="0" fontId="5" fillId="0" borderId="9" xfId="0" applyFont="1" applyFill="1" applyBorder="1" applyAlignment="1">
      <alignment horizontal="left" vertical="center"/>
    </xf>
    <xf numFmtId="0" fontId="5" fillId="0" borderId="5" xfId="0" applyFont="1" applyFill="1" applyBorder="1" applyAlignment="1">
      <alignment horizontal="left" vertical="center"/>
    </xf>
    <xf numFmtId="0" fontId="5" fillId="0" borderId="7" xfId="0" applyFont="1" applyFill="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center"/>
    </xf>
    <xf numFmtId="0" fontId="5" fillId="0" borderId="5" xfId="0" applyFont="1" applyBorder="1" applyAlignment="1">
      <alignment vertical="center"/>
    </xf>
    <xf numFmtId="0" fontId="5" fillId="0" borderId="6" xfId="0" applyFont="1" applyBorder="1" applyAlignment="1">
      <alignment horizontal="center"/>
    </xf>
    <xf numFmtId="0" fontId="10" fillId="0" borderId="0" xfId="0" applyFont="1" applyFill="1" applyBorder="1" applyAlignment="1">
      <alignment horizontal="left" vertical="center"/>
    </xf>
    <xf numFmtId="0" fontId="14" fillId="2" borderId="1" xfId="0" applyFont="1" applyFill="1" applyBorder="1"/>
    <xf numFmtId="0" fontId="12" fillId="0" borderId="0" xfId="0" applyFont="1"/>
    <xf numFmtId="0" fontId="0" fillId="0" borderId="2" xfId="0" applyNumberFormat="1" applyFont="1" applyFill="1" applyBorder="1"/>
    <xf numFmtId="0" fontId="0" fillId="0" borderId="3" xfId="0" applyNumberFormat="1" applyFont="1" applyFill="1" applyBorder="1"/>
    <xf numFmtId="0" fontId="1" fillId="0" borderId="3" xfId="0" applyNumberFormat="1" applyFont="1" applyFill="1" applyBorder="1"/>
    <xf numFmtId="0" fontId="12" fillId="0" borderId="3" xfId="0" applyNumberFormat="1" applyFont="1" applyFill="1" applyBorder="1"/>
    <xf numFmtId="0" fontId="13" fillId="0" borderId="3" xfId="0" applyNumberFormat="1" applyFont="1" applyFill="1" applyBorder="1"/>
    <xf numFmtId="49" fontId="13" fillId="0" borderId="3" xfId="0" applyNumberFormat="1" applyFont="1" applyFill="1" applyBorder="1"/>
    <xf numFmtId="0" fontId="13" fillId="0" borderId="0" xfId="0" applyFont="1" applyFill="1"/>
    <xf numFmtId="49" fontId="6" fillId="0" borderId="4" xfId="0" applyNumberFormat="1" applyFont="1" applyBorder="1" applyAlignment="1">
      <alignment vertical="center" wrapText="1"/>
    </xf>
    <xf numFmtId="49" fontId="6" fillId="0" borderId="6" xfId="0" applyNumberFormat="1" applyFont="1" applyBorder="1" applyAlignment="1">
      <alignment vertical="center" wrapText="1"/>
    </xf>
    <xf numFmtId="49" fontId="6" fillId="0" borderId="4" xfId="0" applyNumberFormat="1" applyFont="1" applyBorder="1" applyAlignment="1">
      <alignment horizontal="right" vertical="center" wrapText="1"/>
    </xf>
    <xf numFmtId="49" fontId="6" fillId="0" borderId="6" xfId="0" applyNumberFormat="1" applyFont="1" applyBorder="1" applyAlignment="1">
      <alignment horizontal="right" vertical="center" wrapText="1"/>
    </xf>
    <xf numFmtId="0" fontId="6" fillId="0" borderId="5" xfId="0" applyFont="1" applyFill="1" applyBorder="1" applyAlignment="1">
      <alignment horizontal="left" vertical="center"/>
    </xf>
    <xf numFmtId="0" fontId="2" fillId="4" borderId="0" xfId="0" applyFont="1" applyFill="1"/>
    <xf numFmtId="0" fontId="0" fillId="4" borderId="0" xfId="0" applyFill="1"/>
    <xf numFmtId="0" fontId="0" fillId="4" borderId="0" xfId="0" applyFill="1" applyBorder="1"/>
    <xf numFmtId="0" fontId="5" fillId="4" borderId="0" xfId="0" applyFont="1" applyFill="1" applyBorder="1" applyAlignment="1">
      <alignment horizontal="left"/>
    </xf>
    <xf numFmtId="49" fontId="10" fillId="4" borderId="0" xfId="0" applyNumberFormat="1" applyFont="1" applyFill="1" applyBorder="1" applyAlignment="1">
      <alignment horizontal="center"/>
    </xf>
    <xf numFmtId="0" fontId="0" fillId="4" borderId="0" xfId="0" applyFont="1" applyFill="1"/>
    <xf numFmtId="49" fontId="11" fillId="3" borderId="10" xfId="0" applyNumberFormat="1" applyFont="1" applyFill="1" applyBorder="1" applyAlignment="1">
      <alignment horizontal="center"/>
    </xf>
    <xf numFmtId="0" fontId="11" fillId="3" borderId="11" xfId="0" applyFont="1" applyFill="1" applyBorder="1" applyAlignment="1">
      <alignment horizont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11" fillId="3" borderId="11" xfId="0" applyFont="1" applyFill="1" applyBorder="1" applyAlignment="1">
      <alignment horizont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5" fillId="0" borderId="0" xfId="0" applyFont="1" applyBorder="1" applyAlignment="1">
      <alignment shrinkToFit="1"/>
    </xf>
    <xf numFmtId="0" fontId="6" fillId="0" borderId="0" xfId="0" applyFont="1" applyBorder="1" applyAlignment="1">
      <alignment vertical="center" shrinkToFit="1"/>
    </xf>
    <xf numFmtId="0" fontId="2" fillId="3" borderId="11" xfId="0" applyFont="1" applyFill="1" applyBorder="1" applyAlignment="1">
      <alignment horizontal="center" shrinkToFit="1"/>
    </xf>
    <xf numFmtId="0" fontId="16" fillId="0" borderId="0" xfId="0" applyFont="1"/>
    <xf numFmtId="0" fontId="0" fillId="0" borderId="0" xfId="0" applyNumberFormat="1"/>
    <xf numFmtId="0" fontId="18" fillId="0" borderId="0" xfId="0" applyFont="1" applyAlignment="1">
      <alignment horizontal="left" vertical="center" indent="2"/>
    </xf>
    <xf numFmtId="0" fontId="16"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indent="2"/>
    </xf>
    <xf numFmtId="0" fontId="22" fillId="5" borderId="0" xfId="0" applyFont="1" applyFill="1"/>
    <xf numFmtId="0" fontId="22" fillId="0" borderId="0" xfId="0" applyFont="1" applyAlignment="1">
      <alignment horizontal="left" vertical="center" indent="2"/>
    </xf>
    <xf numFmtId="0" fontId="5" fillId="0" borderId="0" xfId="0" applyFont="1"/>
    <xf numFmtId="0" fontId="23" fillId="0" borderId="0" xfId="0" applyFont="1" applyAlignment="1">
      <alignment vertical="center"/>
    </xf>
    <xf numFmtId="0" fontId="17" fillId="0" borderId="0" xfId="0" applyFont="1"/>
    <xf numFmtId="0" fontId="0" fillId="0" borderId="0" xfId="0" applyAlignment="1">
      <alignment horizontal="left"/>
    </xf>
    <xf numFmtId="0" fontId="2" fillId="0" borderId="12" xfId="0" applyFont="1" applyBorder="1" applyAlignment="1">
      <alignment horizontal="center"/>
    </xf>
    <xf numFmtId="0" fontId="2" fillId="0" borderId="13" xfId="0" applyFont="1" applyBorder="1" applyAlignment="1">
      <alignment horizontal="center"/>
    </xf>
    <xf numFmtId="14" fontId="2" fillId="0" borderId="13" xfId="0" applyNumberFormat="1" applyFont="1" applyBorder="1" applyAlignment="1">
      <alignment horizontal="center"/>
    </xf>
    <xf numFmtId="14" fontId="2" fillId="0" borderId="14" xfId="0" applyNumberFormat="1" applyFont="1" applyBorder="1" applyAlignment="1">
      <alignment horizontal="center"/>
    </xf>
    <xf numFmtId="0" fontId="0" fillId="0" borderId="4" xfId="0" applyBorder="1"/>
    <xf numFmtId="0" fontId="0" fillId="0" borderId="0" xfId="0" applyBorder="1"/>
    <xf numFmtId="9" fontId="0" fillId="0" borderId="5" xfId="1" applyFont="1" applyBorder="1"/>
    <xf numFmtId="0" fontId="0" fillId="0" borderId="6" xfId="0" applyBorder="1"/>
    <xf numFmtId="0" fontId="0" fillId="0" borderId="15" xfId="0" applyBorder="1"/>
    <xf numFmtId="0" fontId="0" fillId="0" borderId="7" xfId="0" applyBorder="1"/>
    <xf numFmtId="0" fontId="2" fillId="0" borderId="15" xfId="0" applyFont="1" applyBorder="1"/>
    <xf numFmtId="164" fontId="0" fillId="0" borderId="0" xfId="0" applyNumberFormat="1"/>
    <xf numFmtId="164" fontId="3" fillId="0" borderId="0" xfId="0" applyNumberFormat="1" applyFont="1" applyAlignment="1">
      <alignment horizontal="center" vertical="center" wrapText="1"/>
    </xf>
    <xf numFmtId="0" fontId="0" fillId="0" borderId="21" xfId="0" applyBorder="1"/>
    <xf numFmtId="0" fontId="25" fillId="0" borderId="0" xfId="0" applyFont="1"/>
    <xf numFmtId="0" fontId="0" fillId="0" borderId="18" xfId="0" applyBorder="1"/>
    <xf numFmtId="0" fontId="0" fillId="0" borderId="19" xfId="0" applyBorder="1"/>
    <xf numFmtId="0" fontId="0" fillId="0" borderId="20" xfId="0" applyBorder="1"/>
    <xf numFmtId="0" fontId="0" fillId="0" borderId="5" xfId="0" applyBorder="1" applyAlignment="1">
      <alignment horizontal="center"/>
    </xf>
    <xf numFmtId="0" fontId="0" fillId="0" borderId="26" xfId="0" applyBorder="1"/>
    <xf numFmtId="0" fontId="0" fillId="0" borderId="26" xfId="0" applyBorder="1" applyAlignment="1">
      <alignment horizontal="left"/>
    </xf>
    <xf numFmtId="0" fontId="0" fillId="0" borderId="27" xfId="0" applyBorder="1"/>
    <xf numFmtId="0" fontId="5" fillId="0" borderId="0" xfId="0" applyFont="1" applyBorder="1"/>
    <xf numFmtId="0" fontId="0" fillId="0" borderId="0" xfId="0" applyBorder="1" applyAlignment="1">
      <alignment horizontal="left"/>
    </xf>
    <xf numFmtId="0" fontId="0" fillId="0" borderId="5" xfId="0" applyBorder="1"/>
    <xf numFmtId="0" fontId="0" fillId="0" borderId="15" xfId="0" applyBorder="1" applyAlignment="1">
      <alignment horizontal="left"/>
    </xf>
    <xf numFmtId="0" fontId="2" fillId="0" borderId="0" xfId="0" applyFont="1" applyAlignment="1">
      <alignment horizontal="center"/>
    </xf>
    <xf numFmtId="0" fontId="0" fillId="0" borderId="0" xfId="0" pivotButton="1"/>
    <xf numFmtId="0" fontId="5" fillId="0" borderId="28" xfId="0" applyFont="1" applyFill="1" applyBorder="1" applyAlignment="1">
      <alignment horizontal="left" vertical="center"/>
    </xf>
    <xf numFmtId="0" fontId="0" fillId="0" borderId="29" xfId="0" applyBorder="1" applyAlignment="1">
      <alignment horizontal="center"/>
    </xf>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2" xfId="0" applyBorder="1"/>
    <xf numFmtId="49" fontId="0" fillId="0" borderId="33" xfId="0" applyNumberFormat="1" applyBorder="1" applyAlignment="1">
      <alignment horizontal="center"/>
    </xf>
    <xf numFmtId="14" fontId="0" fillId="0" borderId="0" xfId="0" applyNumberFormat="1"/>
    <xf numFmtId="49" fontId="6" fillId="0" borderId="34" xfId="0" applyNumberFormat="1" applyFont="1" applyBorder="1" applyAlignment="1">
      <alignment vertical="center" wrapText="1"/>
    </xf>
    <xf numFmtId="0" fontId="6" fillId="0" borderId="27" xfId="0" applyFont="1" applyBorder="1" applyAlignment="1">
      <alignment vertical="center" shrinkToFit="1"/>
    </xf>
    <xf numFmtId="0" fontId="2" fillId="0" borderId="0" xfId="0" applyFont="1" applyAlignment="1">
      <alignment horizontal="center"/>
    </xf>
    <xf numFmtId="0" fontId="0" fillId="0" borderId="24" xfId="0" applyBorder="1" applyAlignment="1">
      <alignment horizontal="center"/>
    </xf>
    <xf numFmtId="0" fontId="0" fillId="0" borderId="25" xfId="0" applyBorder="1" applyAlignment="1">
      <alignment horizontal="center"/>
    </xf>
    <xf numFmtId="0" fontId="12" fillId="0" borderId="10" xfId="0" applyFont="1" applyBorder="1" applyAlignment="1">
      <alignment horizontal="center" shrinkToFit="1"/>
    </xf>
    <xf numFmtId="0" fontId="12" fillId="0" borderId="11" xfId="0" applyFont="1" applyBorder="1" applyAlignment="1">
      <alignment horizontal="center" shrinkToFit="1"/>
    </xf>
    <xf numFmtId="0" fontId="14" fillId="0" borderId="10" xfId="0" applyFont="1" applyBorder="1" applyAlignment="1">
      <alignment horizontal="center"/>
    </xf>
    <xf numFmtId="0" fontId="14" fillId="0" borderId="11"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6" fillId="6" borderId="16" xfId="0" applyFont="1" applyFill="1" applyBorder="1" applyAlignment="1">
      <alignment horizontal="center" vertical="center"/>
    </xf>
    <xf numFmtId="0" fontId="26" fillId="6" borderId="23" xfId="0" applyFont="1" applyFill="1" applyBorder="1" applyAlignment="1">
      <alignment horizontal="center" vertical="center"/>
    </xf>
    <xf numFmtId="0" fontId="26" fillId="6" borderId="17" xfId="0" applyFont="1" applyFill="1" applyBorder="1" applyAlignment="1">
      <alignment horizontal="center" vertical="center"/>
    </xf>
    <xf numFmtId="0" fontId="26" fillId="6" borderId="20" xfId="0" applyFont="1" applyFill="1" applyBorder="1" applyAlignment="1">
      <alignment horizontal="center" vertical="center"/>
    </xf>
    <xf numFmtId="0" fontId="26" fillId="6" borderId="22" xfId="0" applyFont="1" applyFill="1" applyBorder="1" applyAlignment="1">
      <alignment horizontal="center" vertical="center"/>
    </xf>
    <xf numFmtId="0" fontId="26" fillId="6" borderId="21" xfId="0" applyFont="1" applyFill="1" applyBorder="1" applyAlignment="1">
      <alignment horizontal="center" vertical="center"/>
    </xf>
    <xf numFmtId="0" fontId="2" fillId="0" borderId="12" xfId="0" applyFont="1" applyBorder="1" applyAlignment="1">
      <alignment horizontal="center"/>
    </xf>
    <xf numFmtId="0" fontId="2" fillId="0" borderId="14" xfId="0" applyFont="1" applyBorder="1" applyAlignment="1">
      <alignment horizontal="center"/>
    </xf>
    <xf numFmtId="0" fontId="27" fillId="0" borderId="2" xfId="0" applyNumberFormat="1" applyFont="1" applyFill="1" applyBorder="1"/>
    <xf numFmtId="0" fontId="28" fillId="0" borderId="2" xfId="0" applyNumberFormat="1" applyFont="1" applyFill="1" applyBorder="1"/>
    <xf numFmtId="0" fontId="29" fillId="0" borderId="2" xfId="0" applyNumberFormat="1" applyFont="1" applyFill="1" applyBorder="1"/>
    <xf numFmtId="0" fontId="30" fillId="0" borderId="2" xfId="0" applyNumberFormat="1" applyFont="1" applyFill="1" applyBorder="1"/>
    <xf numFmtId="49" fontId="30" fillId="0" borderId="2" xfId="0" applyNumberFormat="1" applyFont="1" applyFill="1" applyBorder="1"/>
    <xf numFmtId="0" fontId="30" fillId="0" borderId="0" xfId="0" applyFont="1" applyFill="1"/>
    <xf numFmtId="0" fontId="31" fillId="0" borderId="0" xfId="0" applyFont="1" applyFill="1" applyAlignment="1">
      <alignment horizontal="left" vertical="center"/>
    </xf>
    <xf numFmtId="0" fontId="31" fillId="0" borderId="5" xfId="0" applyNumberFormat="1" applyFont="1" applyFill="1" applyBorder="1" applyAlignment="1">
      <alignment horizontal="left"/>
    </xf>
  </cellXfs>
  <cellStyles count="2">
    <cellStyle name="Normal" xfId="0" builtinId="0"/>
    <cellStyle name="Percent" xfId="1" builtinId="5"/>
  </cellStyles>
  <dxfs count="79">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numFmt numFmtId="0" formatCode="General"/>
      <fill>
        <patternFill patternType="none">
          <fgColor indexed="64"/>
          <bgColor auto="1"/>
        </patternFill>
      </fill>
      <alignment horizontal="lef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0"/>
        <color theme="0" tint="-0.499984740745262"/>
        <name val="Calibri"/>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30" formatCode="@"/>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499984740745262"/>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0" tint="-0.249977111117893"/>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outline="0">
        <left/>
        <right/>
        <top style="thick">
          <color theme="0"/>
        </top>
        <bottom/>
      </border>
    </dxf>
    <dxf>
      <font>
        <color theme="0"/>
      </font>
      <fill>
        <patternFill>
          <bgColor rgb="FFFF7C80"/>
        </patternFill>
      </fill>
    </dxf>
    <dxf>
      <fill>
        <patternFill>
          <bgColor rgb="FFFC6464"/>
        </patternFill>
      </fill>
    </dxf>
    <dxf>
      <font>
        <color auto="1"/>
      </font>
      <fill>
        <patternFill>
          <bgColor rgb="FFFDCA91"/>
        </patternFill>
      </fill>
    </dxf>
    <dxf>
      <fill>
        <patternFill>
          <bgColor rgb="FFFC6464"/>
        </patternFill>
      </fill>
    </dxf>
    <dxf>
      <font>
        <color rgb="FFFF0000"/>
      </font>
    </dxf>
    <dxf>
      <font>
        <color auto="1"/>
      </font>
      <fill>
        <patternFill>
          <bgColor rgb="FFFF7C80"/>
        </patternFill>
      </fill>
    </dxf>
    <dxf>
      <font>
        <color rgb="FFFF0000"/>
      </font>
    </dxf>
  </dxfs>
  <tableStyles count="0" defaultTableStyle="TableStyleMedium2" defaultPivotStyle="PivotStyleLight16"/>
  <colors>
    <mruColors>
      <color rgb="FFFF7C80"/>
      <color rgb="FFFC6464"/>
      <color rgb="FFFFEAD5"/>
      <color rgb="FFFDCA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[Rule33_TSS_with_open_eps_period_( 2019-07-01_2019-09-30 )__15-15-18.xlsx]stats!PivotTable6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AU" b="1"/>
              <a:t>Principle Drug</a:t>
            </a:r>
            <a:r>
              <a:rPr lang="en-AU" b="1" baseline="0"/>
              <a:t> of Concern (TSS)</a:t>
            </a:r>
          </a:p>
          <a:p>
            <a:pPr>
              <a:defRPr b="1"/>
            </a:pPr>
            <a:r>
              <a:rPr lang="en-AU" sz="1100" b="1" baseline="0"/>
              <a:t>Jan-Jun 2019</a:t>
            </a:r>
            <a:endParaRPr lang="en-AU" sz="11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s>
    <c:plotArea>
      <c:layout/>
      <c:pieChart>
        <c:varyColors val="1"/>
        <c:ser>
          <c:idx val="0"/>
          <c:order val="0"/>
          <c:tx>
            <c:strRef>
              <c:f>stats!$K$65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B-4245-8F99-A854B59A6C5A}"/>
              </c:ext>
            </c:extLst>
          </c:dPt>
          <c:cat>
            <c:strRef>
              <c:f>stats!$J$66:$J$67</c:f>
              <c:strCache>
                <c:ptCount val="1"/>
                <c:pt idx="0">
                  <c:v>(blank)</c:v>
                </c:pt>
              </c:strCache>
            </c:strRef>
          </c:cat>
          <c:val>
            <c:numRef>
              <c:f>stats!$K$66:$K$67</c:f>
              <c:numCache>
                <c:formatCode>General</c:formatCode>
                <c:ptCount val="1"/>
              </c:numCache>
            </c:numRef>
          </c:val>
          <c:extLst>
            <c:ext xmlns:c16="http://schemas.microsoft.com/office/drawing/2014/chart" uri="{C3380CC4-5D6E-409C-BE32-E72D297353CC}">
              <c16:uniqueId val="{00000011-623B-4AB7-A410-5C865AF9A8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Indigenous status (TSS)</a:t>
            </a:r>
          </a:p>
          <a:p>
            <a:pPr>
              <a:defRPr b="1"/>
            </a:pPr>
            <a:r>
              <a:rPr lang="en-US" sz="1100" b="1" baseline="0"/>
              <a:t>Jan - Jun 2019</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7030A0"/>
              </a:solidFill>
              <a:ln w="19050">
                <a:solidFill>
                  <a:schemeClr val="lt1"/>
                </a:solidFill>
              </a:ln>
              <a:effectLst/>
            </c:spPr>
            <c:extLst>
              <c:ext xmlns:c16="http://schemas.microsoft.com/office/drawing/2014/chart" uri="{C3380CC4-5D6E-409C-BE32-E72D297353CC}">
                <c16:uniqueId val="{00000001-BA6D-4824-850D-6C7EA32B04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6D-4824-850D-6C7EA32B040C}"/>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BA6D-4824-850D-6C7EA32B040C}"/>
              </c:ext>
            </c:extLst>
          </c:dPt>
          <c:dPt>
            <c:idx val="3"/>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7-BA6D-4824-850D-6C7EA32B04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6D-4824-850D-6C7EA32B040C}"/>
              </c:ext>
            </c:extLst>
          </c:dPt>
          <c:dLbls>
            <c:dLbl>
              <c:idx val="1"/>
              <c:delete val="1"/>
              <c:extLst>
                <c:ext xmlns:c15="http://schemas.microsoft.com/office/drawing/2012/chart" uri="{CE6537A1-D6FC-4f65-9D91-7224C49458BB}"/>
                <c:ext xmlns:c16="http://schemas.microsoft.com/office/drawing/2014/chart" uri="{C3380CC4-5D6E-409C-BE32-E72D297353CC}">
                  <c16:uniqueId val="{00000003-BA6D-4824-850D-6C7EA32B040C}"/>
                </c:ext>
              </c:extLst>
            </c:dLbl>
            <c:dLbl>
              <c:idx val="2"/>
              <c:layout>
                <c:manualLayout>
                  <c:x val="9.2151486072588176E-2"/>
                  <c:y val="0.1515561742117327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6D-4824-850D-6C7EA32B040C}"/>
                </c:ext>
              </c:extLst>
            </c:dLbl>
            <c:dLbl>
              <c:idx val="3"/>
              <c:layout>
                <c:manualLayout>
                  <c:x val="-0.24396329841073705"/>
                  <c:y val="-0.2121582559436007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A6D-4824-850D-6C7EA32B040C}"/>
                </c:ext>
              </c:extLst>
            </c:dLbl>
            <c:dLbl>
              <c:idx val="4"/>
              <c:layout>
                <c:manualLayout>
                  <c:x val="-0.14952628834584325"/>
                  <c:y val="7.7883641853475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A6D-4824-850D-6C7EA32B04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stats!$C$13:$C$17</c:f>
              <c:strCache>
                <c:ptCount val="5"/>
                <c:pt idx="0">
                  <c:v>Aboriginal but not Torres Strait Islander origin</c:v>
                </c:pt>
                <c:pt idx="1">
                  <c:v>Torres Strait Islander but not Aboriginal origin</c:v>
                </c:pt>
                <c:pt idx="2">
                  <c:v>Both Aboriginal and Torres Strait Islander origin</c:v>
                </c:pt>
                <c:pt idx="3">
                  <c:v>Neither Aboriginal nor Torres Strait Islander origin</c:v>
                </c:pt>
                <c:pt idx="4">
                  <c:v>Not stated/inadequately described</c:v>
                </c:pt>
              </c:strCache>
            </c:strRef>
          </c:cat>
          <c:val>
            <c:numRef>
              <c:f>stats!$D$13:$D$17</c:f>
              <c:numCache>
                <c:formatCode>General</c:formatCode>
                <c:ptCount val="5"/>
                <c:pt idx="0">
                  <c:v>1</c:v>
                </c:pt>
                <c:pt idx="1">
                  <c:v>0</c:v>
                </c:pt>
                <c:pt idx="2">
                  <c:v>0</c:v>
                </c:pt>
                <c:pt idx="3">
                  <c:v>7</c:v>
                </c:pt>
                <c:pt idx="4">
                  <c:v>0</c:v>
                </c:pt>
              </c:numCache>
            </c:numRef>
          </c:val>
          <c:extLst>
            <c:ext xmlns:c16="http://schemas.microsoft.com/office/drawing/2014/chart" uri="{C3380CC4-5D6E-409C-BE32-E72D297353CC}">
              <c16:uniqueId val="{0000000A-BA6D-4824-850D-6C7EA32B040C}"/>
            </c:ext>
          </c:extLst>
        </c:ser>
        <c:dLbls>
          <c:showLegendKey val="0"/>
          <c:showVal val="0"/>
          <c:showCatName val="0"/>
          <c:showSerName val="0"/>
          <c:showPercent val="0"/>
          <c:showBubbleSize val="0"/>
          <c:showLeaderLines val="1"/>
        </c:dLbls>
        <c:firstSliceAng val="17"/>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[Rule33_TSS_with_open_eps_period_( 2019-07-01_2019-09-30 )__15-15-18.xlsx]stats!PivotTable8</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Source of Referral</a:t>
            </a:r>
          </a:p>
        </c:rich>
      </c:tx>
      <c:layout>
        <c:manualLayout>
          <c:xMode val="edge"/>
          <c:yMode val="edge"/>
          <c:x val="0.37341576398172716"/>
          <c:y val="2.59556365787033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lumMod val="60000"/>
            </a:schemeClr>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lumMod val="60000"/>
            </a:schemeClr>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4">
              <a:lumMod val="60000"/>
            </a:schemeClr>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lumMod val="6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schemeClr>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layout>
            <c:manualLayout>
              <c:x val="-8.6889624600629614E-2"/>
              <c:y val="-5.5243664018191106E-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1.9051497519221201E-2"/>
              <c:y val="0.114929779563431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4.9512935280002099E-2"/>
              <c:y val="0.107847350516265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7.0142168234691965E-2"/>
              <c:y val="9.16082580602415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8.2338630118989009E-2"/>
              <c:y val="6.56392780059667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0645589007543804"/>
              <c:y val="2.2093160906139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1.836585710135396E-3"/>
              <c:y val="-3.08453356770039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4.3327801809840458E-2"/>
              <c:y val="-2.156966142330158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22136762095873919"/>
              <c:y val="5.940407388154846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4.6412597171493875E-2"/>
              <c:y val="3.259076008081311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dLbl>
          <c:idx val="0"/>
          <c:layout>
            <c:manualLayout>
              <c:x val="-4.5334575710381735E-2"/>
              <c:y val="-1.98881973466300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7"/>
        <c:dLbl>
          <c:idx val="0"/>
          <c:layout>
            <c:manualLayout>
              <c:x val="-2.8093759323204286E-2"/>
              <c:y val="0.12048595292331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8"/>
        <c:dLbl>
          <c:idx val="0"/>
          <c:layout>
            <c:manualLayout>
              <c:x val="-3.8755399393852426E-2"/>
              <c:y val="7.30491034862100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9"/>
        <c:dLbl>
          <c:idx val="0"/>
          <c:layout>
            <c:manualLayout>
              <c:x val="0.25325322399581146"/>
              <c:y val="1.973944600888442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0"/>
        <c:dLbl>
          <c:idx val="0"/>
          <c:layout>
            <c:manualLayout>
              <c:x val="2.5744360719979136E-2"/>
              <c:y val="1.705139932679257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s>
    <c:plotArea>
      <c:layout/>
      <c:pieChart>
        <c:varyColors val="1"/>
        <c:ser>
          <c:idx val="0"/>
          <c:order val="0"/>
          <c:tx>
            <c:strRef>
              <c:f>stats!$C$65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AA-4641-9EB5-2757214CB5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stats!$B$66:$B$67</c:f>
              <c:strCache>
                <c:ptCount val="1"/>
                <c:pt idx="0">
                  <c:v>(blank)</c:v>
                </c:pt>
              </c:strCache>
            </c:strRef>
          </c:cat>
          <c:val>
            <c:numRef>
              <c:f>stats!$C$66:$C$67</c:f>
              <c:numCache>
                <c:formatCode>General</c:formatCode>
                <c:ptCount val="1"/>
              </c:numCache>
            </c:numRef>
          </c:val>
          <c:extLst>
            <c:ext xmlns:c16="http://schemas.microsoft.com/office/drawing/2014/chart" uri="{C3380CC4-5D6E-409C-BE32-E72D297353CC}">
              <c16:uniqueId val="{0000001F-8063-487D-976F-9E375BA34E61}"/>
            </c:ext>
          </c:extLst>
        </c:ser>
        <c:dLbls>
          <c:dLblPos val="bestFit"/>
          <c:showLegendKey val="0"/>
          <c:showVal val="1"/>
          <c:showCatName val="0"/>
          <c:showSerName val="0"/>
          <c:showPercent val="0"/>
          <c:showBubbleSize val="0"/>
          <c:showLeaderLines val="1"/>
        </c:dLbls>
        <c:firstSliceAng val="173"/>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352425</xdr:colOff>
      <xdr:row>67</xdr:row>
      <xdr:rowOff>57150</xdr:rowOff>
    </xdr:from>
    <xdr:to>
      <xdr:col>23</xdr:col>
      <xdr:colOff>57149</xdr:colOff>
      <xdr:row>87</xdr:row>
      <xdr:rowOff>161924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xdr:colOff>
      <xdr:row>43</xdr:row>
      <xdr:rowOff>76200</xdr:rowOff>
    </xdr:from>
    <xdr:to>
      <xdr:col>17</xdr:col>
      <xdr:colOff>419100</xdr:colOff>
      <xdr:row>62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67</xdr:row>
      <xdr:rowOff>114300</xdr:rowOff>
    </xdr:from>
    <xdr:to>
      <xdr:col>7</xdr:col>
      <xdr:colOff>1743075</xdr:colOff>
      <xdr:row>93</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ftab.jalal/dev/MDSValidator/result_2019-08-24-09-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s"/>
      <sheetName val="loaded"/>
      <sheetName val="Sheet1"/>
      <sheetName val="coded"/>
      <sheetName val="code_mappings"/>
    </sheetNames>
    <sheetDataSet>
      <sheetData sheetId="0"/>
      <sheetData sheetId="1"/>
      <sheetData sheetId="2"/>
      <sheetData sheetId="3"/>
      <sheetData sheetId="4">
        <row r="1">
          <cell r="A1" t="str">
            <v>Code</v>
          </cell>
          <cell r="B1" t="str">
            <v>Country</v>
          </cell>
          <cell r="J1" t="str">
            <v>Code</v>
          </cell>
          <cell r="K1" t="str">
            <v>ATSI</v>
          </cell>
        </row>
        <row r="2">
          <cell r="A2" t="str">
            <v>0000</v>
          </cell>
          <cell r="B2" t="str">
            <v>Inadequately Described</v>
          </cell>
          <cell r="D2" t="str">
            <v>0000</v>
          </cell>
          <cell r="E2" t="str">
            <v>Inadequately Described</v>
          </cell>
          <cell r="J2">
            <v>1</v>
          </cell>
          <cell r="K2" t="str">
            <v>Aboriginal but not Torres Strait Islander origin</v>
          </cell>
          <cell r="M2" t="str">
            <v>1</v>
          </cell>
          <cell r="N2" t="str">
            <v>Ingests</v>
          </cell>
          <cell r="P2">
            <v>1</v>
          </cell>
          <cell r="Q2" t="str">
            <v>Treatment Completed</v>
          </cell>
          <cell r="S2">
            <v>1</v>
          </cell>
          <cell r="T2" t="str">
            <v>Diagnosed three months ago or less</v>
          </cell>
        </row>
        <row r="3">
          <cell r="A3" t="str">
            <v>0001</v>
          </cell>
          <cell r="B3" t="str">
            <v>At Sea</v>
          </cell>
          <cell r="D3" t="str">
            <v>0001</v>
          </cell>
          <cell r="E3" t="str">
            <v>Non Verbal, so described</v>
          </cell>
          <cell r="J3">
            <v>2</v>
          </cell>
          <cell r="K3" t="str">
            <v>Torres Strait Islander but not Aboriginal origin</v>
          </cell>
          <cell r="M3" t="str">
            <v>2</v>
          </cell>
          <cell r="N3" t="str">
            <v>Smokes</v>
          </cell>
          <cell r="P3">
            <v>2</v>
          </cell>
          <cell r="Q3" t="str">
            <v>Change in main treatment type</v>
          </cell>
          <cell r="S3">
            <v>2</v>
          </cell>
          <cell r="T3" t="str">
            <v>Diagnosed more than three months ago but less than or equal to twelve months ago</v>
          </cell>
        </row>
        <row r="4">
          <cell r="A4" t="str">
            <v>0003</v>
          </cell>
          <cell r="B4" t="str">
            <v>Not Stated</v>
          </cell>
          <cell r="D4" t="str">
            <v>0002</v>
          </cell>
          <cell r="E4" t="str">
            <v xml:space="preserve">Not Stated </v>
          </cell>
          <cell r="J4">
            <v>3</v>
          </cell>
          <cell r="K4" t="str">
            <v>Both Aboriginal and Torres Strait Islander origin</v>
          </cell>
          <cell r="M4" t="str">
            <v>3</v>
          </cell>
          <cell r="N4" t="str">
            <v>Injects</v>
          </cell>
          <cell r="P4">
            <v>3</v>
          </cell>
          <cell r="Q4" t="str">
            <v>Change in delivery setting</v>
          </cell>
          <cell r="S4">
            <v>3</v>
          </cell>
          <cell r="T4" t="str">
            <v>Diagnosed more than twelve months ago</v>
          </cell>
        </row>
        <row r="5">
          <cell r="A5">
            <v>1601</v>
          </cell>
          <cell r="B5" t="str">
            <v>Adelie Land (France)</v>
          </cell>
          <cell r="D5">
            <v>8000</v>
          </cell>
          <cell r="E5" t="str">
            <v>Australian Indigenous Languages, nfd</v>
          </cell>
          <cell r="J5">
            <v>4</v>
          </cell>
          <cell r="K5" t="str">
            <v>Neither Aboriginal nor Torres Strait Islander origin</v>
          </cell>
          <cell r="M5" t="str">
            <v>4</v>
          </cell>
          <cell r="N5" t="str">
            <v>Sniffs (powder)</v>
          </cell>
          <cell r="P5">
            <v>4</v>
          </cell>
          <cell r="Q5" t="str">
            <v xml:space="preserve">Change in the principal drug of concern </v>
          </cell>
          <cell r="S5">
            <v>4</v>
          </cell>
          <cell r="T5" t="str">
            <v>Never been diagnosed</v>
          </cell>
        </row>
        <row r="6">
          <cell r="A6">
            <v>7201</v>
          </cell>
          <cell r="B6" t="str">
            <v>Afghanistan</v>
          </cell>
          <cell r="D6">
            <v>9000</v>
          </cell>
          <cell r="E6" t="str">
            <v>Other Languages, nfd</v>
          </cell>
          <cell r="J6">
            <v>9</v>
          </cell>
          <cell r="K6" t="str">
            <v>Not stated/inadequately described</v>
          </cell>
          <cell r="M6" t="str">
            <v>5</v>
          </cell>
          <cell r="N6" t="str">
            <v>Inhales (vapour)</v>
          </cell>
          <cell r="P6">
            <v>5</v>
          </cell>
          <cell r="Q6" t="str">
            <v>Transferred to another service provider</v>
          </cell>
          <cell r="S6">
            <v>9</v>
          </cell>
          <cell r="T6" t="str">
            <v>Not stated/inadequately described</v>
          </cell>
        </row>
        <row r="7">
          <cell r="A7">
            <v>2408</v>
          </cell>
          <cell r="B7" t="str">
            <v>Aland Islands</v>
          </cell>
          <cell r="D7">
            <v>6513</v>
          </cell>
          <cell r="E7" t="str">
            <v>Acehnese</v>
          </cell>
          <cell r="M7" t="str">
            <v>6</v>
          </cell>
          <cell r="N7" t="str">
            <v>Other</v>
          </cell>
          <cell r="P7">
            <v>6</v>
          </cell>
          <cell r="Q7" t="str">
            <v>Ceased to participate against advice</v>
          </cell>
        </row>
        <row r="8">
          <cell r="A8">
            <v>3201</v>
          </cell>
          <cell r="B8" t="str">
            <v>Albania</v>
          </cell>
          <cell r="D8">
            <v>9201</v>
          </cell>
          <cell r="E8" t="str">
            <v>Acholi</v>
          </cell>
          <cell r="M8" t="str">
            <v>9</v>
          </cell>
          <cell r="N8" t="str">
            <v>Not stated/inadequately described</v>
          </cell>
          <cell r="P8">
            <v>7</v>
          </cell>
          <cell r="Q8" t="str">
            <v>Ceased to participate without notice</v>
          </cell>
        </row>
        <row r="9">
          <cell r="A9">
            <v>4101</v>
          </cell>
          <cell r="B9" t="str">
            <v>Algeria</v>
          </cell>
          <cell r="D9">
            <v>9299</v>
          </cell>
          <cell r="E9" t="str">
            <v>African Languages, nec</v>
          </cell>
          <cell r="P9">
            <v>8</v>
          </cell>
          <cell r="Q9" t="str">
            <v>Ceased to participate involuntary (non-compliance)</v>
          </cell>
        </row>
        <row r="10">
          <cell r="A10">
            <v>3101</v>
          </cell>
          <cell r="B10" t="str">
            <v>Andorra</v>
          </cell>
          <cell r="D10">
            <v>1403</v>
          </cell>
          <cell r="E10" t="str">
            <v>Afrikaans</v>
          </cell>
          <cell r="J10">
            <v>1</v>
          </cell>
          <cell r="K10" t="str">
            <v>Alone</v>
          </cell>
          <cell r="P10">
            <v>9</v>
          </cell>
          <cell r="Q10" t="str">
            <v>Ceased to participate at expiation</v>
          </cell>
          <cell r="S10">
            <v>1</v>
          </cell>
          <cell r="T10" t="str">
            <v>Own alcohol or other drug use</v>
          </cell>
        </row>
        <row r="11">
          <cell r="A11">
            <v>9201</v>
          </cell>
          <cell r="B11" t="str">
            <v>Angola</v>
          </cell>
          <cell r="D11">
            <v>9203</v>
          </cell>
          <cell r="E11" t="str">
            <v>Akan</v>
          </cell>
          <cell r="J11">
            <v>2</v>
          </cell>
          <cell r="K11" t="str">
            <v>Spouse/partner</v>
          </cell>
          <cell r="M11" t="str">
            <v>01</v>
          </cell>
          <cell r="N11" t="str">
            <v>Self</v>
          </cell>
          <cell r="P11">
            <v>10</v>
          </cell>
          <cell r="Q11" t="str">
            <v>Ceased to participate by mutual agreement</v>
          </cell>
          <cell r="S11">
            <v>2</v>
          </cell>
          <cell r="T11" t="str">
            <v>Other's alcohol or other drug use</v>
          </cell>
        </row>
        <row r="12">
          <cell r="A12">
            <v>8401</v>
          </cell>
          <cell r="B12" t="str">
            <v>Anguilla</v>
          </cell>
          <cell r="D12">
            <v>3901</v>
          </cell>
          <cell r="E12" t="str">
            <v>Albanian</v>
          </cell>
          <cell r="J12">
            <v>3</v>
          </cell>
          <cell r="K12" t="str">
            <v>Alone with child(ren)</v>
          </cell>
          <cell r="M12" t="str">
            <v>02</v>
          </cell>
          <cell r="N12" t="str">
            <v>Family member/friend</v>
          </cell>
          <cell r="P12">
            <v>11</v>
          </cell>
          <cell r="Q12" t="str">
            <v>Drug court and/or sanctioned by court diversion service</v>
          </cell>
        </row>
        <row r="13">
          <cell r="A13">
            <v>8402</v>
          </cell>
          <cell r="B13" t="str">
            <v>Antigua and Barbuda</v>
          </cell>
          <cell r="D13">
            <v>9101</v>
          </cell>
          <cell r="E13" t="str">
            <v>American Languages</v>
          </cell>
          <cell r="J13">
            <v>4</v>
          </cell>
          <cell r="K13" t="str">
            <v>Spouse/partner and child(ren)</v>
          </cell>
          <cell r="M13" t="str">
            <v>03</v>
          </cell>
          <cell r="N13" t="str">
            <v>Medical practitioner</v>
          </cell>
          <cell r="P13">
            <v>12</v>
          </cell>
          <cell r="Q13" t="str">
            <v>Imprisoned, other than drug court sanctioned</v>
          </cell>
        </row>
        <row r="14">
          <cell r="A14">
            <v>8201</v>
          </cell>
          <cell r="B14" t="str">
            <v>Argentina</v>
          </cell>
          <cell r="D14">
            <v>9214</v>
          </cell>
          <cell r="E14" t="str">
            <v>Amharic</v>
          </cell>
          <cell r="J14">
            <v>5</v>
          </cell>
          <cell r="K14" t="str">
            <v>Parent(s)</v>
          </cell>
          <cell r="M14" t="str">
            <v>04</v>
          </cell>
          <cell r="N14" t="str">
            <v>Hospital</v>
          </cell>
          <cell r="P14">
            <v>13</v>
          </cell>
          <cell r="Q14" t="str">
            <v>Died</v>
          </cell>
        </row>
        <row r="15">
          <cell r="A15">
            <v>1602</v>
          </cell>
          <cell r="B15" t="str">
            <v>Argentinian Antarctic Territory</v>
          </cell>
          <cell r="D15">
            <v>9241</v>
          </cell>
          <cell r="E15" t="str">
            <v>Anuak</v>
          </cell>
          <cell r="J15">
            <v>6</v>
          </cell>
          <cell r="K15" t="str">
            <v>Other relative(s)</v>
          </cell>
          <cell r="M15" t="str">
            <v>05</v>
          </cell>
          <cell r="N15" t="str">
            <v>Mental health care service</v>
          </cell>
          <cell r="P15">
            <v>98</v>
          </cell>
          <cell r="Q15" t="str">
            <v>Other</v>
          </cell>
        </row>
        <row r="16">
          <cell r="A16">
            <v>7202</v>
          </cell>
          <cell r="B16" t="str">
            <v>Armenia</v>
          </cell>
          <cell r="D16">
            <v>4202</v>
          </cell>
          <cell r="E16" t="str">
            <v>Arabic</v>
          </cell>
          <cell r="J16">
            <v>7</v>
          </cell>
          <cell r="K16" t="str">
            <v>Friend(s)</v>
          </cell>
          <cell r="M16" t="str">
            <v>06</v>
          </cell>
          <cell r="N16" t="str">
            <v>Alcohol and other drug treatment service</v>
          </cell>
          <cell r="P16">
            <v>99</v>
          </cell>
          <cell r="Q16" t="str">
            <v>Not stated/inadequately described</v>
          </cell>
        </row>
        <row r="17">
          <cell r="A17">
            <v>8403</v>
          </cell>
          <cell r="B17" t="str">
            <v>Aruba</v>
          </cell>
          <cell r="D17">
            <v>4901</v>
          </cell>
          <cell r="E17" t="str">
            <v>Armenian</v>
          </cell>
          <cell r="J17">
            <v>8</v>
          </cell>
          <cell r="K17" t="str">
            <v>Friend(s)/parent(s)/relative(s) and child(ren)</v>
          </cell>
          <cell r="M17" t="str">
            <v>07</v>
          </cell>
          <cell r="N17" t="str">
            <v>Other Community/health care service</v>
          </cell>
        </row>
        <row r="18">
          <cell r="A18">
            <v>1101</v>
          </cell>
          <cell r="B18" t="str">
            <v>Australia</v>
          </cell>
          <cell r="D18">
            <v>3903</v>
          </cell>
          <cell r="E18" t="str">
            <v>Aromunian (Macedo-Romanian)</v>
          </cell>
          <cell r="J18">
            <v>98</v>
          </cell>
          <cell r="K18" t="str">
            <v>Other</v>
          </cell>
          <cell r="M18" t="str">
            <v>08</v>
          </cell>
          <cell r="N18" t="str">
            <v>Correctional service</v>
          </cell>
        </row>
        <row r="19">
          <cell r="A19">
            <v>1603</v>
          </cell>
          <cell r="B19" t="str">
            <v>Australian Antarctic Territory</v>
          </cell>
          <cell r="D19">
            <v>5213</v>
          </cell>
          <cell r="E19" t="str">
            <v>Assamese</v>
          </cell>
          <cell r="J19" t="str">
            <v>99</v>
          </cell>
          <cell r="K19" t="str">
            <v>Not stated/inadequately described</v>
          </cell>
          <cell r="M19" t="str">
            <v>09</v>
          </cell>
          <cell r="N19" t="str">
            <v>Police diversion</v>
          </cell>
          <cell r="P19" t="str">
            <v>1</v>
          </cell>
          <cell r="Q19" t="str">
            <v>Non-residential treatment facility</v>
          </cell>
        </row>
        <row r="20">
          <cell r="A20">
            <v>1199</v>
          </cell>
          <cell r="B20" t="str">
            <v>Australian External Territories, nec</v>
          </cell>
          <cell r="D20">
            <v>4206</v>
          </cell>
          <cell r="E20" t="str">
            <v>Assyrian Neo-Aramaic</v>
          </cell>
          <cell r="J20">
            <v>99</v>
          </cell>
          <cell r="K20" t="str">
            <v>Not known/inadequately described/not stated</v>
          </cell>
          <cell r="M20" t="str">
            <v>10</v>
          </cell>
          <cell r="N20" t="str">
            <v>Court diversion</v>
          </cell>
          <cell r="P20" t="str">
            <v>2</v>
          </cell>
          <cell r="Q20" t="str">
            <v>Residential treatment facility</v>
          </cell>
        </row>
        <row r="21">
          <cell r="A21">
            <v>2301</v>
          </cell>
          <cell r="B21" t="str">
            <v>Austria</v>
          </cell>
          <cell r="D21">
            <v>4302</v>
          </cell>
          <cell r="E21" t="str">
            <v>Azeri</v>
          </cell>
          <cell r="M21" t="str">
            <v>98</v>
          </cell>
          <cell r="N21" t="str">
            <v>Other</v>
          </cell>
          <cell r="P21" t="str">
            <v>3</v>
          </cell>
          <cell r="Q21" t="str">
            <v>Home</v>
          </cell>
        </row>
        <row r="22">
          <cell r="A22">
            <v>7203</v>
          </cell>
          <cell r="B22" t="str">
            <v>Azerbaijan</v>
          </cell>
          <cell r="D22">
            <v>6514</v>
          </cell>
          <cell r="E22" t="str">
            <v>Balinese</v>
          </cell>
          <cell r="M22" t="str">
            <v>99</v>
          </cell>
          <cell r="N22" t="str">
            <v>Not stated/inadequately described</v>
          </cell>
          <cell r="P22" t="str">
            <v>4</v>
          </cell>
          <cell r="Q22" t="str">
            <v>Outreach setting</v>
          </cell>
        </row>
        <row r="23">
          <cell r="A23">
            <v>8404</v>
          </cell>
          <cell r="B23" t="str">
            <v>Bahamas</v>
          </cell>
          <cell r="D23">
            <v>4104</v>
          </cell>
          <cell r="E23" t="str">
            <v>Balochi</v>
          </cell>
          <cell r="J23" t="str">
            <v>11</v>
          </cell>
          <cell r="K23" t="str">
            <v>Private residence</v>
          </cell>
          <cell r="P23" t="str">
            <v>8</v>
          </cell>
          <cell r="Q23" t="str">
            <v>Other</v>
          </cell>
        </row>
        <row r="24">
          <cell r="A24">
            <v>4201</v>
          </cell>
          <cell r="B24" t="str">
            <v>Bahrain</v>
          </cell>
          <cell r="D24">
            <v>9242</v>
          </cell>
          <cell r="E24" t="str">
            <v>Bari</v>
          </cell>
          <cell r="J24" t="str">
            <v>12</v>
          </cell>
          <cell r="K24" t="str">
            <v>Boarding house/private hotel</v>
          </cell>
        </row>
        <row r="25">
          <cell r="A25">
            <v>7101</v>
          </cell>
          <cell r="B25" t="str">
            <v>Bangladesh</v>
          </cell>
          <cell r="D25">
            <v>2901</v>
          </cell>
          <cell r="E25" t="str">
            <v>Basque</v>
          </cell>
          <cell r="J25" t="str">
            <v>14</v>
          </cell>
          <cell r="K25" t="str">
            <v>None/homeless/public place</v>
          </cell>
          <cell r="M25">
            <v>1</v>
          </cell>
          <cell r="N25" t="str">
            <v>Withdrawal management (detoxification)</v>
          </cell>
        </row>
        <row r="26">
          <cell r="A26">
            <v>8405</v>
          </cell>
          <cell r="B26" t="str">
            <v>Barbados</v>
          </cell>
          <cell r="D26">
            <v>9243</v>
          </cell>
          <cell r="E26" t="str">
            <v>Bassa</v>
          </cell>
          <cell r="J26" t="str">
            <v>21</v>
          </cell>
          <cell r="K26" t="str">
            <v>Supported accommodation facility</v>
          </cell>
          <cell r="M26">
            <v>2</v>
          </cell>
          <cell r="N26" t="str">
            <v>Counselling</v>
          </cell>
          <cell r="P26" t="str">
            <v>1</v>
          </cell>
          <cell r="Q26" t="str">
            <v>Last injected three months ago or less</v>
          </cell>
        </row>
        <row r="27">
          <cell r="A27">
            <v>3301</v>
          </cell>
          <cell r="B27" t="str">
            <v>Belarus</v>
          </cell>
          <cell r="D27">
            <v>3401</v>
          </cell>
          <cell r="E27" t="str">
            <v>Belarusian</v>
          </cell>
          <cell r="J27" t="str">
            <v>33.2</v>
          </cell>
          <cell r="K27" t="str">
            <v>Alcohol and other drugs</v>
          </cell>
          <cell r="M27">
            <v>3</v>
          </cell>
          <cell r="N27" t="str">
            <v>Rehabilitation</v>
          </cell>
          <cell r="P27" t="str">
            <v>2</v>
          </cell>
          <cell r="Q27" t="str">
            <v>Last injected more than three months ago but less than or equal to twelve months ago</v>
          </cell>
        </row>
        <row r="28">
          <cell r="A28">
            <v>2302</v>
          </cell>
          <cell r="B28" t="str">
            <v>Belgium</v>
          </cell>
          <cell r="D28">
            <v>9215</v>
          </cell>
          <cell r="E28" t="str">
            <v>Bemba</v>
          </cell>
          <cell r="J28" t="str">
            <v>31.2</v>
          </cell>
          <cell r="K28" t="str">
            <v>Psychiatric hospital</v>
          </cell>
          <cell r="M28">
            <v>4</v>
          </cell>
          <cell r="N28" t="str">
            <v>Pharmacotherapy</v>
          </cell>
          <cell r="P28" t="str">
            <v>3</v>
          </cell>
          <cell r="Q28" t="str">
            <v>Last injected more than twelve months ago</v>
          </cell>
        </row>
        <row r="29">
          <cell r="A29">
            <v>8301</v>
          </cell>
          <cell r="B29" t="str">
            <v>Belize</v>
          </cell>
          <cell r="D29">
            <v>5201</v>
          </cell>
          <cell r="E29" t="str">
            <v>Bengali</v>
          </cell>
          <cell r="J29" t="str">
            <v>34</v>
          </cell>
          <cell r="K29" t="str">
            <v>Prison/remand centre/youth training centre</v>
          </cell>
          <cell r="M29">
            <v>5</v>
          </cell>
          <cell r="N29" t="str">
            <v>Support and case management only</v>
          </cell>
          <cell r="P29" t="str">
            <v>4</v>
          </cell>
          <cell r="Q29" t="str">
            <v>Never injected</v>
          </cell>
        </row>
        <row r="30">
          <cell r="A30">
            <v>9101</v>
          </cell>
          <cell r="B30" t="str">
            <v>Benin</v>
          </cell>
          <cell r="D30">
            <v>6515</v>
          </cell>
          <cell r="E30" t="str">
            <v>Bikol</v>
          </cell>
          <cell r="J30" t="str">
            <v>13</v>
          </cell>
          <cell r="K30" t="str">
            <v>Informal housing</v>
          </cell>
          <cell r="M30">
            <v>6</v>
          </cell>
          <cell r="N30" t="str">
            <v>Information and education only</v>
          </cell>
          <cell r="P30" t="str">
            <v>9</v>
          </cell>
          <cell r="Q30" t="str">
            <v>Not stated/inadequately described</v>
          </cell>
        </row>
        <row r="31">
          <cell r="A31">
            <v>8101</v>
          </cell>
          <cell r="B31" t="str">
            <v>Bermuda</v>
          </cell>
          <cell r="D31">
            <v>8516</v>
          </cell>
          <cell r="E31" t="str">
            <v>Bililuna Dialect</v>
          </cell>
          <cell r="J31" t="str">
            <v>23</v>
          </cell>
          <cell r="K31" t="str">
            <v>Short term crisis, emergency or transitional accommodation facility</v>
          </cell>
          <cell r="M31">
            <v>7</v>
          </cell>
          <cell r="N31" t="str">
            <v>Assessment only</v>
          </cell>
        </row>
        <row r="32">
          <cell r="A32">
            <v>7102</v>
          </cell>
          <cell r="B32" t="str">
            <v>Bhutan</v>
          </cell>
          <cell r="D32">
            <v>6501</v>
          </cell>
          <cell r="E32" t="str">
            <v>Bisaya</v>
          </cell>
          <cell r="J32" t="str">
            <v>33.1</v>
          </cell>
          <cell r="K32" t="str">
            <v>Mental health</v>
          </cell>
          <cell r="M32">
            <v>8</v>
          </cell>
          <cell r="N32" t="str">
            <v>Other</v>
          </cell>
        </row>
        <row r="33">
          <cell r="A33">
            <v>8202</v>
          </cell>
          <cell r="B33" t="str">
            <v>Bolivia</v>
          </cell>
          <cell r="D33">
            <v>9402</v>
          </cell>
          <cell r="E33" t="str">
            <v>Bislama</v>
          </cell>
          <cell r="J33" t="str">
            <v>33.8</v>
          </cell>
          <cell r="K33" t="str">
            <v>Other specialised community residential</v>
          </cell>
          <cell r="M33">
            <v>99</v>
          </cell>
          <cell r="N33" t="str">
            <v>No previous treatment received</v>
          </cell>
        </row>
        <row r="34">
          <cell r="A34">
            <v>8433</v>
          </cell>
          <cell r="B34" t="str">
            <v>Bonaire, Sint Eustatius and Saba</v>
          </cell>
          <cell r="D34">
            <v>3501</v>
          </cell>
          <cell r="E34" t="str">
            <v>Bosnian</v>
          </cell>
          <cell r="J34" t="str">
            <v>31.1</v>
          </cell>
          <cell r="K34" t="str">
            <v>Acute hospital</v>
          </cell>
        </row>
        <row r="35">
          <cell r="A35">
            <v>3202</v>
          </cell>
          <cell r="B35" t="str">
            <v>Bosnia and Herzegovina</v>
          </cell>
          <cell r="D35">
            <v>3502</v>
          </cell>
          <cell r="E35" t="str">
            <v>Bulgarian</v>
          </cell>
          <cell r="J35" t="str">
            <v>31.8</v>
          </cell>
          <cell r="K35" t="str">
            <v>Other hospital</v>
          </cell>
        </row>
        <row r="36">
          <cell r="A36">
            <v>9202</v>
          </cell>
          <cell r="B36" t="str">
            <v>Botswana</v>
          </cell>
          <cell r="D36">
            <v>6101</v>
          </cell>
          <cell r="E36" t="str">
            <v>Burmese</v>
          </cell>
          <cell r="J36" t="str">
            <v>31.3</v>
          </cell>
          <cell r="K36" t="str">
            <v>Rehabilitation hospital</v>
          </cell>
        </row>
        <row r="37">
          <cell r="A37">
            <v>8203</v>
          </cell>
          <cell r="B37" t="str">
            <v>Brazil</v>
          </cell>
          <cell r="D37">
            <v>6199</v>
          </cell>
          <cell r="E37" t="str">
            <v>Burmese and Related Languages, nec</v>
          </cell>
          <cell r="J37" t="str">
            <v>21</v>
          </cell>
          <cell r="K37" t="str">
            <v>Domestic-scale supported living facility</v>
          </cell>
        </row>
        <row r="38">
          <cell r="A38">
            <v>1604</v>
          </cell>
          <cell r="B38" t="str">
            <v>British Antarctic Territory</v>
          </cell>
          <cell r="D38">
            <v>7101</v>
          </cell>
          <cell r="E38" t="str">
            <v>Cantonese</v>
          </cell>
          <cell r="J38" t="str">
            <v>32.1</v>
          </cell>
          <cell r="K38" t="str">
            <v>Residential aged care facility</v>
          </cell>
        </row>
        <row r="39">
          <cell r="A39">
            <v>5201</v>
          </cell>
          <cell r="B39" t="str">
            <v>Brunei Darussalam</v>
          </cell>
          <cell r="D39">
            <v>2301</v>
          </cell>
          <cell r="E39" t="str">
            <v>Catalan</v>
          </cell>
          <cell r="J39" t="str">
            <v>99</v>
          </cell>
          <cell r="K39" t="str">
            <v>Not stated/inadequately described</v>
          </cell>
        </row>
        <row r="40">
          <cell r="A40">
            <v>3203</v>
          </cell>
          <cell r="B40" t="str">
            <v>Bulgaria</v>
          </cell>
          <cell r="D40">
            <v>6502</v>
          </cell>
          <cell r="E40" t="str">
            <v>Cebuano</v>
          </cell>
          <cell r="J40" t="str">
            <v>88</v>
          </cell>
          <cell r="K40" t="str">
            <v>Other</v>
          </cell>
        </row>
        <row r="41">
          <cell r="A41">
            <v>9102</v>
          </cell>
          <cell r="B41" t="str">
            <v>Burkina Faso</v>
          </cell>
          <cell r="D41">
            <v>1199</v>
          </cell>
          <cell r="E41" t="str">
            <v>Celtic, nec</v>
          </cell>
          <cell r="J41" t="str">
            <v>98</v>
          </cell>
          <cell r="K41" t="str">
            <v>Unknown</v>
          </cell>
        </row>
        <row r="42">
          <cell r="A42">
            <v>9203</v>
          </cell>
          <cell r="B42" t="str">
            <v>Burundi</v>
          </cell>
          <cell r="D42">
            <v>4207</v>
          </cell>
          <cell r="E42" t="str">
            <v>Chaldean Neo-Aramaic</v>
          </cell>
        </row>
        <row r="43">
          <cell r="A43">
            <v>5102</v>
          </cell>
          <cell r="B43" t="str">
            <v>Cambodia</v>
          </cell>
          <cell r="D43">
            <v>6102</v>
          </cell>
          <cell r="E43" t="str">
            <v>Chin Haka</v>
          </cell>
        </row>
        <row r="44">
          <cell r="A44">
            <v>9103</v>
          </cell>
          <cell r="B44" t="str">
            <v>Cameroon</v>
          </cell>
          <cell r="D44">
            <v>7199</v>
          </cell>
          <cell r="E44" t="str">
            <v>Chinese, nec</v>
          </cell>
        </row>
        <row r="45">
          <cell r="A45">
            <v>8102</v>
          </cell>
          <cell r="B45" t="str">
            <v>Canada</v>
          </cell>
          <cell r="D45">
            <v>3503</v>
          </cell>
          <cell r="E45" t="str">
            <v>Croatian</v>
          </cell>
        </row>
        <row r="46">
          <cell r="A46">
            <v>9104</v>
          </cell>
          <cell r="B46" t="str">
            <v>Cape Verde</v>
          </cell>
          <cell r="D46">
            <v>3507</v>
          </cell>
          <cell r="E46" t="str">
            <v>Croatian Serbian</v>
          </cell>
        </row>
        <row r="47">
          <cell r="A47">
            <v>8406</v>
          </cell>
          <cell r="B47" t="str">
            <v>Cayman Islands</v>
          </cell>
          <cell r="D47">
            <v>3601</v>
          </cell>
          <cell r="E47" t="str">
            <v>Czech</v>
          </cell>
        </row>
        <row r="48">
          <cell r="A48">
            <v>9105</v>
          </cell>
          <cell r="B48" t="str">
            <v>Central African Republic</v>
          </cell>
          <cell r="D48">
            <v>3604</v>
          </cell>
          <cell r="E48" t="str">
            <v>Czechoslovakian, so described</v>
          </cell>
        </row>
        <row r="49">
          <cell r="A49">
            <v>9106</v>
          </cell>
          <cell r="B49" t="str">
            <v>Chad</v>
          </cell>
          <cell r="D49">
            <v>9244</v>
          </cell>
          <cell r="E49" t="str">
            <v>Dan (Gio-Dan)</v>
          </cell>
        </row>
        <row r="50">
          <cell r="A50">
            <v>8204</v>
          </cell>
          <cell r="B50" t="str">
            <v>Chile</v>
          </cell>
          <cell r="D50">
            <v>1501</v>
          </cell>
          <cell r="E50" t="str">
            <v>Danish</v>
          </cell>
        </row>
        <row r="51">
          <cell r="A51">
            <v>1605</v>
          </cell>
          <cell r="B51" t="str">
            <v>Chilean Antarctic Territory</v>
          </cell>
          <cell r="D51">
            <v>4105</v>
          </cell>
          <cell r="E51" t="str">
            <v>Dari</v>
          </cell>
        </row>
        <row r="52">
          <cell r="A52">
            <v>6101</v>
          </cell>
          <cell r="B52" t="str">
            <v xml:space="preserve">China (excludes SARs and Taiwan) </v>
          </cell>
          <cell r="D52">
            <v>5214</v>
          </cell>
          <cell r="E52" t="str">
            <v>Dhivehi</v>
          </cell>
        </row>
        <row r="53">
          <cell r="A53">
            <v>8205</v>
          </cell>
          <cell r="B53" t="str">
            <v>Colombia</v>
          </cell>
          <cell r="D53">
            <v>9216</v>
          </cell>
          <cell r="E53" t="str">
            <v>Dinka</v>
          </cell>
        </row>
        <row r="54">
          <cell r="A54">
            <v>9204</v>
          </cell>
          <cell r="B54" t="str">
            <v>Comoros</v>
          </cell>
          <cell r="D54">
            <v>5199</v>
          </cell>
          <cell r="E54" t="str">
            <v>Dravidian, nec</v>
          </cell>
        </row>
        <row r="55">
          <cell r="A55">
            <v>9108</v>
          </cell>
          <cell r="B55" t="str">
            <v>Congo, Democratic Republic of</v>
          </cell>
          <cell r="D55">
            <v>1401</v>
          </cell>
          <cell r="E55" t="str">
            <v>Dutch</v>
          </cell>
        </row>
        <row r="56">
          <cell r="A56">
            <v>9107</v>
          </cell>
          <cell r="B56" t="str">
            <v>Congo, Republic of</v>
          </cell>
          <cell r="D56">
            <v>1201</v>
          </cell>
          <cell r="E56" t="str">
            <v>English</v>
          </cell>
        </row>
        <row r="57">
          <cell r="A57">
            <v>1501</v>
          </cell>
          <cell r="B57" t="str">
            <v>Cook Islands</v>
          </cell>
          <cell r="D57">
            <v>1601</v>
          </cell>
          <cell r="E57" t="str">
            <v>Estonian</v>
          </cell>
        </row>
        <row r="58">
          <cell r="A58">
            <v>8302</v>
          </cell>
          <cell r="B58" t="str">
            <v>Costa Rica</v>
          </cell>
          <cell r="D58">
            <v>9217</v>
          </cell>
          <cell r="E58" t="str">
            <v>Ewe</v>
          </cell>
        </row>
        <row r="59">
          <cell r="A59">
            <v>9111</v>
          </cell>
          <cell r="B59" t="str">
            <v>Cote d'Ivoire</v>
          </cell>
          <cell r="D59">
            <v>9301</v>
          </cell>
          <cell r="E59" t="str">
            <v>Fijian</v>
          </cell>
        </row>
        <row r="60">
          <cell r="A60">
            <v>3204</v>
          </cell>
          <cell r="B60" t="str">
            <v>Croatia</v>
          </cell>
          <cell r="D60">
            <v>5217</v>
          </cell>
          <cell r="E60" t="str">
            <v>Fijian Hindustani</v>
          </cell>
        </row>
        <row r="61">
          <cell r="A61">
            <v>8407</v>
          </cell>
          <cell r="B61" t="str">
            <v>Cuba</v>
          </cell>
          <cell r="D61">
            <v>6512</v>
          </cell>
          <cell r="E61" t="str">
            <v>Filipino</v>
          </cell>
        </row>
        <row r="62">
          <cell r="A62">
            <v>8434</v>
          </cell>
          <cell r="B62" t="str">
            <v>Curacao</v>
          </cell>
          <cell r="D62">
            <v>1602</v>
          </cell>
          <cell r="E62" t="str">
            <v>Finnish</v>
          </cell>
        </row>
        <row r="63">
          <cell r="A63">
            <v>3205</v>
          </cell>
          <cell r="B63" t="str">
            <v>Cyprus</v>
          </cell>
          <cell r="D63">
            <v>1699</v>
          </cell>
          <cell r="E63" t="str">
            <v>Finnish and Related Languages, nec</v>
          </cell>
        </row>
        <row r="64">
          <cell r="A64">
            <v>3302</v>
          </cell>
          <cell r="B64" t="str">
            <v>Czech Republic</v>
          </cell>
          <cell r="D64">
            <v>2101</v>
          </cell>
          <cell r="E64" t="str">
            <v>French</v>
          </cell>
        </row>
        <row r="65">
          <cell r="A65">
            <v>2401</v>
          </cell>
          <cell r="B65" t="str">
            <v>Denmark</v>
          </cell>
          <cell r="D65">
            <v>1402</v>
          </cell>
          <cell r="E65" t="str">
            <v>Frisian</v>
          </cell>
        </row>
        <row r="66">
          <cell r="A66">
            <v>9205</v>
          </cell>
          <cell r="B66" t="str">
            <v>Djibouti</v>
          </cell>
          <cell r="D66">
            <v>9245</v>
          </cell>
          <cell r="E66" t="str">
            <v>Fulfulde</v>
          </cell>
        </row>
        <row r="67">
          <cell r="A67">
            <v>8408</v>
          </cell>
          <cell r="B67" t="str">
            <v>Dominica</v>
          </cell>
          <cell r="D67">
            <v>9218</v>
          </cell>
          <cell r="E67" t="str">
            <v>Ga</v>
          </cell>
        </row>
        <row r="68">
          <cell r="A68">
            <v>8411</v>
          </cell>
          <cell r="B68" t="str">
            <v>Dominican Republic</v>
          </cell>
          <cell r="D68">
            <v>1101</v>
          </cell>
          <cell r="E68" t="str">
            <v>Gaelic (Scotland)</v>
          </cell>
        </row>
        <row r="69">
          <cell r="A69">
            <v>8206</v>
          </cell>
          <cell r="B69" t="str">
            <v>Ecuador</v>
          </cell>
          <cell r="D69">
            <v>4902</v>
          </cell>
          <cell r="E69" t="str">
            <v>Georgian</v>
          </cell>
        </row>
        <row r="70">
          <cell r="A70">
            <v>4102</v>
          </cell>
          <cell r="B70" t="str">
            <v>Egypt</v>
          </cell>
          <cell r="D70">
            <v>1301</v>
          </cell>
          <cell r="E70" t="str">
            <v>German</v>
          </cell>
        </row>
        <row r="71">
          <cell r="A71">
            <v>8303</v>
          </cell>
          <cell r="B71" t="str">
            <v>El Salvador</v>
          </cell>
          <cell r="D71">
            <v>9302</v>
          </cell>
          <cell r="E71" t="str">
            <v>Gilbertese</v>
          </cell>
        </row>
        <row r="72">
          <cell r="A72">
            <v>2102</v>
          </cell>
          <cell r="B72" t="str">
            <v>England</v>
          </cell>
          <cell r="D72">
            <v>2201</v>
          </cell>
          <cell r="E72" t="str">
            <v>Greek</v>
          </cell>
        </row>
        <row r="73">
          <cell r="A73">
            <v>9112</v>
          </cell>
          <cell r="B73" t="str">
            <v>Equatorial Guinea</v>
          </cell>
          <cell r="D73">
            <v>5202</v>
          </cell>
          <cell r="E73" t="str">
            <v>Gujarati</v>
          </cell>
        </row>
        <row r="74">
          <cell r="A74">
            <v>9206</v>
          </cell>
          <cell r="B74" t="str">
            <v>Eritrea</v>
          </cell>
          <cell r="D74">
            <v>7102</v>
          </cell>
          <cell r="E74" t="str">
            <v>Hakkah</v>
          </cell>
        </row>
        <row r="75">
          <cell r="A75">
            <v>3303</v>
          </cell>
          <cell r="B75" t="str">
            <v>Estonia</v>
          </cell>
          <cell r="D75">
            <v>9221</v>
          </cell>
          <cell r="E75" t="str">
            <v>Harari</v>
          </cell>
        </row>
        <row r="76">
          <cell r="A76">
            <v>9207</v>
          </cell>
          <cell r="B76" t="str">
            <v>Ethiopia</v>
          </cell>
          <cell r="D76">
            <v>9222</v>
          </cell>
          <cell r="E76" t="str">
            <v>Hausa</v>
          </cell>
        </row>
        <row r="77">
          <cell r="A77">
            <v>8207</v>
          </cell>
          <cell r="B77" t="str">
            <v>Falkland Islands</v>
          </cell>
          <cell r="D77">
            <v>9403</v>
          </cell>
          <cell r="E77" t="str">
            <v>Hawaiian English</v>
          </cell>
        </row>
        <row r="78">
          <cell r="A78">
            <v>2402</v>
          </cell>
          <cell r="B78" t="str">
            <v>Faroe Islands</v>
          </cell>
          <cell r="D78">
            <v>4107</v>
          </cell>
          <cell r="E78" t="str">
            <v>Hazaraghi</v>
          </cell>
        </row>
        <row r="79">
          <cell r="A79">
            <v>1502</v>
          </cell>
          <cell r="B79" t="str">
            <v>Fiji</v>
          </cell>
          <cell r="D79">
            <v>4204</v>
          </cell>
          <cell r="E79" t="str">
            <v>Hebrew</v>
          </cell>
        </row>
        <row r="80">
          <cell r="A80">
            <v>2403</v>
          </cell>
          <cell r="B80" t="str">
            <v>Finland</v>
          </cell>
          <cell r="D80">
            <v>5203</v>
          </cell>
          <cell r="E80" t="str">
            <v>Hindi</v>
          </cell>
        </row>
        <row r="81">
          <cell r="A81">
            <v>2303</v>
          </cell>
          <cell r="B81" t="str">
            <v>France</v>
          </cell>
          <cell r="D81">
            <v>6201</v>
          </cell>
          <cell r="E81" t="str">
            <v>Hmong</v>
          </cell>
        </row>
        <row r="82">
          <cell r="A82">
            <v>8208</v>
          </cell>
          <cell r="B82" t="str">
            <v>French Guiana</v>
          </cell>
          <cell r="D82">
            <v>6299</v>
          </cell>
          <cell r="E82" t="str">
            <v>Hmong-Mien, nec</v>
          </cell>
        </row>
        <row r="83">
          <cell r="A83">
            <v>1503</v>
          </cell>
          <cell r="B83" t="str">
            <v>French Polynesia</v>
          </cell>
          <cell r="D83">
            <v>3301</v>
          </cell>
          <cell r="E83" t="str">
            <v>Hungarian</v>
          </cell>
        </row>
        <row r="84">
          <cell r="A84">
            <v>9113</v>
          </cell>
          <cell r="B84" t="str">
            <v>Gabon</v>
          </cell>
          <cell r="D84">
            <v>6516</v>
          </cell>
          <cell r="E84" t="str">
            <v>Iban</v>
          </cell>
        </row>
        <row r="85">
          <cell r="A85">
            <v>9114</v>
          </cell>
          <cell r="B85" t="str">
            <v>Gambia</v>
          </cell>
          <cell r="D85">
            <v>2399</v>
          </cell>
          <cell r="E85" t="str">
            <v>Iberian Romance, nec</v>
          </cell>
        </row>
        <row r="86">
          <cell r="A86">
            <v>4202</v>
          </cell>
          <cell r="B86" t="str">
            <v>Gaza Strip and West Bank</v>
          </cell>
          <cell r="D86">
            <v>1502</v>
          </cell>
          <cell r="E86" t="str">
            <v>Icelandic</v>
          </cell>
        </row>
        <row r="87">
          <cell r="A87">
            <v>7204</v>
          </cell>
          <cell r="B87" t="str">
            <v>Georgia</v>
          </cell>
          <cell r="D87">
            <v>9223</v>
          </cell>
          <cell r="E87" t="str">
            <v>Igbo</v>
          </cell>
        </row>
        <row r="88">
          <cell r="A88">
            <v>2304</v>
          </cell>
          <cell r="B88" t="str">
            <v>Germany</v>
          </cell>
          <cell r="D88">
            <v>6503</v>
          </cell>
          <cell r="E88" t="str">
            <v>IIokano</v>
          </cell>
        </row>
        <row r="89">
          <cell r="A89">
            <v>9115</v>
          </cell>
          <cell r="B89" t="str">
            <v>Ghana</v>
          </cell>
          <cell r="D89">
            <v>6517</v>
          </cell>
          <cell r="E89" t="str">
            <v>Ilonggo (Hiligaynon)</v>
          </cell>
        </row>
        <row r="90">
          <cell r="A90">
            <v>3102</v>
          </cell>
          <cell r="B90" t="str">
            <v>Gibraltar</v>
          </cell>
          <cell r="D90">
            <v>5299</v>
          </cell>
          <cell r="E90" t="str">
            <v>Indo-Aryan, nec</v>
          </cell>
        </row>
        <row r="91">
          <cell r="A91">
            <v>3207</v>
          </cell>
          <cell r="B91" t="str">
            <v>Greece</v>
          </cell>
          <cell r="D91">
            <v>6504</v>
          </cell>
          <cell r="E91" t="str">
            <v>Indonesian</v>
          </cell>
        </row>
        <row r="92">
          <cell r="A92">
            <v>2404</v>
          </cell>
          <cell r="B92" t="str">
            <v>Greenland</v>
          </cell>
          <cell r="D92">
            <v>4199</v>
          </cell>
          <cell r="E92" t="str">
            <v>Iranic, nec</v>
          </cell>
        </row>
        <row r="93">
          <cell r="A93">
            <v>8412</v>
          </cell>
          <cell r="B93" t="str">
            <v>Grenada</v>
          </cell>
          <cell r="D93">
            <v>1102</v>
          </cell>
          <cell r="E93" t="str">
            <v>Irish</v>
          </cell>
        </row>
        <row r="94">
          <cell r="A94">
            <v>8413</v>
          </cell>
          <cell r="B94" t="str">
            <v>Guadeloupe</v>
          </cell>
          <cell r="D94">
            <v>2401</v>
          </cell>
          <cell r="E94" t="str">
            <v>Italian</v>
          </cell>
        </row>
        <row r="95">
          <cell r="A95">
            <v>1401</v>
          </cell>
          <cell r="B95" t="str">
            <v>Guam</v>
          </cell>
          <cell r="D95">
            <v>7201</v>
          </cell>
          <cell r="E95" t="str">
            <v>Japanese</v>
          </cell>
        </row>
        <row r="96">
          <cell r="A96">
            <v>8304</v>
          </cell>
          <cell r="B96" t="str">
            <v>Guatemala</v>
          </cell>
          <cell r="D96">
            <v>6518</v>
          </cell>
          <cell r="E96" t="str">
            <v>Javanese</v>
          </cell>
        </row>
        <row r="97">
          <cell r="A97">
            <v>2107</v>
          </cell>
          <cell r="B97" t="str">
            <v>Guernsey</v>
          </cell>
          <cell r="D97">
            <v>5101</v>
          </cell>
          <cell r="E97" t="str">
            <v>Kannada</v>
          </cell>
        </row>
        <row r="98">
          <cell r="A98">
            <v>9116</v>
          </cell>
          <cell r="B98" t="str">
            <v>Guinea</v>
          </cell>
          <cell r="D98">
            <v>6103</v>
          </cell>
          <cell r="E98" t="str">
            <v>Karen</v>
          </cell>
        </row>
        <row r="99">
          <cell r="A99">
            <v>9117</v>
          </cell>
          <cell r="B99" t="str">
            <v>Guinea-Bissau</v>
          </cell>
          <cell r="D99">
            <v>5215</v>
          </cell>
          <cell r="E99" t="str">
            <v>Kashmiri</v>
          </cell>
        </row>
        <row r="100">
          <cell r="A100">
            <v>8211</v>
          </cell>
          <cell r="B100" t="str">
            <v>Guyana</v>
          </cell>
          <cell r="D100">
            <v>6301</v>
          </cell>
          <cell r="E100" t="str">
            <v>Khmer</v>
          </cell>
        </row>
        <row r="101">
          <cell r="A101">
            <v>8414</v>
          </cell>
          <cell r="B101" t="str">
            <v>Haiti</v>
          </cell>
          <cell r="D101">
            <v>9224</v>
          </cell>
          <cell r="E101" t="str">
            <v>Kikuyu</v>
          </cell>
        </row>
        <row r="102">
          <cell r="A102">
            <v>3103</v>
          </cell>
          <cell r="B102" t="str">
            <v>Holy See</v>
          </cell>
          <cell r="D102">
            <v>9246</v>
          </cell>
          <cell r="E102" t="str">
            <v>Kinyarwanda (Rwanda)</v>
          </cell>
        </row>
        <row r="103">
          <cell r="A103">
            <v>8305</v>
          </cell>
          <cell r="B103" t="str">
            <v>Honduras</v>
          </cell>
          <cell r="D103">
            <v>9247</v>
          </cell>
          <cell r="E103" t="str">
            <v>Kirundi (Rundi)</v>
          </cell>
        </row>
        <row r="104">
          <cell r="A104">
            <v>6102</v>
          </cell>
          <cell r="B104" t="str">
            <v>Hong Kong (SAR of China)</v>
          </cell>
          <cell r="D104">
            <v>9502</v>
          </cell>
          <cell r="E104" t="str">
            <v>Kiwai</v>
          </cell>
        </row>
        <row r="105">
          <cell r="A105">
            <v>3304</v>
          </cell>
          <cell r="B105" t="str">
            <v>Hungary</v>
          </cell>
          <cell r="D105">
            <v>5204</v>
          </cell>
          <cell r="E105" t="str">
            <v>Konkani</v>
          </cell>
        </row>
        <row r="106">
          <cell r="A106">
            <v>2405</v>
          </cell>
          <cell r="B106" t="str">
            <v>Iceland</v>
          </cell>
          <cell r="D106">
            <v>7301</v>
          </cell>
          <cell r="E106" t="str">
            <v>Korean</v>
          </cell>
        </row>
        <row r="107">
          <cell r="A107">
            <v>7103</v>
          </cell>
          <cell r="B107" t="str">
            <v>India</v>
          </cell>
          <cell r="D107">
            <v>9248</v>
          </cell>
          <cell r="E107" t="str">
            <v>Kpelle</v>
          </cell>
        </row>
        <row r="108">
          <cell r="A108">
            <v>5202</v>
          </cell>
          <cell r="B108" t="str">
            <v>Indonesia</v>
          </cell>
          <cell r="D108">
            <v>9251</v>
          </cell>
          <cell r="E108" t="str">
            <v>Krahn</v>
          </cell>
        </row>
        <row r="109">
          <cell r="A109">
            <v>4203</v>
          </cell>
          <cell r="B109" t="str">
            <v>Iran</v>
          </cell>
          <cell r="D109">
            <v>9225</v>
          </cell>
          <cell r="E109" t="str">
            <v>Krio</v>
          </cell>
        </row>
        <row r="110">
          <cell r="A110">
            <v>4204</v>
          </cell>
          <cell r="B110" t="str">
            <v>Iraq</v>
          </cell>
          <cell r="D110">
            <v>4101</v>
          </cell>
          <cell r="E110" t="str">
            <v>Kurdish</v>
          </cell>
        </row>
        <row r="111">
          <cell r="A111">
            <v>2201</v>
          </cell>
          <cell r="B111" t="str">
            <v>Ireland</v>
          </cell>
          <cell r="D111">
            <v>6401</v>
          </cell>
          <cell r="E111" t="str">
            <v>Lao</v>
          </cell>
        </row>
        <row r="112">
          <cell r="A112">
            <v>2103</v>
          </cell>
          <cell r="B112" t="str">
            <v>Isle of Man</v>
          </cell>
          <cell r="D112">
            <v>2902</v>
          </cell>
          <cell r="E112" t="str">
            <v>Latin</v>
          </cell>
        </row>
        <row r="113">
          <cell r="A113">
            <v>4205</v>
          </cell>
          <cell r="B113" t="str">
            <v>Israel</v>
          </cell>
          <cell r="D113">
            <v>3101</v>
          </cell>
          <cell r="E113" t="str">
            <v>Latvian</v>
          </cell>
        </row>
        <row r="114">
          <cell r="A114">
            <v>3104</v>
          </cell>
          <cell r="B114" t="str">
            <v>Italy</v>
          </cell>
          <cell r="D114">
            <v>1302</v>
          </cell>
          <cell r="E114" t="str">
            <v>Letzeburgish</v>
          </cell>
        </row>
        <row r="115">
          <cell r="A115">
            <v>8415</v>
          </cell>
          <cell r="B115" t="str">
            <v>Jamaica</v>
          </cell>
          <cell r="D115">
            <v>9252</v>
          </cell>
          <cell r="E115" t="str">
            <v>Liberian (Liberian English)</v>
          </cell>
        </row>
        <row r="116">
          <cell r="A116">
            <v>6201</v>
          </cell>
          <cell r="B116" t="str">
            <v>Japan</v>
          </cell>
          <cell r="D116">
            <v>3102</v>
          </cell>
          <cell r="E116" t="str">
            <v>Lithuanian</v>
          </cell>
        </row>
        <row r="117">
          <cell r="A117">
            <v>2108</v>
          </cell>
          <cell r="B117" t="str">
            <v>Jersey</v>
          </cell>
          <cell r="D117">
            <v>9253</v>
          </cell>
          <cell r="E117" t="str">
            <v>Loma (Lorma)</v>
          </cell>
        </row>
        <row r="118">
          <cell r="A118">
            <v>4206</v>
          </cell>
          <cell r="B118" t="str">
            <v>Jordan</v>
          </cell>
          <cell r="D118">
            <v>9226</v>
          </cell>
          <cell r="E118" t="str">
            <v>Luganda</v>
          </cell>
        </row>
        <row r="119">
          <cell r="A119">
            <v>7205</v>
          </cell>
          <cell r="B119" t="str">
            <v>Kazakhstan</v>
          </cell>
          <cell r="D119">
            <v>9254</v>
          </cell>
          <cell r="E119" t="str">
            <v>Lumun (Kuku Lumun)</v>
          </cell>
        </row>
        <row r="120">
          <cell r="A120">
            <v>9208</v>
          </cell>
          <cell r="B120" t="str">
            <v>Kenya</v>
          </cell>
          <cell r="D120">
            <v>9227</v>
          </cell>
          <cell r="E120" t="str">
            <v>Luo</v>
          </cell>
        </row>
        <row r="121">
          <cell r="A121">
            <v>1402</v>
          </cell>
          <cell r="B121" t="str">
            <v>Kiribati</v>
          </cell>
          <cell r="D121">
            <v>3504</v>
          </cell>
          <cell r="E121" t="str">
            <v>Macedonian</v>
          </cell>
        </row>
        <row r="122">
          <cell r="A122">
            <v>6202</v>
          </cell>
          <cell r="B122" t="str">
            <v>Korea, Democratic People's Republic of (North)</v>
          </cell>
          <cell r="D122">
            <v>9255</v>
          </cell>
          <cell r="E122" t="str">
            <v>Madi</v>
          </cell>
        </row>
        <row r="123">
          <cell r="A123">
            <v>6203</v>
          </cell>
          <cell r="B123" t="str">
            <v>Korea, Republic of (South)</v>
          </cell>
          <cell r="D123">
            <v>6505</v>
          </cell>
          <cell r="E123" t="str">
            <v>Malay</v>
          </cell>
        </row>
        <row r="124">
          <cell r="A124">
            <v>3216</v>
          </cell>
          <cell r="B124" t="str">
            <v>Kosovo</v>
          </cell>
          <cell r="D124">
            <v>5102</v>
          </cell>
          <cell r="E124" t="str">
            <v>Malayalam</v>
          </cell>
        </row>
        <row r="125">
          <cell r="A125">
            <v>4207</v>
          </cell>
          <cell r="B125" t="str">
            <v>Kuwait</v>
          </cell>
          <cell r="D125">
            <v>2501</v>
          </cell>
          <cell r="E125" t="str">
            <v>Maltese</v>
          </cell>
        </row>
        <row r="126">
          <cell r="A126">
            <v>7206</v>
          </cell>
          <cell r="B126" t="str">
            <v>Kyrgyzstan</v>
          </cell>
          <cell r="D126">
            <v>4208</v>
          </cell>
          <cell r="E126" t="str">
            <v>Manaean (Mandaic)</v>
          </cell>
        </row>
        <row r="127">
          <cell r="A127">
            <v>5103</v>
          </cell>
          <cell r="B127" t="str">
            <v>Laos</v>
          </cell>
          <cell r="D127">
            <v>7104</v>
          </cell>
          <cell r="E127" t="str">
            <v>Mandarin</v>
          </cell>
        </row>
        <row r="128">
          <cell r="A128">
            <v>3305</v>
          </cell>
          <cell r="B128" t="str">
            <v>Latvia</v>
          </cell>
          <cell r="D128">
            <v>9256</v>
          </cell>
          <cell r="E128" t="str">
            <v>Mandinka</v>
          </cell>
        </row>
        <row r="129">
          <cell r="A129">
            <v>4208</v>
          </cell>
          <cell r="B129" t="str">
            <v>Lebanon</v>
          </cell>
          <cell r="D129">
            <v>9257</v>
          </cell>
          <cell r="E129" t="str">
            <v>Mann</v>
          </cell>
        </row>
        <row r="130">
          <cell r="A130">
            <v>9211</v>
          </cell>
          <cell r="B130" t="str">
            <v>Lesotho</v>
          </cell>
          <cell r="D130">
            <v>9303</v>
          </cell>
          <cell r="E130" t="str">
            <v>Maori (Cook Island)</v>
          </cell>
        </row>
        <row r="131">
          <cell r="A131">
            <v>9118</v>
          </cell>
          <cell r="B131" t="str">
            <v>Liberia</v>
          </cell>
          <cell r="D131">
            <v>9304</v>
          </cell>
          <cell r="E131" t="str">
            <v>Maori (New Zealand)</v>
          </cell>
        </row>
        <row r="132">
          <cell r="A132">
            <v>4103</v>
          </cell>
          <cell r="B132" t="str">
            <v>Libya</v>
          </cell>
          <cell r="D132">
            <v>5205</v>
          </cell>
          <cell r="E132" t="str">
            <v>Marathi</v>
          </cell>
        </row>
        <row r="133">
          <cell r="A133">
            <v>2305</v>
          </cell>
          <cell r="B133" t="str">
            <v>Liechtenstein</v>
          </cell>
          <cell r="D133">
            <v>9205</v>
          </cell>
          <cell r="E133" t="str">
            <v>Mauritian Creole</v>
          </cell>
        </row>
        <row r="134">
          <cell r="A134">
            <v>3306</v>
          </cell>
          <cell r="B134" t="str">
            <v>Lithuania</v>
          </cell>
          <cell r="D134">
            <v>4299</v>
          </cell>
          <cell r="E134" t="str">
            <v>Middle Eastern Semitic Languages, nec</v>
          </cell>
        </row>
        <row r="135">
          <cell r="A135">
            <v>2306</v>
          </cell>
          <cell r="B135" t="str">
            <v>Luxembourg</v>
          </cell>
          <cell r="D135">
            <v>7107</v>
          </cell>
          <cell r="E135" t="str">
            <v>Min Nan</v>
          </cell>
        </row>
        <row r="136">
          <cell r="A136">
            <v>6103</v>
          </cell>
          <cell r="B136" t="str">
            <v>Macau (SAR of China)</v>
          </cell>
          <cell r="D136">
            <v>6303</v>
          </cell>
          <cell r="E136" t="str">
            <v>Mon</v>
          </cell>
        </row>
        <row r="137">
          <cell r="A137">
            <v>9212</v>
          </cell>
          <cell r="B137" t="str">
            <v>Madagascar</v>
          </cell>
          <cell r="D137">
            <v>7902</v>
          </cell>
          <cell r="E137" t="str">
            <v>Mongolian</v>
          </cell>
        </row>
        <row r="138">
          <cell r="A138">
            <v>9213</v>
          </cell>
          <cell r="B138" t="str">
            <v>Malawi</v>
          </cell>
          <cell r="D138">
            <v>6399</v>
          </cell>
          <cell r="E138" t="str">
            <v>Mon-Khmer, nec</v>
          </cell>
        </row>
        <row r="139">
          <cell r="A139">
            <v>5203</v>
          </cell>
          <cell r="B139" t="str">
            <v>Malaysia</v>
          </cell>
          <cell r="D139">
            <v>9258</v>
          </cell>
          <cell r="E139" t="str">
            <v>Moro (Nuba Moro)</v>
          </cell>
        </row>
        <row r="140">
          <cell r="A140">
            <v>7104</v>
          </cell>
          <cell r="B140" t="str">
            <v>Maldives</v>
          </cell>
          <cell r="D140">
            <v>9503</v>
          </cell>
          <cell r="E140" t="str">
            <v>Motu (Hiri Motu)</v>
          </cell>
        </row>
        <row r="141">
          <cell r="A141">
            <v>9121</v>
          </cell>
          <cell r="B141" t="str">
            <v>Mali</v>
          </cell>
          <cell r="D141">
            <v>9306</v>
          </cell>
          <cell r="E141" t="str">
            <v>Nauruan</v>
          </cell>
        </row>
        <row r="142">
          <cell r="A142">
            <v>3105</v>
          </cell>
          <cell r="B142" t="str">
            <v>Malta</v>
          </cell>
          <cell r="D142">
            <v>9228</v>
          </cell>
          <cell r="E142" t="str">
            <v>Ndebele</v>
          </cell>
        </row>
        <row r="143">
          <cell r="A143">
            <v>1403</v>
          </cell>
          <cell r="B143" t="str">
            <v>Marshall Islands</v>
          </cell>
          <cell r="D143">
            <v>5206</v>
          </cell>
          <cell r="E143" t="str">
            <v>Nepali</v>
          </cell>
        </row>
        <row r="144">
          <cell r="A144">
            <v>8416</v>
          </cell>
          <cell r="B144" t="str">
            <v>Martinique</v>
          </cell>
          <cell r="D144">
            <v>9307</v>
          </cell>
          <cell r="E144" t="str">
            <v>Niue</v>
          </cell>
        </row>
        <row r="145">
          <cell r="A145">
            <v>9122</v>
          </cell>
          <cell r="B145" t="str">
            <v>Mauritania</v>
          </cell>
          <cell r="D145">
            <v>1503</v>
          </cell>
          <cell r="E145" t="str">
            <v>Norwegian</v>
          </cell>
        </row>
        <row r="146">
          <cell r="A146">
            <v>9214</v>
          </cell>
          <cell r="B146" t="str">
            <v>Mauritius</v>
          </cell>
          <cell r="D146">
            <v>9231</v>
          </cell>
          <cell r="E146" t="str">
            <v>Nuer</v>
          </cell>
        </row>
        <row r="147">
          <cell r="A147">
            <v>9215</v>
          </cell>
          <cell r="B147" t="str">
            <v>Mayotte</v>
          </cell>
          <cell r="D147">
            <v>9232</v>
          </cell>
          <cell r="E147" t="str">
            <v>Nyanja (Chichewa)</v>
          </cell>
        </row>
        <row r="148">
          <cell r="A148">
            <v>8306</v>
          </cell>
          <cell r="B148" t="str">
            <v>Mexico</v>
          </cell>
          <cell r="D148">
            <v>9499</v>
          </cell>
          <cell r="E148" t="str">
            <v>Oceanian Pidgins and Creoles, nec</v>
          </cell>
        </row>
        <row r="149">
          <cell r="A149">
            <v>1404</v>
          </cell>
          <cell r="B149" t="str">
            <v>Micronesia, Federated States of</v>
          </cell>
          <cell r="D149">
            <v>5216</v>
          </cell>
          <cell r="E149" t="str">
            <v>Oriya</v>
          </cell>
        </row>
        <row r="150">
          <cell r="A150">
            <v>3208</v>
          </cell>
          <cell r="B150" t="str">
            <v>Moldova</v>
          </cell>
          <cell r="D150">
            <v>9206</v>
          </cell>
          <cell r="E150" t="str">
            <v>Oromo</v>
          </cell>
        </row>
        <row r="151">
          <cell r="A151">
            <v>2307</v>
          </cell>
          <cell r="B151" t="str">
            <v>Monaco</v>
          </cell>
          <cell r="D151">
            <v>7999</v>
          </cell>
          <cell r="E151" t="str">
            <v>Other Eastern Asian Languages, nec</v>
          </cell>
        </row>
        <row r="152">
          <cell r="A152">
            <v>6104</v>
          </cell>
          <cell r="B152" t="str">
            <v>Mongolia</v>
          </cell>
          <cell r="D152">
            <v>3999</v>
          </cell>
          <cell r="E152" t="str">
            <v>Other Eastern European Languages, nec</v>
          </cell>
        </row>
        <row r="153">
          <cell r="A153">
            <v>3214</v>
          </cell>
          <cell r="B153" t="str">
            <v>Montenegro</v>
          </cell>
          <cell r="D153">
            <v>6999</v>
          </cell>
          <cell r="E153" t="str">
            <v>Other Southeast Asian Languages</v>
          </cell>
        </row>
        <row r="154">
          <cell r="A154">
            <v>8417</v>
          </cell>
          <cell r="B154" t="str">
            <v>Montserrat</v>
          </cell>
          <cell r="D154">
            <v>5999</v>
          </cell>
          <cell r="E154" t="str">
            <v>Other Southern Asian Languages</v>
          </cell>
        </row>
        <row r="155">
          <cell r="A155">
            <v>4104</v>
          </cell>
          <cell r="B155" t="str">
            <v>Morocco</v>
          </cell>
          <cell r="D155">
            <v>2999</v>
          </cell>
          <cell r="E155" t="str">
            <v>Other Southern European Languages, nec</v>
          </cell>
        </row>
        <row r="156">
          <cell r="A156">
            <v>5101</v>
          </cell>
          <cell r="B156" t="str">
            <v>Myanmar</v>
          </cell>
          <cell r="D156">
            <v>4999</v>
          </cell>
          <cell r="E156" t="str">
            <v>Other Southwest and Central Asian Languages, nec</v>
          </cell>
        </row>
        <row r="157">
          <cell r="A157">
            <v>9216</v>
          </cell>
          <cell r="B157" t="str">
            <v>Mozambique</v>
          </cell>
          <cell r="D157">
            <v>9399</v>
          </cell>
          <cell r="E157" t="str">
            <v>Pacific Austronesian Languages, nec</v>
          </cell>
        </row>
        <row r="158">
          <cell r="A158">
            <v>9217</v>
          </cell>
          <cell r="B158" t="str">
            <v>Namibia</v>
          </cell>
          <cell r="D158">
            <v>6521</v>
          </cell>
          <cell r="E158" t="str">
            <v>Pampangan</v>
          </cell>
        </row>
        <row r="159">
          <cell r="A159">
            <v>1405</v>
          </cell>
          <cell r="B159" t="str">
            <v>Nauru</v>
          </cell>
          <cell r="D159">
            <v>9599</v>
          </cell>
          <cell r="E159" t="str">
            <v>Papua New Guinea Languages, nec</v>
          </cell>
        </row>
        <row r="160">
          <cell r="A160">
            <v>7105</v>
          </cell>
          <cell r="B160" t="str">
            <v>Nepal</v>
          </cell>
          <cell r="D160">
            <v>4102</v>
          </cell>
          <cell r="E160" t="str">
            <v>Pashto</v>
          </cell>
        </row>
        <row r="161">
          <cell r="A161">
            <v>2308</v>
          </cell>
          <cell r="B161" t="str">
            <v>Netherlands</v>
          </cell>
          <cell r="D161">
            <v>4106</v>
          </cell>
          <cell r="E161" t="str">
            <v>Persian (excluding Dari)</v>
          </cell>
        </row>
        <row r="162">
          <cell r="A162">
            <v>1301</v>
          </cell>
          <cell r="B162" t="str">
            <v>New Caledonia</v>
          </cell>
          <cell r="D162">
            <v>9404</v>
          </cell>
          <cell r="E162" t="str">
            <v>Pitcairnese</v>
          </cell>
        </row>
        <row r="163">
          <cell r="A163">
            <v>1201</v>
          </cell>
          <cell r="B163" t="str">
            <v>New Zealand</v>
          </cell>
          <cell r="D163">
            <v>3602</v>
          </cell>
          <cell r="E163" t="str">
            <v>Polish</v>
          </cell>
        </row>
        <row r="164">
          <cell r="A164">
            <v>8307</v>
          </cell>
          <cell r="B164" t="str">
            <v>Nicaragua</v>
          </cell>
          <cell r="D164">
            <v>2302</v>
          </cell>
          <cell r="E164" t="str">
            <v>Portuguese</v>
          </cell>
        </row>
        <row r="165">
          <cell r="A165">
            <v>9123</v>
          </cell>
          <cell r="B165" t="str">
            <v>Niger</v>
          </cell>
          <cell r="D165">
            <v>5207</v>
          </cell>
          <cell r="E165" t="str">
            <v>Punjabi</v>
          </cell>
        </row>
        <row r="166">
          <cell r="A166">
            <v>9124</v>
          </cell>
          <cell r="B166" t="str">
            <v>Nigeria</v>
          </cell>
          <cell r="D166">
            <v>6104</v>
          </cell>
          <cell r="E166" t="str">
            <v>Rohingya</v>
          </cell>
        </row>
        <row r="167">
          <cell r="A167">
            <v>1504</v>
          </cell>
          <cell r="B167" t="str">
            <v>Niue</v>
          </cell>
          <cell r="D167">
            <v>3904</v>
          </cell>
          <cell r="E167" t="str">
            <v>Romanian</v>
          </cell>
        </row>
        <row r="168">
          <cell r="A168">
            <v>1102</v>
          </cell>
          <cell r="B168" t="str">
            <v>Norfolk Island</v>
          </cell>
          <cell r="D168">
            <v>3905</v>
          </cell>
          <cell r="E168" t="str">
            <v>Romany</v>
          </cell>
        </row>
        <row r="169">
          <cell r="A169">
            <v>2104</v>
          </cell>
          <cell r="B169" t="str">
            <v>Northern Ireland</v>
          </cell>
          <cell r="D169">
            <v>9312</v>
          </cell>
          <cell r="E169" t="str">
            <v>Rotuman</v>
          </cell>
        </row>
        <row r="170">
          <cell r="A170">
            <v>1406</v>
          </cell>
          <cell r="B170" t="str">
            <v>Northern Mariana Islands</v>
          </cell>
          <cell r="D170">
            <v>3402</v>
          </cell>
          <cell r="E170" t="str">
            <v>Russian</v>
          </cell>
        </row>
        <row r="171">
          <cell r="A171">
            <v>2406</v>
          </cell>
          <cell r="B171" t="str">
            <v>Norway</v>
          </cell>
          <cell r="D171">
            <v>9308</v>
          </cell>
          <cell r="E171" t="str">
            <v>Samoan</v>
          </cell>
        </row>
        <row r="172">
          <cell r="A172">
            <v>4211</v>
          </cell>
          <cell r="B172" t="str">
            <v>Oman</v>
          </cell>
          <cell r="D172">
            <v>1599</v>
          </cell>
          <cell r="E172" t="str">
            <v>Scandinavian, nec</v>
          </cell>
        </row>
        <row r="173">
          <cell r="A173">
            <v>7106</v>
          </cell>
          <cell r="B173" t="str">
            <v>Pakistan</v>
          </cell>
          <cell r="D173">
            <v>3505</v>
          </cell>
          <cell r="E173" t="str">
            <v>Serbian</v>
          </cell>
        </row>
        <row r="174">
          <cell r="A174">
            <v>1407</v>
          </cell>
          <cell r="B174" t="str">
            <v>Palau</v>
          </cell>
          <cell r="D174">
            <v>3507</v>
          </cell>
          <cell r="E174" t="str">
            <v>Serbo-Croatian/Yugoslavian, so described</v>
          </cell>
        </row>
        <row r="175">
          <cell r="A175">
            <v>8308</v>
          </cell>
          <cell r="B175" t="str">
            <v>Panama</v>
          </cell>
          <cell r="D175">
            <v>9238</v>
          </cell>
          <cell r="E175" t="str">
            <v>Seychelles Creole</v>
          </cell>
        </row>
        <row r="176">
          <cell r="A176">
            <v>1302</v>
          </cell>
          <cell r="B176" t="str">
            <v>Papua New Guinea</v>
          </cell>
          <cell r="D176">
            <v>9233</v>
          </cell>
          <cell r="E176" t="str">
            <v>Shilluk</v>
          </cell>
        </row>
        <row r="177">
          <cell r="A177">
            <v>8212</v>
          </cell>
          <cell r="B177" t="str">
            <v>Paraguay</v>
          </cell>
          <cell r="D177">
            <v>9207</v>
          </cell>
          <cell r="E177" t="str">
            <v>Shona</v>
          </cell>
        </row>
        <row r="178">
          <cell r="A178">
            <v>8213</v>
          </cell>
          <cell r="B178" t="str">
            <v>Peru</v>
          </cell>
          <cell r="D178">
            <v>9799</v>
          </cell>
          <cell r="E178" t="str">
            <v>Sign Languages, nec</v>
          </cell>
        </row>
        <row r="179">
          <cell r="A179">
            <v>5204</v>
          </cell>
          <cell r="B179" t="str">
            <v>Philippines</v>
          </cell>
          <cell r="D179">
            <v>5208</v>
          </cell>
          <cell r="E179" t="str">
            <v>Sindhi</v>
          </cell>
        </row>
        <row r="180">
          <cell r="A180">
            <v>1513</v>
          </cell>
          <cell r="B180" t="str">
            <v>Pitcairn Islands</v>
          </cell>
          <cell r="D180">
            <v>5211</v>
          </cell>
          <cell r="E180" t="str">
            <v>Sinhalese</v>
          </cell>
        </row>
        <row r="181">
          <cell r="A181">
            <v>3307</v>
          </cell>
          <cell r="B181" t="str">
            <v>Poland</v>
          </cell>
          <cell r="D181">
            <v>3603</v>
          </cell>
          <cell r="E181" t="str">
            <v>Slovak</v>
          </cell>
        </row>
        <row r="182">
          <cell r="A182">
            <v>1599</v>
          </cell>
          <cell r="B182" t="str">
            <v>Polynesia (excludes Hawaii), nec</v>
          </cell>
          <cell r="D182">
            <v>3506</v>
          </cell>
          <cell r="E182" t="str">
            <v>Slovene</v>
          </cell>
        </row>
        <row r="183">
          <cell r="A183">
            <v>3106</v>
          </cell>
          <cell r="B183" t="str">
            <v>Portugal</v>
          </cell>
          <cell r="D183">
            <v>9405</v>
          </cell>
          <cell r="E183" t="str">
            <v>Solomon Islands Pijin</v>
          </cell>
        </row>
        <row r="184">
          <cell r="A184">
            <v>8421</v>
          </cell>
          <cell r="B184" t="str">
            <v>Puerto Rico</v>
          </cell>
          <cell r="D184">
            <v>9208</v>
          </cell>
          <cell r="E184" t="str">
            <v>Somali</v>
          </cell>
        </row>
        <row r="185">
          <cell r="A185">
            <v>4212</v>
          </cell>
          <cell r="B185" t="str">
            <v>Qatar</v>
          </cell>
          <cell r="D185">
            <v>6599</v>
          </cell>
          <cell r="E185" t="str">
            <v>Southeast Asian Austronesian Languages, nec</v>
          </cell>
        </row>
        <row r="186">
          <cell r="A186">
            <v>1606</v>
          </cell>
          <cell r="B186" t="str">
            <v>Queen Maud Land (Norway)</v>
          </cell>
          <cell r="D186">
            <v>2303</v>
          </cell>
          <cell r="E186" t="str">
            <v>Spanish</v>
          </cell>
        </row>
        <row r="187">
          <cell r="A187">
            <v>9218</v>
          </cell>
          <cell r="B187" t="str">
            <v>Reunion</v>
          </cell>
          <cell r="D187">
            <v>9211</v>
          </cell>
          <cell r="E187" t="str">
            <v>Swahili</v>
          </cell>
        </row>
        <row r="188">
          <cell r="A188">
            <v>3211</v>
          </cell>
          <cell r="B188" t="str">
            <v>Romania</v>
          </cell>
          <cell r="D188">
            <v>1504</v>
          </cell>
          <cell r="E188" t="str">
            <v>Swedish</v>
          </cell>
        </row>
        <row r="189">
          <cell r="A189">
            <v>1607</v>
          </cell>
          <cell r="B189" t="str">
            <v>Ross Dependency (New Zealand)</v>
          </cell>
          <cell r="D189">
            <v>6511</v>
          </cell>
          <cell r="E189" t="str">
            <v>Tagalog</v>
          </cell>
        </row>
        <row r="190">
          <cell r="A190">
            <v>3308</v>
          </cell>
          <cell r="B190" t="str">
            <v>Russian Federation</v>
          </cell>
          <cell r="D190">
            <v>6499</v>
          </cell>
          <cell r="E190" t="str">
            <v>Tai, nec</v>
          </cell>
        </row>
        <row r="191">
          <cell r="A191">
            <v>9221</v>
          </cell>
          <cell r="B191" t="str">
            <v>Rwanda</v>
          </cell>
          <cell r="D191">
            <v>5103</v>
          </cell>
          <cell r="E191" t="str">
            <v>Tamil</v>
          </cell>
        </row>
        <row r="192">
          <cell r="A192">
            <v>1505</v>
          </cell>
          <cell r="B192" t="str">
            <v>Samoa</v>
          </cell>
          <cell r="D192">
            <v>4303</v>
          </cell>
          <cell r="E192" t="str">
            <v>Tatar</v>
          </cell>
        </row>
        <row r="193">
          <cell r="A193">
            <v>1506</v>
          </cell>
          <cell r="B193" t="str">
            <v>Samoa, American</v>
          </cell>
          <cell r="D193">
            <v>5104</v>
          </cell>
          <cell r="E193" t="str">
            <v>Telugu</v>
          </cell>
        </row>
        <row r="194">
          <cell r="A194">
            <v>3107</v>
          </cell>
          <cell r="B194" t="str">
            <v>San Marino</v>
          </cell>
          <cell r="D194">
            <v>6507</v>
          </cell>
          <cell r="E194" t="str">
            <v>Tetum</v>
          </cell>
        </row>
        <row r="195">
          <cell r="A195">
            <v>9125</v>
          </cell>
          <cell r="B195" t="str">
            <v>Sao Tome and Principe</v>
          </cell>
          <cell r="D195">
            <v>6402</v>
          </cell>
          <cell r="E195" t="str">
            <v>Thai</v>
          </cell>
        </row>
        <row r="196">
          <cell r="A196">
            <v>4213</v>
          </cell>
          <cell r="B196" t="str">
            <v>Saudi Arabia</v>
          </cell>
          <cell r="D196">
            <v>9261</v>
          </cell>
          <cell r="E196" t="str">
            <v>Themne</v>
          </cell>
        </row>
        <row r="197">
          <cell r="A197">
            <v>2105</v>
          </cell>
          <cell r="B197" t="str">
            <v>Scotland</v>
          </cell>
          <cell r="D197">
            <v>7901</v>
          </cell>
          <cell r="E197" t="str">
            <v>Tibetan</v>
          </cell>
        </row>
        <row r="198">
          <cell r="A198">
            <v>9126</v>
          </cell>
          <cell r="B198" t="str">
            <v>Senegal</v>
          </cell>
          <cell r="D198">
            <v>9234</v>
          </cell>
          <cell r="E198" t="str">
            <v>Tigre</v>
          </cell>
        </row>
        <row r="199">
          <cell r="A199">
            <v>3215</v>
          </cell>
          <cell r="B199" t="str">
            <v>Serbia</v>
          </cell>
          <cell r="D199">
            <v>9235</v>
          </cell>
          <cell r="E199" t="str">
            <v>Tigrinya</v>
          </cell>
        </row>
        <row r="200">
          <cell r="A200">
            <v>9223</v>
          </cell>
          <cell r="B200" t="str">
            <v>Seychelles</v>
          </cell>
          <cell r="D200">
            <v>6508</v>
          </cell>
          <cell r="E200" t="str">
            <v>Timorese</v>
          </cell>
        </row>
        <row r="201">
          <cell r="A201">
            <v>9127</v>
          </cell>
          <cell r="B201" t="str">
            <v>Sierra Leone</v>
          </cell>
          <cell r="D201">
            <v>9504</v>
          </cell>
          <cell r="E201" t="str">
            <v>Tok Pisin (Neomelanesian)</v>
          </cell>
        </row>
        <row r="202">
          <cell r="A202">
            <v>5205</v>
          </cell>
          <cell r="B202" t="str">
            <v>Singapore</v>
          </cell>
          <cell r="D202">
            <v>9313</v>
          </cell>
          <cell r="E202" t="str">
            <v>Tokelauan</v>
          </cell>
        </row>
        <row r="203">
          <cell r="A203">
            <v>8435</v>
          </cell>
          <cell r="B203" t="str">
            <v>Sint Maarten (Dutch part)</v>
          </cell>
          <cell r="D203">
            <v>9311</v>
          </cell>
          <cell r="E203" t="str">
            <v>Tongan</v>
          </cell>
        </row>
        <row r="204">
          <cell r="A204">
            <v>3311</v>
          </cell>
          <cell r="B204" t="str">
            <v>Slovakia</v>
          </cell>
          <cell r="D204">
            <v>9236</v>
          </cell>
          <cell r="E204" t="str">
            <v>Tswana</v>
          </cell>
        </row>
        <row r="205">
          <cell r="A205">
            <v>3212</v>
          </cell>
          <cell r="B205" t="str">
            <v>Slovenia</v>
          </cell>
          <cell r="D205">
            <v>5105</v>
          </cell>
          <cell r="E205" t="str">
            <v>Tulu</v>
          </cell>
        </row>
        <row r="206">
          <cell r="A206">
            <v>1303</v>
          </cell>
          <cell r="B206" t="str">
            <v>Solomon Islands</v>
          </cell>
          <cell r="D206">
            <v>4399</v>
          </cell>
          <cell r="E206" t="str">
            <v>Turkic, nec</v>
          </cell>
        </row>
        <row r="207">
          <cell r="A207">
            <v>9224</v>
          </cell>
          <cell r="B207" t="str">
            <v>Somalia</v>
          </cell>
          <cell r="D207">
            <v>4301</v>
          </cell>
          <cell r="E207" t="str">
            <v>Turkish</v>
          </cell>
        </row>
        <row r="208">
          <cell r="A208">
            <v>9225</v>
          </cell>
          <cell r="B208" t="str">
            <v>South Africa</v>
          </cell>
          <cell r="D208">
            <v>4304</v>
          </cell>
          <cell r="E208" t="str">
            <v>Turkmen</v>
          </cell>
        </row>
        <row r="209">
          <cell r="A209">
            <v>8299</v>
          </cell>
          <cell r="B209" t="str">
            <v>South America, nec</v>
          </cell>
          <cell r="D209">
            <v>9314</v>
          </cell>
          <cell r="E209" t="str">
            <v>Tuvaluan</v>
          </cell>
        </row>
        <row r="210">
          <cell r="A210">
            <v>4111</v>
          </cell>
          <cell r="B210" t="str">
            <v>South Sudan</v>
          </cell>
          <cell r="D210">
            <v>3403</v>
          </cell>
          <cell r="E210" t="str">
            <v>Ukrainian</v>
          </cell>
        </row>
        <row r="211">
          <cell r="A211">
            <v>9299</v>
          </cell>
          <cell r="B211" t="str">
            <v>Southern and East Africa, nec</v>
          </cell>
          <cell r="D211">
            <v>5212</v>
          </cell>
          <cell r="E211" t="str">
            <v>Urdu</v>
          </cell>
        </row>
        <row r="212">
          <cell r="A212">
            <v>3108</v>
          </cell>
          <cell r="B212" t="str">
            <v>Spain</v>
          </cell>
          <cell r="D212">
            <v>4305</v>
          </cell>
          <cell r="E212" t="str">
            <v>Uygur</v>
          </cell>
        </row>
        <row r="213">
          <cell r="A213">
            <v>4108</v>
          </cell>
          <cell r="B213" t="str">
            <v>Spanish North Africa</v>
          </cell>
          <cell r="D213">
            <v>4306</v>
          </cell>
          <cell r="E213" t="str">
            <v>Uzbek</v>
          </cell>
        </row>
        <row r="214">
          <cell r="A214">
            <v>7107</v>
          </cell>
          <cell r="B214" t="str">
            <v>Sri Lanka</v>
          </cell>
          <cell r="D214">
            <v>6302</v>
          </cell>
          <cell r="E214" t="str">
            <v>Vietnamese</v>
          </cell>
        </row>
        <row r="215">
          <cell r="A215">
            <v>8431</v>
          </cell>
          <cell r="B215" t="str">
            <v>St Barthelemy</v>
          </cell>
          <cell r="D215">
            <v>1103</v>
          </cell>
          <cell r="E215" t="str">
            <v>Welsh</v>
          </cell>
        </row>
        <row r="216">
          <cell r="A216">
            <v>9222</v>
          </cell>
          <cell r="B216" t="str">
            <v>St Helena</v>
          </cell>
          <cell r="D216">
            <v>7106</v>
          </cell>
          <cell r="E216" t="str">
            <v>Wu</v>
          </cell>
        </row>
        <row r="217">
          <cell r="A217">
            <v>8422</v>
          </cell>
          <cell r="B217" t="str">
            <v>St Kitts and Nevis</v>
          </cell>
          <cell r="D217">
            <v>9237</v>
          </cell>
          <cell r="E217" t="str">
            <v>Xhosa</v>
          </cell>
        </row>
        <row r="218">
          <cell r="A218">
            <v>8423</v>
          </cell>
          <cell r="B218" t="str">
            <v>St Lucia</v>
          </cell>
          <cell r="D218">
            <v>9315</v>
          </cell>
          <cell r="E218" t="str">
            <v>Yapese</v>
          </cell>
        </row>
        <row r="219">
          <cell r="A219">
            <v>8432</v>
          </cell>
          <cell r="B219" t="str">
            <v>St Martin (French part)</v>
          </cell>
          <cell r="D219">
            <v>1303</v>
          </cell>
          <cell r="E219" t="str">
            <v>Yiddish</v>
          </cell>
        </row>
        <row r="220">
          <cell r="A220">
            <v>8103</v>
          </cell>
          <cell r="B220" t="str">
            <v>St Pierre and Miquelon</v>
          </cell>
          <cell r="D220">
            <v>9212</v>
          </cell>
          <cell r="E220" t="str">
            <v>Yoruba</v>
          </cell>
        </row>
        <row r="221">
          <cell r="A221">
            <v>8424</v>
          </cell>
          <cell r="B221" t="str">
            <v>St Vincent and the Grenadines</v>
          </cell>
          <cell r="D221">
            <v>9213</v>
          </cell>
          <cell r="E221" t="str">
            <v>Zulu</v>
          </cell>
        </row>
        <row r="222">
          <cell r="A222">
            <v>4105</v>
          </cell>
          <cell r="B222" t="str">
            <v>Sudan</v>
          </cell>
        </row>
        <row r="223">
          <cell r="A223">
            <v>8214</v>
          </cell>
          <cell r="B223" t="str">
            <v>Suriname</v>
          </cell>
        </row>
        <row r="224">
          <cell r="A224">
            <v>9226</v>
          </cell>
          <cell r="B224" t="str">
            <v>Swaziland</v>
          </cell>
        </row>
        <row r="225">
          <cell r="A225">
            <v>2407</v>
          </cell>
          <cell r="B225" t="str">
            <v>Sweden</v>
          </cell>
        </row>
        <row r="226">
          <cell r="A226">
            <v>2311</v>
          </cell>
          <cell r="B226" t="str">
            <v>Switzerland</v>
          </cell>
        </row>
        <row r="227">
          <cell r="A227">
            <v>4214</v>
          </cell>
          <cell r="B227" t="str">
            <v>Syria</v>
          </cell>
        </row>
        <row r="228">
          <cell r="A228">
            <v>6105</v>
          </cell>
          <cell r="B228" t="str">
            <v xml:space="preserve">Taiwan </v>
          </cell>
        </row>
        <row r="229">
          <cell r="A229">
            <v>7207</v>
          </cell>
          <cell r="B229" t="str">
            <v>Tajikistan</v>
          </cell>
        </row>
        <row r="230">
          <cell r="A230">
            <v>9227</v>
          </cell>
          <cell r="B230" t="str">
            <v>Tanzania</v>
          </cell>
        </row>
        <row r="231">
          <cell r="A231">
            <v>3206</v>
          </cell>
          <cell r="B231" t="str">
            <v>The former Yugoslav Republic of Macedonia</v>
          </cell>
        </row>
        <row r="232">
          <cell r="A232">
            <v>5104</v>
          </cell>
          <cell r="B232" t="str">
            <v>Thailand</v>
          </cell>
        </row>
        <row r="233">
          <cell r="A233">
            <v>5206</v>
          </cell>
          <cell r="B233" t="str">
            <v>Timor-Leste</v>
          </cell>
        </row>
        <row r="234">
          <cell r="A234">
            <v>9128</v>
          </cell>
          <cell r="B234" t="str">
            <v>Togo</v>
          </cell>
        </row>
        <row r="235">
          <cell r="A235">
            <v>1507</v>
          </cell>
          <cell r="B235" t="str">
            <v>Tokelau</v>
          </cell>
        </row>
        <row r="236">
          <cell r="A236">
            <v>1508</v>
          </cell>
          <cell r="B236" t="str">
            <v>Tonga</v>
          </cell>
        </row>
        <row r="237">
          <cell r="A237">
            <v>8425</v>
          </cell>
          <cell r="B237" t="str">
            <v>Trinidad and Tobago</v>
          </cell>
        </row>
        <row r="238">
          <cell r="A238">
            <v>4106</v>
          </cell>
          <cell r="B238" t="str">
            <v>Tunisia</v>
          </cell>
        </row>
        <row r="239">
          <cell r="A239">
            <v>4215</v>
          </cell>
          <cell r="B239" t="str">
            <v>Turkey</v>
          </cell>
        </row>
        <row r="240">
          <cell r="A240">
            <v>7208</v>
          </cell>
          <cell r="B240" t="str">
            <v>Turkmenistan</v>
          </cell>
        </row>
        <row r="241">
          <cell r="A241">
            <v>8426</v>
          </cell>
          <cell r="B241" t="str">
            <v>Turks and Caicos Islands</v>
          </cell>
        </row>
        <row r="242">
          <cell r="A242">
            <v>1511</v>
          </cell>
          <cell r="B242" t="str">
            <v>Tuvalu</v>
          </cell>
        </row>
        <row r="243">
          <cell r="A243">
            <v>9228</v>
          </cell>
          <cell r="B243" t="str">
            <v>Uganda</v>
          </cell>
        </row>
        <row r="244">
          <cell r="A244">
            <v>3312</v>
          </cell>
          <cell r="B244" t="str">
            <v>Ukraine</v>
          </cell>
        </row>
        <row r="245">
          <cell r="A245">
            <v>4216</v>
          </cell>
          <cell r="B245" t="str">
            <v>United Arab Emirates</v>
          </cell>
        </row>
        <row r="246">
          <cell r="A246">
            <v>8104</v>
          </cell>
          <cell r="B246" t="str">
            <v>United States of America</v>
          </cell>
        </row>
        <row r="247">
          <cell r="A247">
            <v>8215</v>
          </cell>
          <cell r="B247" t="str">
            <v>Uruguay</v>
          </cell>
        </row>
        <row r="248">
          <cell r="A248">
            <v>7211</v>
          </cell>
          <cell r="B248" t="str">
            <v>Uzbekistan</v>
          </cell>
        </row>
        <row r="249">
          <cell r="A249">
            <v>1304</v>
          </cell>
          <cell r="B249" t="str">
            <v>Vanuatu</v>
          </cell>
        </row>
        <row r="250">
          <cell r="A250">
            <v>8216</v>
          </cell>
          <cell r="B250" t="str">
            <v>Venezuela</v>
          </cell>
        </row>
        <row r="251">
          <cell r="A251">
            <v>5105</v>
          </cell>
          <cell r="B251" t="str">
            <v>Vietnam</v>
          </cell>
        </row>
        <row r="252">
          <cell r="A252">
            <v>8427</v>
          </cell>
          <cell r="B252" t="str">
            <v xml:space="preserve">Virgin Islands, British </v>
          </cell>
        </row>
        <row r="253">
          <cell r="A253">
            <v>8428</v>
          </cell>
          <cell r="B253" t="str">
            <v>Virgin Islands, United States</v>
          </cell>
        </row>
        <row r="254">
          <cell r="A254">
            <v>2106</v>
          </cell>
          <cell r="B254" t="str">
            <v>Wales</v>
          </cell>
        </row>
        <row r="255">
          <cell r="A255">
            <v>1512</v>
          </cell>
          <cell r="B255" t="str">
            <v>Wallis and Futuna</v>
          </cell>
        </row>
        <row r="256">
          <cell r="A256">
            <v>4107</v>
          </cell>
          <cell r="B256" t="str">
            <v>Western Sahara</v>
          </cell>
        </row>
        <row r="257">
          <cell r="A257">
            <v>4217</v>
          </cell>
          <cell r="B257" t="str">
            <v>Yemen</v>
          </cell>
        </row>
        <row r="258">
          <cell r="A258">
            <v>9231</v>
          </cell>
          <cell r="B258" t="str">
            <v>Zambia</v>
          </cell>
        </row>
        <row r="259">
          <cell r="A259">
            <v>9232</v>
          </cell>
          <cell r="B259" t="str">
            <v>Zimbabwe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ftab MJ" refreshedDate="43777.478355902778" createdVersion="6" refreshedVersion="6" minRefreshableVersion="3" recordCount="2">
  <cacheSource type="worksheet">
    <worksheetSource ref="AC1:AC1048576" sheet="loaded"/>
  </cacheSource>
  <cacheFields count="1">
    <cacheField name="Source of referral"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ftab MJ" refreshedDate="43777.478356134263" createdVersion="6" refreshedVersion="6" minRefreshableVersion="3" recordCount="2">
  <cacheSource type="worksheet">
    <worksheetSource ref="AQ1:AQ1048576" sheet="loaded"/>
  </cacheSource>
  <cacheFields count="1">
    <cacheField name="Principle drug of concern"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
  <r>
    <x v="0"/>
  </r>
  <r>
    <x v="0"/>
  </r>
</pivotCacheRecords>
</file>

<file path=xl/pivotCache/pivotCacheRecords2.xml><?xml version="1.0" encoding="utf-8"?>
<pivotCacheRecords xmlns="http://schemas.openxmlformats.org/spreadsheetml/2006/main" xmlns:r="http://schemas.openxmlformats.org/officeDocument/2006/relationships" count="2">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5:C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Source of referral" fld="0" subtotal="count" baseField="0" baseItem="0"/>
  </dataFields>
  <chartFormats count="2">
    <chartFormat chart="19" format="31" series="1">
      <pivotArea type="data" outline="0" fieldPosition="0">
        <references count="1">
          <reference field="4294967294" count="1" selected="0">
            <x v="0"/>
          </reference>
        </references>
      </pivotArea>
    </chartFormat>
    <chartFormat chart="19" format="32">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65:K67" firstHeaderRow="1" firstDataRow="1" firstDataCol="1"/>
  <pivotFields count="1">
    <pivotField axis="axisRow" dataField="1" showAll="0" sortType="descending">
      <items count="2">
        <item x="0"/>
        <item t="default"/>
      </items>
      <autoSortScope>
        <pivotArea dataOnly="0" outline="0" fieldPosition="0">
          <references count="1">
            <reference field="4294967294" count="1" selected="0">
              <x v="0"/>
            </reference>
          </references>
        </pivotArea>
      </autoSortScope>
    </pivotField>
  </pivotFields>
  <rowFields count="1">
    <field x="0"/>
  </rowFields>
  <rowItems count="2">
    <i>
      <x/>
    </i>
    <i t="grand">
      <x/>
    </i>
  </rowItems>
  <colItems count="1">
    <i/>
  </colItems>
  <dataFields count="1">
    <dataField name="Count of Principle drug of concern"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U9" totalsRowShown="0">
  <autoFilter ref="A1:BU9"/>
  <tableColumns count="73">
    <tableColumn id="1" name="ENROLLING PROVIDER" dataDxfId="71"/>
    <tableColumn id="2" name="error_ENROLLING PROVIDER" dataDxfId="70"/>
    <tableColumn id="3" name="ID" dataDxfId="69"/>
    <tableColumn id="4" name="error_ID" dataDxfId="68"/>
    <tableColumn id="5" name="First name" dataDxfId="67"/>
    <tableColumn id="6" name="error_First name" dataDxfId="66"/>
    <tableColumn id="7" name="Surname" dataDxfId="65"/>
    <tableColumn id="8" name="error_Surname" dataDxfId="64"/>
    <tableColumn id="9" name="SLK 581" dataDxfId="63"/>
    <tableColumn id="10" name="error_SLK 581" dataDxfId="62"/>
    <tableColumn id="11" name="Sex" dataDxfId="61"/>
    <tableColumn id="12" name="error_Sex" dataDxfId="60"/>
    <tableColumn id="13" name="DOB" dataDxfId="59"/>
    <tableColumn id="14" name="error_DOB" dataDxfId="58"/>
    <tableColumn id="15" name="Date accuracy indicator" dataDxfId="57"/>
    <tableColumn id="16" name="error_Date accuracy indicator" dataDxfId="56"/>
    <tableColumn id="17" name="Country of birth" dataDxfId="55"/>
    <tableColumn id="18" name="error_Country of birth" dataDxfId="54"/>
    <tableColumn id="19" name="Indigenous status" dataDxfId="53"/>
    <tableColumn id="20" name="error_Indigenous status" dataDxfId="52"/>
    <tableColumn id="21" name="Preferred language" dataDxfId="51"/>
    <tableColumn id="22" name="error_Preferred language" dataDxfId="50"/>
    <tableColumn id="23" name="Postcode (Australian)" dataDxfId="49"/>
    <tableColumn id="24" name="error_Postcode (Australian)" dataDxfId="48"/>
    <tableColumn id="25" name="Usual accommodation" dataDxfId="47"/>
    <tableColumn id="26" name="error_Usual accommodation" dataDxfId="46"/>
    <tableColumn id="27" name="Client type" dataDxfId="45"/>
    <tableColumn id="28" name="error_Client type" dataDxfId="44"/>
    <tableColumn id="29" name="Source of referral" dataDxfId="43"/>
    <tableColumn id="30" name="error_Source of referral" dataDxfId="42"/>
    <tableColumn id="31" name="Commencement date" dataDxfId="41"/>
    <tableColumn id="32" name="error_Commencement date" dataDxfId="40"/>
    <tableColumn id="33" name="End date" dataDxfId="39"/>
    <tableColumn id="34" name="error_End date" dataDxfId="38"/>
    <tableColumn id="35" name="Reason for cessation" dataDxfId="37"/>
    <tableColumn id="36" name="error_Reason for cessation" dataDxfId="36"/>
    <tableColumn id="37" name="Treatment delivery setting" dataDxfId="35"/>
    <tableColumn id="38" name="error_Treatment delivery setting" dataDxfId="34"/>
    <tableColumn id="39" name="Method of use for PDC" dataDxfId="33"/>
    <tableColumn id="40" name="error_Method of use for PDC" dataDxfId="32"/>
    <tableColumn id="41" name="Injecting drug use status" dataDxfId="31"/>
    <tableColumn id="42" name="error_Injecting drug use status" dataDxfId="30"/>
    <tableColumn id="43" name="Principle drug of concern" dataDxfId="29"/>
    <tableColumn id="44" name="error_Principle drug of concern" dataDxfId="28"/>
    <tableColumn id="45" name="ODC1" dataDxfId="27"/>
    <tableColumn id="46" name="error_ODC1" dataDxfId="26"/>
    <tableColumn id="47" name="ODC2" dataDxfId="25"/>
    <tableColumn id="48" name="error_ODC2" dataDxfId="24"/>
    <tableColumn id="49" name="ODC3" dataDxfId="23"/>
    <tableColumn id="50" name="error_ODC3" dataDxfId="22"/>
    <tableColumn id="51" name="ODC4" dataDxfId="21"/>
    <tableColumn id="52" name="error_ODC4" dataDxfId="20"/>
    <tableColumn id="53" name="ODC5" dataDxfId="19"/>
    <tableColumn id="54" name="error_ODC5" dataDxfId="18"/>
    <tableColumn id="55" name="Main treatment type" dataDxfId="17"/>
    <tableColumn id="56" name="error_Main treatment type" dataDxfId="16"/>
    <tableColumn id="57" name="OTT1" dataDxfId="15"/>
    <tableColumn id="58" name="error_OTT1" dataDxfId="14"/>
    <tableColumn id="59" name="OTT2" dataDxfId="13"/>
    <tableColumn id="60" name="error_OTT2" dataDxfId="12"/>
    <tableColumn id="61" name="OTT3" dataDxfId="11"/>
    <tableColumn id="62" name="error_OTT3" dataDxfId="10"/>
    <tableColumn id="63" name="OTT4" dataDxfId="9"/>
    <tableColumn id="64" name="error_OTT4" dataDxfId="8"/>
    <tableColumn id="65" name="OTT5" dataDxfId="7"/>
    <tableColumn id="66" name="error_OTT5" dataDxfId="6"/>
    <tableColumn id="67" name="Living arrangements" dataDxfId="5"/>
    <tableColumn id="68" name="error_Living arrangements" dataDxfId="4"/>
    <tableColumn id="69" name="Previous alcohol and other drug treatment received" dataDxfId="3"/>
    <tableColumn id="70" name="error_Previous alcohol and other drug treatment received" dataDxfId="2"/>
    <tableColumn id="71" name="Mental health" dataDxfId="1"/>
    <tableColumn id="72" name="error_Mental health" dataDxfId="0"/>
    <tableColumn id="73" name="has error">
      <calculatedColumnFormula>OR(AND(AI2="",AG2&lt;&gt;""),NOT(AND(BR2="",BP2="",BN2="",BL2="",BJ2="",BH2="",BF2="",BD2="",BB2="",AZ2="",AX2="",AV2="",AT2="",AR2="",AP2="",AN2="",AL2="",AJ2="",AH2="",AF2="",AD2="",AB2="",Z2="",X2="",V2="",T2="",R2="",P2="",N2="", L2="",J2="")))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topLeftCell="A22" zoomScaleNormal="100" workbookViewId="0">
      <selection activeCell="J32" sqref="J32"/>
    </sheetView>
  </sheetViews>
  <sheetFormatPr defaultRowHeight="15"/>
  <cols>
    <col min="1" max="1" width="13.5703125" customWidth="1"/>
    <col min="2" max="2" width="13.140625" customWidth="1"/>
    <col min="3" max="3" width="24.85546875" customWidth="1"/>
    <col min="4" max="4" width="11" bestFit="1" customWidth="1"/>
    <col min="5" max="5" width="15.5703125" bestFit="1" customWidth="1"/>
    <col min="6" max="6" width="15.28515625" customWidth="1"/>
    <col min="7" max="7" width="13.140625" customWidth="1"/>
    <col min="8" max="8" width="31.7109375" bestFit="1" customWidth="1"/>
    <col min="9" max="9" width="14.7109375" bestFit="1" customWidth="1"/>
    <col min="10" max="10" width="13.140625" bestFit="1" customWidth="1"/>
    <col min="11" max="11" width="31.7109375" customWidth="1"/>
    <col min="12" max="12" width="18.140625" bestFit="1" customWidth="1"/>
    <col min="19" max="19" width="28.140625" customWidth="1"/>
    <col min="21" max="22" width="9.140625" style="92" customWidth="1"/>
    <col min="23" max="25" width="9.140625" customWidth="1"/>
  </cols>
  <sheetData>
    <row r="1" spans="1:25">
      <c r="S1" t="s">
        <v>956</v>
      </c>
      <c r="T1" t="s">
        <v>957</v>
      </c>
    </row>
    <row r="2" spans="1:25">
      <c r="S2" s="1" t="s">
        <v>11</v>
      </c>
      <c r="T2" s="1">
        <f t="shared" ref="T2:T33" ca="1" si="0">COUNTIF(INDIRECT("loaded!"&amp;U8&amp;":"&amp;U8),"&lt;&gt;")-1</f>
        <v>0</v>
      </c>
    </row>
    <row r="3" spans="1:25">
      <c r="B3" s="110">
        <f>COUNTIF(loaded!G:G,"&lt;&gt;")-1</f>
        <v>8</v>
      </c>
      <c r="C3" s="111" t="s">
        <v>934</v>
      </c>
      <c r="D3" s="112">
        <f>COUNTIF(loaded!AG:AG,"&lt;&gt;")-1</f>
        <v>8</v>
      </c>
      <c r="E3" s="111" t="s">
        <v>960</v>
      </c>
      <c r="S3" s="1" t="s">
        <v>12</v>
      </c>
      <c r="T3" s="1">
        <f t="shared" ca="1" si="0"/>
        <v>8</v>
      </c>
    </row>
    <row r="4" spans="1:25">
      <c r="B4" s="110">
        <f>COUNTIF(loaded!BU:BU,TRUE)</f>
        <v>3</v>
      </c>
      <c r="C4" s="111" t="str">
        <f xml:space="preserve"> "Total rows with errors " &amp; ROUND(100*B4/B3,1) &amp;" % "</f>
        <v xml:space="preserve">Total rows with errors 37.5 % </v>
      </c>
      <c r="S4" s="1" t="s">
        <v>13</v>
      </c>
      <c r="T4" s="1">
        <f t="shared" ca="1" si="0"/>
        <v>0</v>
      </c>
    </row>
    <row r="5" spans="1:25">
      <c r="B5" s="110">
        <f ca="1">T2+T4+T6+T8+T10+T12+T14+T16+T18+T20+T22+T24+T26+T28+T30+T32+T34+T36+T38+T40+T42+T44+T46+T48+T50+T52+T54+T56+T58+T60</f>
        <v>9</v>
      </c>
      <c r="C5" s="111" t="s">
        <v>935</v>
      </c>
      <c r="S5" s="1" t="s">
        <v>14</v>
      </c>
      <c r="T5" s="1">
        <f t="shared" ca="1" si="0"/>
        <v>8</v>
      </c>
    </row>
    <row r="6" spans="1:25">
      <c r="S6" s="1" t="s">
        <v>15</v>
      </c>
      <c r="T6" s="1">
        <f t="shared" ca="1" si="0"/>
        <v>0</v>
      </c>
    </row>
    <row r="7" spans="1:25">
      <c r="S7" s="1" t="s">
        <v>16</v>
      </c>
      <c r="T7" s="1">
        <f t="shared" ca="1" si="0"/>
        <v>8</v>
      </c>
    </row>
    <row r="8" spans="1:25">
      <c r="S8" s="1" t="s">
        <v>17</v>
      </c>
      <c r="T8" s="1">
        <f t="shared" ca="1" si="0"/>
        <v>0</v>
      </c>
      <c r="U8" s="92" t="str">
        <f>CHAR(70+ROW())</f>
        <v>N</v>
      </c>
      <c r="X8" t="str">
        <f>IF(MOD(ROW()+1,2), "C"&amp;ROW(),"")</f>
        <v>C8</v>
      </c>
      <c r="Y8" t="str">
        <f>IF(X8&lt;&gt;"",H7&amp;"+"&amp;X8,H7)</f>
        <v>+C8</v>
      </c>
    </row>
    <row r="9" spans="1:25">
      <c r="L9" s="77"/>
      <c r="S9" s="1" t="s">
        <v>18</v>
      </c>
      <c r="T9" s="1">
        <f t="shared" ca="1" si="0"/>
        <v>8</v>
      </c>
      <c r="U9" s="92" t="str">
        <f t="shared" ref="U9:U20" si="1">CHAR(70+ROW())</f>
        <v>O</v>
      </c>
      <c r="X9" t="str">
        <f t="shared" ref="X9:X10" si="2">IF(MOD(ROW()+1,2), "C"&amp;ROW(),"")</f>
        <v/>
      </c>
      <c r="Y9" t="str">
        <f>IF(X9&lt;&gt;"",Y8&amp;"+"&amp;X9,Y8)</f>
        <v>+C8</v>
      </c>
    </row>
    <row r="10" spans="1:25">
      <c r="L10" s="77"/>
      <c r="S10" s="1" t="s">
        <v>19</v>
      </c>
      <c r="T10" s="1">
        <f t="shared" ca="1" si="0"/>
        <v>0</v>
      </c>
      <c r="U10" s="92" t="str">
        <f t="shared" si="1"/>
        <v>P</v>
      </c>
      <c r="X10" t="str">
        <f t="shared" si="2"/>
        <v>C10</v>
      </c>
      <c r="Y10" t="str">
        <f>IF(X10&lt;&gt;"",Y9&amp;"+"&amp;X10,Y9)</f>
        <v>+C8+C10</v>
      </c>
    </row>
    <row r="11" spans="1:25" ht="15.75" thickBot="1">
      <c r="A11" s="83"/>
      <c r="B11" s="83"/>
      <c r="I11" t="s">
        <v>936</v>
      </c>
      <c r="L11" s="77"/>
      <c r="M11" s="116" t="s">
        <v>967</v>
      </c>
      <c r="N11" s="116"/>
      <c r="S11" s="1" t="s">
        <v>20</v>
      </c>
      <c r="T11" s="1">
        <f t="shared" ca="1" si="0"/>
        <v>8</v>
      </c>
      <c r="U11" s="92" t="str">
        <f t="shared" si="1"/>
        <v>Q</v>
      </c>
    </row>
    <row r="12" spans="1:25" ht="15.75" thickBot="1">
      <c r="A12" s="83"/>
      <c r="B12" s="83"/>
      <c r="C12" s="131" t="s">
        <v>753</v>
      </c>
      <c r="D12" s="132"/>
      <c r="E12" s="83"/>
      <c r="F12" s="83"/>
      <c r="H12" s="78" t="s">
        <v>937</v>
      </c>
      <c r="I12" s="79" t="s">
        <v>938</v>
      </c>
      <c r="J12" s="80" t="s">
        <v>939</v>
      </c>
      <c r="K12" s="81" t="s">
        <v>940</v>
      </c>
      <c r="L12" s="77"/>
      <c r="M12" t="s">
        <v>969</v>
      </c>
      <c r="N12">
        <f>COUNTIFS(coded!F:F,"&lt;12")</f>
        <v>0</v>
      </c>
      <c r="S12" s="1" t="s">
        <v>21</v>
      </c>
      <c r="T12" s="1">
        <f t="shared" ca="1" si="0"/>
        <v>0</v>
      </c>
      <c r="U12" s="92" t="str">
        <f t="shared" si="1"/>
        <v>R</v>
      </c>
    </row>
    <row r="13" spans="1:25">
      <c r="C13" s="106" t="s">
        <v>748</v>
      </c>
      <c r="D13" s="107">
        <f>COUNTIF(loaded!S:S,C13)</f>
        <v>1</v>
      </c>
      <c r="E13" s="83"/>
      <c r="F13" s="83"/>
      <c r="H13" s="82">
        <v>15</v>
      </c>
      <c r="I13" s="83">
        <v>18</v>
      </c>
      <c r="J13" s="83">
        <f>COUNTIFS(coded!F:F,"&gt;"&amp;H13,coded!F:F,"&lt;"&amp;I13)</f>
        <v>0</v>
      </c>
      <c r="K13" s="84">
        <f>J13/$J$20</f>
        <v>0</v>
      </c>
      <c r="L13" s="77"/>
      <c r="M13" t="s">
        <v>970</v>
      </c>
      <c r="N13">
        <f>COUNTIFS(coded!F:F,"&gt;90")</f>
        <v>0</v>
      </c>
      <c r="S13" s="1" t="s">
        <v>22</v>
      </c>
      <c r="T13" s="1">
        <f t="shared" ca="1" si="0"/>
        <v>8</v>
      </c>
      <c r="U13" s="92" t="str">
        <f t="shared" si="1"/>
        <v>S</v>
      </c>
      <c r="X13" t="s">
        <v>943</v>
      </c>
      <c r="Y13" t="b">
        <f>ISERR(FIND("/",loaded!M2))</f>
        <v>1</v>
      </c>
    </row>
    <row r="14" spans="1:25">
      <c r="C14" s="106" t="s">
        <v>749</v>
      </c>
      <c r="D14" s="107">
        <f>COUNTIF(loaded!S:S,C14)</f>
        <v>0</v>
      </c>
      <c r="E14" s="83"/>
      <c r="F14" s="83"/>
      <c r="H14" s="82">
        <v>18</v>
      </c>
      <c r="I14" s="83">
        <v>30</v>
      </c>
      <c r="J14" s="83">
        <f>COUNTIFS(coded!F:F,"&gt;"&amp;H14,coded!F:F,"&lt;"&amp;I14)</f>
        <v>1</v>
      </c>
      <c r="K14" s="84">
        <f t="shared" ref="K14:K19" si="3">J14/$J$20</f>
        <v>0.125</v>
      </c>
      <c r="L14" s="77"/>
      <c r="S14" s="1" t="s">
        <v>23</v>
      </c>
      <c r="T14" s="1">
        <f t="shared" ca="1" si="0"/>
        <v>0</v>
      </c>
      <c r="U14" s="92" t="str">
        <f t="shared" si="1"/>
        <v>T</v>
      </c>
    </row>
    <row r="15" spans="1:25">
      <c r="C15" s="106" t="s">
        <v>750</v>
      </c>
      <c r="D15" s="107">
        <f>COUNTIF(loaded!S:S,C15)</f>
        <v>0</v>
      </c>
      <c r="E15" s="83"/>
      <c r="F15" s="83"/>
      <c r="H15" s="82">
        <v>30</v>
      </c>
      <c r="I15" s="83">
        <v>40</v>
      </c>
      <c r="J15" s="83">
        <f>COUNTIFS(coded!F:F,"&gt;"&amp;H15,coded!F:F,"&lt;"&amp;I15)</f>
        <v>2</v>
      </c>
      <c r="K15" s="84">
        <f t="shared" si="3"/>
        <v>0.25</v>
      </c>
      <c r="L15" s="77"/>
      <c r="S15" s="1" t="s">
        <v>24</v>
      </c>
      <c r="T15" s="1">
        <f t="shared" ca="1" si="0"/>
        <v>8</v>
      </c>
      <c r="U15" s="92" t="str">
        <f t="shared" si="1"/>
        <v>U</v>
      </c>
    </row>
    <row r="16" spans="1:25">
      <c r="C16" s="106" t="s">
        <v>751</v>
      </c>
      <c r="D16" s="107">
        <f>COUNTIF(loaded!S:S,C16)</f>
        <v>7</v>
      </c>
      <c r="E16" s="83"/>
      <c r="F16" s="83"/>
      <c r="H16" s="82">
        <v>40</v>
      </c>
      <c r="I16" s="83">
        <v>50</v>
      </c>
      <c r="J16" s="83">
        <f>COUNTIFS(coded!F:F,"&gt;"&amp;H16,coded!F:F,"&lt;"&amp;I16)</f>
        <v>4</v>
      </c>
      <c r="K16" s="84">
        <f t="shared" si="3"/>
        <v>0.5</v>
      </c>
      <c r="L16" s="77"/>
      <c r="S16" s="1" t="s">
        <v>25</v>
      </c>
      <c r="T16" s="1">
        <f t="shared" ca="1" si="0"/>
        <v>1</v>
      </c>
      <c r="U16" s="92" t="str">
        <f t="shared" si="1"/>
        <v>V</v>
      </c>
    </row>
    <row r="17" spans="3:22">
      <c r="C17" s="106" t="s">
        <v>752</v>
      </c>
      <c r="D17" s="107">
        <f>COUNTIF(loaded!S:S,C17)</f>
        <v>0</v>
      </c>
      <c r="E17" s="83"/>
      <c r="F17" s="83"/>
      <c r="H17" s="82">
        <v>50</v>
      </c>
      <c r="I17" s="83">
        <v>60</v>
      </c>
      <c r="J17" s="83">
        <f>COUNTIFS(coded!F:F,"&gt;"&amp;H17,coded!F:F,"&lt;"&amp;I17)</f>
        <v>1</v>
      </c>
      <c r="K17" s="84">
        <f t="shared" si="3"/>
        <v>0.125</v>
      </c>
      <c r="L17" s="77"/>
      <c r="S17" s="1" t="s">
        <v>26</v>
      </c>
      <c r="T17" s="1">
        <f t="shared" ca="1" si="0"/>
        <v>8</v>
      </c>
      <c r="U17" s="92" t="str">
        <f t="shared" si="1"/>
        <v>W</v>
      </c>
    </row>
    <row r="18" spans="3:22" ht="15.75" thickBot="1">
      <c r="C18" s="108"/>
      <c r="D18" s="109">
        <f>SUM(D13:D17)</f>
        <v>8</v>
      </c>
      <c r="H18" s="82">
        <v>60</v>
      </c>
      <c r="I18" s="83">
        <v>70</v>
      </c>
      <c r="J18" s="83">
        <f>COUNTIFS(coded!F:F,"&gt;"&amp;H18,coded!F:F,"&lt;"&amp;I18)</f>
        <v>0</v>
      </c>
      <c r="K18" s="84">
        <f t="shared" si="3"/>
        <v>0</v>
      </c>
      <c r="L18" s="77"/>
      <c r="S18" s="1" t="s">
        <v>27</v>
      </c>
      <c r="T18" s="1">
        <f t="shared" ca="1" si="0"/>
        <v>2</v>
      </c>
      <c r="U18" s="92" t="str">
        <f t="shared" si="1"/>
        <v>X</v>
      </c>
    </row>
    <row r="19" spans="3:22">
      <c r="H19" s="82">
        <v>70</v>
      </c>
      <c r="I19" s="83">
        <v>100</v>
      </c>
      <c r="J19" s="83">
        <f>COUNTIFS(coded!F:F,"&gt;"&amp;H19,coded!F:F,"&lt;"&amp;I19)</f>
        <v>0</v>
      </c>
      <c r="K19" s="84">
        <f t="shared" si="3"/>
        <v>0</v>
      </c>
      <c r="L19" s="77"/>
      <c r="S19" s="1" t="s">
        <v>28</v>
      </c>
      <c r="T19" s="1">
        <f t="shared" ca="1" si="0"/>
        <v>8</v>
      </c>
      <c r="U19" s="92" t="str">
        <f t="shared" si="1"/>
        <v>Y</v>
      </c>
    </row>
    <row r="20" spans="3:22" ht="15.75" thickBot="1">
      <c r="H20" s="85"/>
      <c r="I20" s="86" t="s">
        <v>941</v>
      </c>
      <c r="J20" s="88">
        <f>SUM(J13:J19)</f>
        <v>8</v>
      </c>
      <c r="K20" s="87"/>
      <c r="L20" s="77"/>
      <c r="S20" s="1" t="s">
        <v>29</v>
      </c>
      <c r="T20" s="1">
        <f t="shared" ca="1" si="0"/>
        <v>0</v>
      </c>
      <c r="U20" s="92" t="str">
        <f t="shared" si="1"/>
        <v>Z</v>
      </c>
    </row>
    <row r="21" spans="3:22">
      <c r="L21" s="77"/>
      <c r="S21" s="1" t="s">
        <v>30</v>
      </c>
      <c r="T21" s="1">
        <f t="shared" ca="1" si="0"/>
        <v>8</v>
      </c>
      <c r="U21" s="92" t="str">
        <f>CHAR(65)&amp;CHAR(V21)</f>
        <v>AA</v>
      </c>
      <c r="V21" s="92">
        <v>65</v>
      </c>
    </row>
    <row r="22" spans="3:22">
      <c r="L22" s="77"/>
      <c r="S22" s="1" t="s">
        <v>31</v>
      </c>
      <c r="T22" s="1">
        <f t="shared" ca="1" si="0"/>
        <v>0</v>
      </c>
      <c r="U22" s="92" t="str">
        <f t="shared" ref="U22:U46" si="4">CHAR(65)&amp;CHAR(V22)</f>
        <v>AB</v>
      </c>
      <c r="V22" s="92">
        <v>66</v>
      </c>
    </row>
    <row r="23" spans="3:22" ht="15" customHeight="1">
      <c r="C23" s="125" t="s">
        <v>977</v>
      </c>
      <c r="D23" s="126"/>
      <c r="E23" s="126"/>
      <c r="F23" s="126"/>
      <c r="G23" s="126"/>
      <c r="H23" s="126"/>
      <c r="I23" s="126"/>
      <c r="J23" s="126"/>
      <c r="K23" s="126"/>
      <c r="L23" s="126"/>
      <c r="M23" s="126"/>
      <c r="N23" s="126"/>
      <c r="O23" s="126"/>
      <c r="P23" s="127"/>
      <c r="S23" s="1" t="s">
        <v>32</v>
      </c>
      <c r="T23" s="1">
        <f t="shared" ca="1" si="0"/>
        <v>8</v>
      </c>
      <c r="U23" s="92" t="str">
        <f t="shared" si="4"/>
        <v>AC</v>
      </c>
      <c r="V23" s="92">
        <v>67</v>
      </c>
    </row>
    <row r="24" spans="3:22" ht="15" customHeight="1">
      <c r="C24" s="128"/>
      <c r="D24" s="129"/>
      <c r="E24" s="129"/>
      <c r="F24" s="129"/>
      <c r="G24" s="129"/>
      <c r="H24" s="129"/>
      <c r="I24" s="129"/>
      <c r="J24" s="129"/>
      <c r="K24" s="129"/>
      <c r="L24" s="129"/>
      <c r="M24" s="129"/>
      <c r="N24" s="129"/>
      <c r="O24" s="129"/>
      <c r="P24" s="130"/>
      <c r="S24" s="1" t="s">
        <v>33</v>
      </c>
      <c r="T24" s="1">
        <f t="shared" ca="1" si="0"/>
        <v>0</v>
      </c>
      <c r="U24" s="92" t="str">
        <f t="shared" si="4"/>
        <v>AD</v>
      </c>
      <c r="V24" s="92">
        <v>68</v>
      </c>
    </row>
    <row r="25" spans="3:22" ht="15.75" thickBot="1">
      <c r="C25" s="77" t="s">
        <v>968</v>
      </c>
      <c r="D25">
        <f t="array" aca="1" ref="D25" ca="1">SUM(IF(ISERROR(INDIRECT("coded!A1:AJ"&amp;B3+1)),1))</f>
        <v>9</v>
      </c>
      <c r="L25" s="77"/>
      <c r="S25" s="1" t="s">
        <v>34</v>
      </c>
      <c r="T25" s="1">
        <f t="shared" ca="1" si="0"/>
        <v>8</v>
      </c>
      <c r="U25" s="92" t="str">
        <f t="shared" si="4"/>
        <v>AE</v>
      </c>
      <c r="V25" s="92">
        <v>69</v>
      </c>
    </row>
    <row r="26" spans="3:22">
      <c r="F26" s="121" t="s">
        <v>30</v>
      </c>
      <c r="G26" s="122"/>
      <c r="H26" s="97"/>
      <c r="I26" s="97"/>
      <c r="J26" s="97"/>
      <c r="K26" s="97"/>
      <c r="L26" s="98"/>
      <c r="M26" s="97"/>
      <c r="N26" s="97"/>
      <c r="O26" s="97"/>
      <c r="P26" s="99"/>
      <c r="S26" s="1" t="s">
        <v>35</v>
      </c>
      <c r="T26" s="1">
        <f t="shared" ca="1" si="0"/>
        <v>0</v>
      </c>
      <c r="U26" s="92" t="str">
        <f t="shared" si="4"/>
        <v>AF</v>
      </c>
      <c r="V26" s="92">
        <v>70</v>
      </c>
    </row>
    <row r="27" spans="3:22">
      <c r="F27" s="82"/>
      <c r="G27" s="96">
        <f>COUNTIF(loaded!AH:AH,F26)</f>
        <v>0</v>
      </c>
      <c r="H27" s="100" t="s">
        <v>958</v>
      </c>
      <c r="I27" s="83"/>
      <c r="J27" s="83"/>
      <c r="K27" s="83"/>
      <c r="L27" s="101"/>
      <c r="M27" s="83"/>
      <c r="N27" s="83"/>
      <c r="O27" s="83"/>
      <c r="P27" s="102"/>
      <c r="S27" s="1" t="s">
        <v>36</v>
      </c>
      <c r="T27" s="1">
        <f t="shared" ca="1" si="0"/>
        <v>8</v>
      </c>
      <c r="U27" s="92" t="str">
        <f t="shared" si="4"/>
        <v>AG</v>
      </c>
      <c r="V27" s="92">
        <v>71</v>
      </c>
    </row>
    <row r="28" spans="3:22">
      <c r="F28" s="82"/>
      <c r="G28" s="96">
        <f>COUNTIF(loaded!AH:AH,"*overlap*")</f>
        <v>0</v>
      </c>
      <c r="H28" s="100" t="s">
        <v>959</v>
      </c>
      <c r="I28" s="83"/>
      <c r="J28" s="83"/>
      <c r="K28" s="83"/>
      <c r="L28" s="101"/>
      <c r="M28" s="83"/>
      <c r="N28" s="83"/>
      <c r="O28" s="83"/>
      <c r="P28" s="102"/>
      <c r="S28" s="1" t="s">
        <v>37</v>
      </c>
      <c r="T28" s="1">
        <f t="shared" ca="1" si="0"/>
        <v>2</v>
      </c>
      <c r="U28" s="92" t="str">
        <f t="shared" si="4"/>
        <v>AH</v>
      </c>
      <c r="V28" s="92">
        <v>72</v>
      </c>
    </row>
    <row r="29" spans="3:22" ht="15.75" thickBot="1">
      <c r="C29" s="104" t="s">
        <v>964</v>
      </c>
      <c r="D29" s="104" t="s">
        <v>976</v>
      </c>
      <c r="F29" s="117">
        <f>SUM(G27:G28)</f>
        <v>0</v>
      </c>
      <c r="G29" s="118"/>
      <c r="H29" s="86"/>
      <c r="I29" s="86"/>
      <c r="J29" s="86"/>
      <c r="K29" s="86"/>
      <c r="L29" s="103"/>
      <c r="M29" s="86"/>
      <c r="N29" s="86"/>
      <c r="O29" s="86"/>
      <c r="P29" s="87"/>
      <c r="S29" s="1" t="s">
        <v>38</v>
      </c>
      <c r="T29" s="1">
        <f t="shared" ca="1" si="0"/>
        <v>8</v>
      </c>
      <c r="U29" s="92" t="str">
        <f t="shared" si="4"/>
        <v>AI</v>
      </c>
      <c r="V29" s="92">
        <v>73</v>
      </c>
    </row>
    <row r="30" spans="3:22" ht="15.75" thickBot="1">
      <c r="C30" s="110" t="s">
        <v>965</v>
      </c>
      <c r="D30" s="110">
        <f>F29</f>
        <v>0</v>
      </c>
      <c r="L30" s="77"/>
      <c r="S30" s="1" t="s">
        <v>39</v>
      </c>
      <c r="T30" s="1">
        <f t="shared" ca="1" si="0"/>
        <v>2</v>
      </c>
      <c r="U30" s="92" t="str">
        <f t="shared" si="4"/>
        <v>AJ</v>
      </c>
      <c r="V30" s="92">
        <v>74</v>
      </c>
    </row>
    <row r="31" spans="3:22">
      <c r="C31" s="110" t="s">
        <v>764</v>
      </c>
      <c r="D31" s="110">
        <f>F34</f>
        <v>0</v>
      </c>
      <c r="F31" s="121" t="s">
        <v>764</v>
      </c>
      <c r="G31" s="122"/>
      <c r="J31" s="113" t="s">
        <v>978</v>
      </c>
      <c r="L31" s="77"/>
      <c r="S31" s="1" t="s">
        <v>40</v>
      </c>
      <c r="T31" s="1">
        <f t="shared" ca="1" si="0"/>
        <v>8</v>
      </c>
      <c r="U31" s="92" t="str">
        <f t="shared" si="4"/>
        <v>AK</v>
      </c>
      <c r="V31" s="92">
        <v>75</v>
      </c>
    </row>
    <row r="32" spans="3:22">
      <c r="C32" s="110" t="s">
        <v>22</v>
      </c>
      <c r="D32" s="110">
        <f>F40</f>
        <v>0</v>
      </c>
      <c r="F32" s="82"/>
      <c r="G32" s="96">
        <f>B3-COUNTIF(loaded!BO:BO,"&lt;&gt;")+1</f>
        <v>0</v>
      </c>
      <c r="H32" t="s">
        <v>961</v>
      </c>
      <c r="L32" s="77"/>
      <c r="S32" s="1" t="s">
        <v>41</v>
      </c>
      <c r="T32" s="1">
        <f t="shared" ca="1" si="0"/>
        <v>2</v>
      </c>
      <c r="U32" s="92" t="str">
        <f t="shared" si="4"/>
        <v>AL</v>
      </c>
      <c r="V32" s="92">
        <v>76</v>
      </c>
    </row>
    <row r="33" spans="3:22">
      <c r="C33" s="110" t="s">
        <v>966</v>
      </c>
      <c r="D33" s="110">
        <f>F45</f>
        <v>2</v>
      </c>
      <c r="F33" s="82"/>
      <c r="G33" s="96"/>
      <c r="L33" s="77"/>
      <c r="S33" s="1" t="s">
        <v>42</v>
      </c>
      <c r="T33" s="1">
        <f t="shared" ca="1" si="0"/>
        <v>0</v>
      </c>
      <c r="U33" s="92" t="str">
        <f t="shared" si="4"/>
        <v>AM</v>
      </c>
      <c r="V33" s="92">
        <v>77</v>
      </c>
    </row>
    <row r="34" spans="3:22" ht="15.75" thickBot="1">
      <c r="C34" s="110" t="s">
        <v>917</v>
      </c>
      <c r="D34" s="110">
        <f>F55</f>
        <v>0</v>
      </c>
      <c r="F34" s="123">
        <f>SUM(G32:G33)</f>
        <v>0</v>
      </c>
      <c r="G34" s="124"/>
      <c r="L34" s="77"/>
      <c r="S34" s="1" t="s">
        <v>43</v>
      </c>
      <c r="T34" s="1">
        <f t="shared" ref="T34:T60" ca="1" si="5">COUNTIF(INDIRECT("loaded!"&amp;U40&amp;":"&amp;U40),"&lt;&gt;")-1</f>
        <v>0</v>
      </c>
      <c r="U34" s="92" t="str">
        <f t="shared" si="4"/>
        <v>AN</v>
      </c>
      <c r="V34" s="92">
        <v>78</v>
      </c>
    </row>
    <row r="35" spans="3:22">
      <c r="C35" s="110" t="s">
        <v>44</v>
      </c>
      <c r="D35" s="110">
        <f>F56</f>
        <v>0</v>
      </c>
      <c r="L35" s="77"/>
      <c r="S35" s="1" t="s">
        <v>44</v>
      </c>
      <c r="T35" s="1">
        <f t="shared" ca="1" si="5"/>
        <v>0</v>
      </c>
      <c r="U35" s="92" t="str">
        <f t="shared" si="4"/>
        <v>AO</v>
      </c>
      <c r="V35" s="92">
        <v>79</v>
      </c>
    </row>
    <row r="36" spans="3:22" ht="15.75" thickBot="1">
      <c r="C36" s="93"/>
      <c r="D36" s="94"/>
      <c r="L36" s="77"/>
      <c r="S36" s="1" t="s">
        <v>45</v>
      </c>
      <c r="T36" s="1">
        <f t="shared" ca="1" si="5"/>
        <v>0</v>
      </c>
      <c r="U36" s="92" t="str">
        <f t="shared" si="4"/>
        <v>AP</v>
      </c>
      <c r="V36" s="92">
        <v>80</v>
      </c>
    </row>
    <row r="37" spans="3:22">
      <c r="C37" s="93"/>
      <c r="D37" s="94"/>
      <c r="F37" s="121" t="s">
        <v>22</v>
      </c>
      <c r="G37" s="122"/>
      <c r="L37" s="77"/>
      <c r="S37" s="1" t="s">
        <v>46</v>
      </c>
      <c r="T37" s="1">
        <f t="shared" ca="1" si="5"/>
        <v>0</v>
      </c>
      <c r="U37" s="92" t="str">
        <f t="shared" si="4"/>
        <v>AQ</v>
      </c>
      <c r="V37" s="92">
        <v>81</v>
      </c>
    </row>
    <row r="38" spans="3:22">
      <c r="C38" s="93"/>
      <c r="D38" s="94"/>
      <c r="F38" s="82"/>
      <c r="G38" s="96">
        <f>B3-COUNTIF(loaded!Y:Y,"&lt;&gt;")+1</f>
        <v>0</v>
      </c>
      <c r="H38" t="s">
        <v>961</v>
      </c>
      <c r="L38" s="77"/>
      <c r="S38" s="1" t="s">
        <v>47</v>
      </c>
      <c r="T38" s="1">
        <f t="shared" ca="1" si="5"/>
        <v>0</v>
      </c>
      <c r="U38" s="92" t="str">
        <f t="shared" si="4"/>
        <v>AR</v>
      </c>
      <c r="V38" s="92">
        <v>82</v>
      </c>
    </row>
    <row r="39" spans="3:22">
      <c r="C39" s="95"/>
      <c r="D39" s="91"/>
      <c r="F39" s="82"/>
      <c r="G39" s="96"/>
      <c r="L39" s="77"/>
      <c r="S39" s="1" t="s">
        <v>48</v>
      </c>
      <c r="T39" s="1">
        <f t="shared" ca="1" si="5"/>
        <v>0</v>
      </c>
      <c r="U39" s="92" t="str">
        <f t="shared" si="4"/>
        <v>AS</v>
      </c>
      <c r="V39" s="92">
        <v>83</v>
      </c>
    </row>
    <row r="40" spans="3:22" ht="15.75" thickBot="1">
      <c r="F40" s="117">
        <f>SUM(G38:G39)</f>
        <v>0</v>
      </c>
      <c r="G40" s="118"/>
      <c r="L40" s="77"/>
      <c r="S40" s="1" t="s">
        <v>49</v>
      </c>
      <c r="T40" s="1">
        <f t="shared" ca="1" si="5"/>
        <v>0</v>
      </c>
      <c r="U40" s="92" t="str">
        <f t="shared" si="4"/>
        <v>AT</v>
      </c>
      <c r="V40" s="92">
        <v>84</v>
      </c>
    </row>
    <row r="41" spans="3:22" ht="15.75" thickBot="1">
      <c r="L41" s="77"/>
      <c r="S41" s="1" t="s">
        <v>50</v>
      </c>
      <c r="T41" s="1">
        <f t="shared" ca="1" si="5"/>
        <v>0</v>
      </c>
      <c r="U41" s="92" t="str">
        <f t="shared" si="4"/>
        <v>AU</v>
      </c>
      <c r="V41" s="92">
        <v>85</v>
      </c>
    </row>
    <row r="42" spans="3:22">
      <c r="F42" s="121" t="s">
        <v>40</v>
      </c>
      <c r="G42" s="122"/>
      <c r="L42" s="77"/>
      <c r="S42" s="1" t="s">
        <v>51</v>
      </c>
      <c r="T42" s="1">
        <f t="shared" ca="1" si="5"/>
        <v>0</v>
      </c>
      <c r="U42" s="92" t="str">
        <f t="shared" si="4"/>
        <v>AV</v>
      </c>
      <c r="V42" s="92">
        <v>86</v>
      </c>
    </row>
    <row r="43" spans="3:22">
      <c r="F43" s="82"/>
      <c r="G43" s="96">
        <f>COUNTIF(loaded!AR:AR,H43)</f>
        <v>2</v>
      </c>
      <c r="H43" s="74" t="s">
        <v>962</v>
      </c>
      <c r="L43" s="77"/>
      <c r="S43" s="1" t="s">
        <v>52</v>
      </c>
      <c r="T43" s="1">
        <f t="shared" ca="1" si="5"/>
        <v>8</v>
      </c>
      <c r="U43" s="92" t="str">
        <f t="shared" si="4"/>
        <v>AW</v>
      </c>
      <c r="V43" s="92">
        <v>87</v>
      </c>
    </row>
    <row r="44" spans="3:22">
      <c r="F44" s="82"/>
      <c r="G44" s="96">
        <f>COUNTIF(loaded!AR:AR,H44)</f>
        <v>0</v>
      </c>
      <c r="H44" s="74" t="s">
        <v>963</v>
      </c>
      <c r="S44" s="1" t="s">
        <v>53</v>
      </c>
      <c r="T44" s="1">
        <f t="shared" ca="1" si="5"/>
        <v>0</v>
      </c>
      <c r="U44" s="92" t="str">
        <f t="shared" si="4"/>
        <v>AX</v>
      </c>
      <c r="V44" s="92">
        <v>88</v>
      </c>
    </row>
    <row r="45" spans="3:22" ht="15.75" thickBot="1">
      <c r="F45" s="117">
        <f>SUM(G43:G44)</f>
        <v>2</v>
      </c>
      <c r="G45" s="118"/>
      <c r="S45" s="1" t="s">
        <v>54</v>
      </c>
      <c r="T45" s="1">
        <f t="shared" ca="1" si="5"/>
        <v>0</v>
      </c>
      <c r="U45" s="92" t="str">
        <f t="shared" si="4"/>
        <v>AY</v>
      </c>
      <c r="V45" s="92">
        <v>89</v>
      </c>
    </row>
    <row r="46" spans="3:22" ht="15.75" thickBot="1">
      <c r="S46" s="1" t="s">
        <v>55</v>
      </c>
      <c r="T46" s="1">
        <f t="shared" ca="1" si="5"/>
        <v>0</v>
      </c>
      <c r="U46" s="92" t="str">
        <f t="shared" si="4"/>
        <v>AZ</v>
      </c>
      <c r="V46" s="92">
        <v>90</v>
      </c>
    </row>
    <row r="47" spans="3:22">
      <c r="F47" s="119" t="s">
        <v>66</v>
      </c>
      <c r="G47" s="120"/>
      <c r="S47" s="1" t="s">
        <v>56</v>
      </c>
      <c r="T47" s="1">
        <f t="shared" ca="1" si="5"/>
        <v>0</v>
      </c>
      <c r="U47" s="92" t="str">
        <f>CHAR(66)&amp;CHAR(V47)</f>
        <v>BA</v>
      </c>
      <c r="V47" s="92">
        <v>65</v>
      </c>
    </row>
    <row r="48" spans="3:22">
      <c r="F48" s="82"/>
      <c r="G48" s="96"/>
      <c r="S48" s="1" t="s">
        <v>57</v>
      </c>
      <c r="T48" s="1">
        <f t="shared" ca="1" si="5"/>
        <v>0</v>
      </c>
      <c r="U48" s="92" t="str">
        <f t="shared" ref="U48:U66" si="6">CHAR(66)&amp;CHAR(V48)</f>
        <v>BB</v>
      </c>
      <c r="V48" s="92">
        <v>66</v>
      </c>
    </row>
    <row r="49" spans="6:22">
      <c r="F49" s="82"/>
      <c r="G49" s="96"/>
      <c r="S49" s="1" t="s">
        <v>58</v>
      </c>
      <c r="T49" s="1">
        <f t="shared" ca="1" si="5"/>
        <v>0</v>
      </c>
      <c r="U49" s="92" t="str">
        <f t="shared" si="6"/>
        <v>BC</v>
      </c>
      <c r="V49" s="92">
        <v>67</v>
      </c>
    </row>
    <row r="50" spans="6:22" ht="15.75" thickBot="1">
      <c r="F50" s="117">
        <f>SUM(G48:G49)</f>
        <v>0</v>
      </c>
      <c r="G50" s="118"/>
      <c r="S50" s="1" t="s">
        <v>59</v>
      </c>
      <c r="T50" s="1">
        <f t="shared" ca="1" si="5"/>
        <v>0</v>
      </c>
      <c r="U50" s="92" t="str">
        <f t="shared" si="6"/>
        <v>BD</v>
      </c>
      <c r="V50" s="92">
        <v>68</v>
      </c>
    </row>
    <row r="51" spans="6:22" ht="15.75" thickBot="1">
      <c r="S51" s="1" t="s">
        <v>60</v>
      </c>
      <c r="T51" s="1">
        <f t="shared" ca="1" si="5"/>
        <v>0</v>
      </c>
      <c r="U51" s="92" t="str">
        <f t="shared" si="6"/>
        <v>BE</v>
      </c>
      <c r="V51" s="92">
        <v>69</v>
      </c>
    </row>
    <row r="52" spans="6:22">
      <c r="F52" s="121" t="s">
        <v>52</v>
      </c>
      <c r="G52" s="122"/>
      <c r="S52" s="1" t="s">
        <v>61</v>
      </c>
      <c r="T52" s="1">
        <f t="shared" ca="1" si="5"/>
        <v>0</v>
      </c>
      <c r="U52" s="92" t="str">
        <f t="shared" si="6"/>
        <v>BF</v>
      </c>
      <c r="V52" s="92">
        <v>70</v>
      </c>
    </row>
    <row r="53" spans="6:22">
      <c r="F53" s="82"/>
      <c r="G53" s="96">
        <f>B3-COUNTIF(loaded!BC:BC,"&lt;&gt;")+1</f>
        <v>0</v>
      </c>
      <c r="H53" t="s">
        <v>961</v>
      </c>
      <c r="S53" s="1" t="s">
        <v>62</v>
      </c>
      <c r="T53" s="1">
        <f t="shared" ca="1" si="5"/>
        <v>0</v>
      </c>
      <c r="U53" s="92" t="str">
        <f t="shared" si="6"/>
        <v>BG</v>
      </c>
      <c r="V53" s="92">
        <v>71</v>
      </c>
    </row>
    <row r="54" spans="6:22">
      <c r="F54" s="82"/>
      <c r="G54" s="96">
        <f>COUNTIF(loaded!BC:BC,H54)</f>
        <v>0</v>
      </c>
      <c r="S54" s="1" t="s">
        <v>63</v>
      </c>
      <c r="T54" s="1">
        <f t="shared" ca="1" si="5"/>
        <v>0</v>
      </c>
      <c r="U54" s="92" t="str">
        <f t="shared" si="6"/>
        <v>BH</v>
      </c>
      <c r="V54" s="92">
        <v>72</v>
      </c>
    </row>
    <row r="55" spans="6:22" ht="15.75" thickBot="1">
      <c r="F55" s="117">
        <f>SUM(G53:G54)</f>
        <v>0</v>
      </c>
      <c r="G55" s="118"/>
      <c r="S55" s="1" t="s">
        <v>64</v>
      </c>
      <c r="T55" s="1">
        <f t="shared" ca="1" si="5"/>
        <v>8</v>
      </c>
      <c r="U55" s="92" t="str">
        <f t="shared" si="6"/>
        <v>BI</v>
      </c>
      <c r="V55" s="92">
        <v>73</v>
      </c>
    </row>
    <row r="56" spans="6:22">
      <c r="S56" s="1" t="s">
        <v>65</v>
      </c>
      <c r="T56" s="1">
        <f t="shared" ca="1" si="5"/>
        <v>0</v>
      </c>
      <c r="U56" s="92" t="str">
        <f t="shared" si="6"/>
        <v>BJ</v>
      </c>
      <c r="V56" s="92">
        <v>74</v>
      </c>
    </row>
    <row r="57" spans="6:22" ht="15.75" thickBot="1">
      <c r="S57" s="1" t="s">
        <v>66</v>
      </c>
      <c r="T57" s="1">
        <f t="shared" ca="1" si="5"/>
        <v>8</v>
      </c>
      <c r="U57" s="92" t="str">
        <f t="shared" si="6"/>
        <v>BK</v>
      </c>
      <c r="V57" s="92">
        <v>75</v>
      </c>
    </row>
    <row r="58" spans="6:22">
      <c r="F58" s="121" t="s">
        <v>45</v>
      </c>
      <c r="G58" s="122"/>
      <c r="S58" s="1" t="s">
        <v>67</v>
      </c>
      <c r="T58" s="1">
        <f t="shared" ca="1" si="5"/>
        <v>0</v>
      </c>
      <c r="U58" s="92" t="str">
        <f t="shared" si="6"/>
        <v>BL</v>
      </c>
      <c r="V58" s="92">
        <v>76</v>
      </c>
    </row>
    <row r="59" spans="6:22">
      <c r="F59" s="82"/>
      <c r="G59" s="96"/>
      <c r="S59" s="1" t="s">
        <v>68</v>
      </c>
      <c r="T59" s="1">
        <f t="shared" ca="1" si="5"/>
        <v>8</v>
      </c>
      <c r="U59" s="92" t="str">
        <f t="shared" si="6"/>
        <v>BM</v>
      </c>
      <c r="V59" s="92">
        <v>77</v>
      </c>
    </row>
    <row r="60" spans="6:22">
      <c r="F60" s="82"/>
      <c r="G60" s="96"/>
      <c r="S60" s="1" t="s">
        <v>69</v>
      </c>
      <c r="T60" s="1">
        <f t="shared" ca="1" si="5"/>
        <v>0</v>
      </c>
      <c r="U60" s="92" t="str">
        <f t="shared" si="6"/>
        <v>BN</v>
      </c>
      <c r="V60" s="92">
        <v>78</v>
      </c>
    </row>
    <row r="61" spans="6:22" ht="15.75" thickBot="1">
      <c r="F61" s="117">
        <f>SUM(G59:G60)</f>
        <v>0</v>
      </c>
      <c r="G61" s="118"/>
      <c r="U61" s="92" t="str">
        <f t="shared" si="6"/>
        <v>BO</v>
      </c>
      <c r="V61" s="92">
        <v>79</v>
      </c>
    </row>
    <row r="62" spans="6:22">
      <c r="U62" s="92" t="str">
        <f t="shared" si="6"/>
        <v>BP</v>
      </c>
      <c r="V62" s="92">
        <v>80</v>
      </c>
    </row>
    <row r="63" spans="6:22">
      <c r="U63" s="92" t="str">
        <f t="shared" si="6"/>
        <v>BQ</v>
      </c>
      <c r="V63" s="92">
        <v>81</v>
      </c>
    </row>
    <row r="64" spans="6:22">
      <c r="U64" s="92" t="str">
        <f t="shared" si="6"/>
        <v>BR</v>
      </c>
      <c r="V64" s="92">
        <v>82</v>
      </c>
    </row>
    <row r="65" spans="2:22">
      <c r="B65" s="105" t="s">
        <v>971</v>
      </c>
      <c r="C65" t="s">
        <v>975</v>
      </c>
      <c r="J65" s="105" t="s">
        <v>971</v>
      </c>
      <c r="K65" t="s">
        <v>974</v>
      </c>
      <c r="U65" s="92" t="str">
        <f t="shared" si="6"/>
        <v>BS</v>
      </c>
      <c r="V65" s="92">
        <v>83</v>
      </c>
    </row>
    <row r="66" spans="2:22">
      <c r="B66" s="77" t="s">
        <v>972</v>
      </c>
      <c r="C66" s="67"/>
      <c r="J66" s="77" t="s">
        <v>972</v>
      </c>
      <c r="K66" s="67"/>
      <c r="U66" s="92" t="str">
        <f t="shared" si="6"/>
        <v>BT</v>
      </c>
      <c r="V66" s="92">
        <v>84</v>
      </c>
    </row>
    <row r="67" spans="2:22">
      <c r="B67" s="77" t="s">
        <v>973</v>
      </c>
      <c r="C67" s="67"/>
      <c r="J67" s="77" t="s">
        <v>973</v>
      </c>
      <c r="K67" s="6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sheetData>
  <autoFilter ref="S1:T60"/>
  <mergeCells count="17">
    <mergeCell ref="F55:G55"/>
    <mergeCell ref="F58:G58"/>
    <mergeCell ref="F61:G61"/>
    <mergeCell ref="F52:G52"/>
    <mergeCell ref="C12:D12"/>
    <mergeCell ref="M11:N11"/>
    <mergeCell ref="F45:G45"/>
    <mergeCell ref="F47:G47"/>
    <mergeCell ref="F50:G50"/>
    <mergeCell ref="F37:G37"/>
    <mergeCell ref="F40:G40"/>
    <mergeCell ref="F42:G42"/>
    <mergeCell ref="F26:G26"/>
    <mergeCell ref="F29:G29"/>
    <mergeCell ref="F31:G31"/>
    <mergeCell ref="F34:G34"/>
    <mergeCell ref="C23:P24"/>
  </mergeCell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9"/>
  <sheetViews>
    <sheetView tabSelected="1" zoomScale="85" zoomScaleNormal="85" workbookViewId="0">
      <pane xSplit="8" ySplit="1" topLeftCell="I2" activePane="bottomRight" state="frozen"/>
      <selection pane="topRight" activeCell="I1" sqref="I1"/>
      <selection pane="bottomLeft" activeCell="A2" sqref="A2"/>
      <selection pane="bottomRight" activeCell="K19" sqref="K19"/>
    </sheetView>
  </sheetViews>
  <sheetFormatPr defaultRowHeight="15"/>
  <cols>
    <col min="1" max="1" width="22.140625" customWidth="1"/>
    <col min="2" max="2" width="8.28515625" hidden="1" customWidth="1"/>
    <col min="3" max="3" width="7.42578125" bestFit="1" customWidth="1"/>
    <col min="4" max="4" width="10.140625" hidden="1" customWidth="1"/>
    <col min="5" max="5" width="12.140625" customWidth="1"/>
    <col min="6" max="6" width="17.140625" hidden="1" customWidth="1"/>
    <col min="7" max="7" width="19.28515625" bestFit="1" customWidth="1"/>
    <col min="8" max="8" width="5.85546875" style="37" hidden="1" customWidth="1"/>
    <col min="9" max="9" width="17.7109375" bestFit="1" customWidth="1"/>
    <col min="10" max="10" width="8.5703125" style="37" customWidth="1"/>
    <col min="11" max="11" width="9.42578125" bestFit="1" customWidth="1"/>
    <col min="12" max="12" width="9" style="37" customWidth="1"/>
    <col min="13" max="13" width="11.5703125" style="6" customWidth="1"/>
    <col min="14" max="14" width="11.28515625" style="37" customWidth="1"/>
    <col min="15" max="15" width="23.42578125" customWidth="1"/>
    <col min="16" max="16" width="5.7109375" style="37" customWidth="1"/>
    <col min="17" max="17" width="16.140625" customWidth="1"/>
    <col min="18" max="18" width="8.140625" style="37" customWidth="1"/>
    <col min="19" max="19" width="46.42578125" bestFit="1" customWidth="1"/>
    <col min="20" max="20" width="22.7109375" style="37" customWidth="1"/>
    <col min="21" max="21" width="19" customWidth="1"/>
    <col min="22" max="22" width="7.5703125" style="37" customWidth="1"/>
    <col min="23" max="23" width="15.85546875" customWidth="1"/>
    <col min="24" max="24" width="8.5703125" style="37" customWidth="1"/>
    <col min="25" max="25" width="37.140625" customWidth="1"/>
    <col min="26" max="26" width="6" style="37" customWidth="1"/>
    <col min="27" max="27" width="30.5703125" bestFit="1" customWidth="1"/>
    <col min="28" max="28" width="5" style="37" customWidth="1"/>
    <col min="29" max="29" width="22" customWidth="1"/>
    <col min="30" max="30" width="22.7109375" style="37" customWidth="1"/>
    <col min="31" max="31" width="21" style="6" customWidth="1"/>
    <col min="32" max="32" width="5.85546875" style="37" customWidth="1"/>
    <col min="33" max="33" width="13.28515625" style="6" bestFit="1" customWidth="1"/>
    <col min="34" max="34" width="6" style="37" customWidth="1"/>
    <col min="35" max="35" width="21.42578125" customWidth="1"/>
    <col min="36" max="36" width="6.7109375" style="37" customWidth="1"/>
    <col min="37" max="37" width="31.5703125" bestFit="1" customWidth="1"/>
    <col min="38" max="38" width="5.28515625" style="37" customWidth="1"/>
    <col min="39" max="39" width="21.85546875" customWidth="1"/>
    <col min="40" max="40" width="8.42578125" style="37" customWidth="1"/>
    <col min="41" max="41" width="29.85546875" customWidth="1"/>
    <col min="42" max="42" width="6.7109375" style="37" customWidth="1"/>
    <col min="43" max="43" width="25.28515625" customWidth="1"/>
    <col min="44" max="44" width="7" style="37" customWidth="1"/>
    <col min="45" max="45" width="14.28515625" customWidth="1"/>
    <col min="46" max="46" width="6.42578125" style="37" customWidth="1"/>
    <col min="47" max="47" width="7.140625" customWidth="1"/>
    <col min="48" max="48" width="4.28515625" style="37" customWidth="1"/>
    <col min="49" max="49" width="3.140625" customWidth="1"/>
    <col min="50" max="50" width="3.5703125" style="37" hidden="1" customWidth="1"/>
    <col min="51" max="51" width="11.7109375" hidden="1" customWidth="1"/>
    <col min="52" max="52" width="3.5703125" style="37" hidden="1" customWidth="1"/>
    <col min="53" max="53" width="13.42578125" hidden="1" customWidth="1"/>
    <col min="54" max="54" width="3.85546875" style="37" hidden="1" customWidth="1"/>
    <col min="55" max="55" width="23.28515625" customWidth="1"/>
    <col min="56" max="56" width="25.5703125" style="37" customWidth="1"/>
    <col min="57" max="57" width="13.42578125" customWidth="1"/>
    <col min="58" max="58" width="12.5703125" style="37" customWidth="1"/>
    <col min="59" max="59" width="10" hidden="1" customWidth="1"/>
    <col min="60" max="60" width="3.85546875" style="37" hidden="1" customWidth="1"/>
    <col min="61" max="61" width="10" hidden="1" customWidth="1"/>
    <col min="62" max="62" width="4.5703125" style="37" hidden="1" customWidth="1"/>
    <col min="63" max="63" width="10" hidden="1" customWidth="1"/>
    <col min="64" max="64" width="4.5703125" style="37" hidden="1" customWidth="1"/>
    <col min="65" max="65" width="10" hidden="1" customWidth="1"/>
    <col min="66" max="66" width="3.85546875" style="37" hidden="1" customWidth="1"/>
    <col min="67" max="67" width="21" customWidth="1"/>
    <col min="68" max="68" width="7.28515625" style="37" customWidth="1"/>
    <col min="69" max="69" width="45.7109375" customWidth="1"/>
    <col min="70" max="70" width="4.85546875" style="37" customWidth="1"/>
    <col min="71" max="71" width="28.7109375" customWidth="1"/>
    <col min="72" max="72" width="6.28515625" style="37" customWidth="1"/>
    <col min="73" max="73" width="10.5703125" customWidth="1"/>
  </cols>
  <sheetData>
    <row r="1" spans="1:73" ht="29.25" customHeight="1" thickBot="1">
      <c r="A1" s="11" t="s">
        <v>73</v>
      </c>
      <c r="B1" s="12" t="s">
        <v>74</v>
      </c>
      <c r="C1" s="13" t="s">
        <v>0</v>
      </c>
      <c r="D1" s="12" t="s">
        <v>1</v>
      </c>
      <c r="E1" s="13" t="s">
        <v>2</v>
      </c>
      <c r="F1" s="12" t="s">
        <v>3</v>
      </c>
      <c r="G1" s="13" t="s">
        <v>4</v>
      </c>
      <c r="H1" s="36" t="s">
        <v>5</v>
      </c>
      <c r="I1" s="13" t="s">
        <v>6</v>
      </c>
      <c r="J1" s="36" t="s">
        <v>7</v>
      </c>
      <c r="K1" s="14" t="s">
        <v>8</v>
      </c>
      <c r="L1" s="36" t="s">
        <v>9</v>
      </c>
      <c r="M1" s="15" t="s">
        <v>10</v>
      </c>
      <c r="N1" s="36" t="s">
        <v>11</v>
      </c>
      <c r="O1" s="13" t="s">
        <v>12</v>
      </c>
      <c r="P1" s="36" t="s">
        <v>13</v>
      </c>
      <c r="Q1" s="13" t="s">
        <v>14</v>
      </c>
      <c r="R1" s="36" t="s">
        <v>15</v>
      </c>
      <c r="S1" s="13" t="s">
        <v>16</v>
      </c>
      <c r="T1" s="36" t="s">
        <v>17</v>
      </c>
      <c r="U1" s="13" t="s">
        <v>18</v>
      </c>
      <c r="V1" s="36" t="s">
        <v>19</v>
      </c>
      <c r="W1" s="13" t="s">
        <v>20</v>
      </c>
      <c r="X1" s="36" t="s">
        <v>21</v>
      </c>
      <c r="Y1" s="13" t="s">
        <v>22</v>
      </c>
      <c r="Z1" s="36" t="s">
        <v>23</v>
      </c>
      <c r="AA1" s="13" t="s">
        <v>24</v>
      </c>
      <c r="AB1" s="36" t="s">
        <v>25</v>
      </c>
      <c r="AC1" s="13" t="s">
        <v>26</v>
      </c>
      <c r="AD1" s="36" t="s">
        <v>27</v>
      </c>
      <c r="AE1" s="16" t="s">
        <v>28</v>
      </c>
      <c r="AF1" s="36" t="s">
        <v>29</v>
      </c>
      <c r="AG1" s="16" t="s">
        <v>30</v>
      </c>
      <c r="AH1" s="36" t="s">
        <v>31</v>
      </c>
      <c r="AI1" s="13" t="s">
        <v>32</v>
      </c>
      <c r="AJ1" s="36" t="s">
        <v>33</v>
      </c>
      <c r="AK1" s="13" t="s">
        <v>34</v>
      </c>
      <c r="AL1" s="36" t="s">
        <v>35</v>
      </c>
      <c r="AM1" s="13" t="s">
        <v>36</v>
      </c>
      <c r="AN1" s="36" t="s">
        <v>37</v>
      </c>
      <c r="AO1" s="13" t="s">
        <v>38</v>
      </c>
      <c r="AP1" s="36" t="s">
        <v>39</v>
      </c>
      <c r="AQ1" s="13" t="s">
        <v>40</v>
      </c>
      <c r="AR1" s="36" t="s">
        <v>41</v>
      </c>
      <c r="AS1" s="13" t="s">
        <v>42</v>
      </c>
      <c r="AT1" s="36" t="s">
        <v>43</v>
      </c>
      <c r="AU1" s="13" t="s">
        <v>44</v>
      </c>
      <c r="AV1" s="36" t="s">
        <v>45</v>
      </c>
      <c r="AW1" s="13" t="s">
        <v>46</v>
      </c>
      <c r="AX1" s="36" t="s">
        <v>47</v>
      </c>
      <c r="AY1" s="13" t="s">
        <v>48</v>
      </c>
      <c r="AZ1" s="36" t="s">
        <v>49</v>
      </c>
      <c r="BA1" s="13" t="s">
        <v>50</v>
      </c>
      <c r="BB1" s="36" t="s">
        <v>51</v>
      </c>
      <c r="BC1" s="13" t="s">
        <v>52</v>
      </c>
      <c r="BD1" s="36" t="s">
        <v>53</v>
      </c>
      <c r="BE1" s="13" t="s">
        <v>54</v>
      </c>
      <c r="BF1" s="36" t="s">
        <v>55</v>
      </c>
      <c r="BG1" s="13" t="s">
        <v>56</v>
      </c>
      <c r="BH1" s="36" t="s">
        <v>57</v>
      </c>
      <c r="BI1" s="13" t="s">
        <v>58</v>
      </c>
      <c r="BJ1" s="36" t="s">
        <v>59</v>
      </c>
      <c r="BK1" s="13" t="s">
        <v>60</v>
      </c>
      <c r="BL1" s="36" t="s">
        <v>61</v>
      </c>
      <c r="BM1" s="13" t="s">
        <v>62</v>
      </c>
      <c r="BN1" s="36" t="s">
        <v>63</v>
      </c>
      <c r="BO1" s="13" t="s">
        <v>64</v>
      </c>
      <c r="BP1" s="36" t="s">
        <v>65</v>
      </c>
      <c r="BQ1" s="13" t="s">
        <v>66</v>
      </c>
      <c r="BR1" s="36" t="s">
        <v>67</v>
      </c>
      <c r="BS1" s="13" t="s">
        <v>68</v>
      </c>
      <c r="BT1" s="36" t="s">
        <v>69</v>
      </c>
      <c r="BU1" s="3" t="s">
        <v>72</v>
      </c>
    </row>
    <row r="2" spans="1:73" ht="20.25" customHeight="1" thickTop="1" thickBot="1">
      <c r="A2" s="38"/>
      <c r="B2" s="39"/>
      <c r="C2" s="39">
        <v>7013</v>
      </c>
      <c r="D2" s="40"/>
      <c r="E2" s="39" t="s">
        <v>980</v>
      </c>
      <c r="F2" s="40"/>
      <c r="G2" s="39" t="s">
        <v>981</v>
      </c>
      <c r="H2" s="41"/>
      <c r="I2" s="42" t="s">
        <v>982</v>
      </c>
      <c r="J2" s="41"/>
      <c r="K2" s="42" t="s">
        <v>983</v>
      </c>
      <c r="L2" s="41"/>
      <c r="M2" s="43" t="s">
        <v>984</v>
      </c>
      <c r="N2" s="41"/>
      <c r="O2" s="44" t="s">
        <v>985</v>
      </c>
      <c r="P2" s="41"/>
      <c r="Q2" s="42" t="s">
        <v>70</v>
      </c>
      <c r="R2" s="41"/>
      <c r="S2" s="35" t="s">
        <v>751</v>
      </c>
      <c r="T2" s="41"/>
      <c r="U2" s="42" t="s">
        <v>389</v>
      </c>
      <c r="V2" s="41"/>
      <c r="W2" s="43" t="s">
        <v>986</v>
      </c>
      <c r="X2" s="41"/>
      <c r="Y2" s="42" t="s">
        <v>765</v>
      </c>
      <c r="Z2" s="41"/>
      <c r="AA2" s="23" t="s">
        <v>865</v>
      </c>
      <c r="AB2" s="41"/>
      <c r="AC2" s="42" t="s">
        <v>827</v>
      </c>
      <c r="AD2" s="41" t="s">
        <v>987</v>
      </c>
      <c r="AE2" s="43" t="s">
        <v>988</v>
      </c>
      <c r="AF2" s="41"/>
      <c r="AG2" s="43" t="s">
        <v>988</v>
      </c>
      <c r="AH2" s="41"/>
      <c r="AI2" s="42" t="s">
        <v>989</v>
      </c>
      <c r="AJ2" s="41"/>
      <c r="AK2" s="42" t="s">
        <v>849</v>
      </c>
      <c r="AL2" s="41"/>
      <c r="AM2" s="42" t="s">
        <v>802</v>
      </c>
      <c r="AN2" s="41" t="s">
        <v>990</v>
      </c>
      <c r="AO2" s="42" t="s">
        <v>855</v>
      </c>
      <c r="AP2" s="41" t="s">
        <v>991</v>
      </c>
      <c r="AQ2" s="42" t="s">
        <v>557</v>
      </c>
      <c r="AR2" s="41" t="s">
        <v>962</v>
      </c>
      <c r="AS2" s="42"/>
      <c r="AT2" s="41"/>
      <c r="AU2" s="42"/>
      <c r="AV2" s="41"/>
      <c r="AW2" s="42"/>
      <c r="AX2" s="41"/>
      <c r="AY2" s="42"/>
      <c r="AZ2" s="41"/>
      <c r="BA2" s="42"/>
      <c r="BB2" s="41"/>
      <c r="BC2" s="42" t="s">
        <v>854</v>
      </c>
      <c r="BD2" s="41"/>
      <c r="BE2" s="42"/>
      <c r="BF2" s="41"/>
      <c r="BG2" s="42"/>
      <c r="BH2" s="41"/>
      <c r="BI2" s="42"/>
      <c r="BJ2" s="41"/>
      <c r="BK2" s="42"/>
      <c r="BL2" s="41"/>
      <c r="BM2" s="42"/>
      <c r="BN2" s="41"/>
      <c r="BO2" s="42" t="s">
        <v>756</v>
      </c>
      <c r="BP2" s="41"/>
      <c r="BQ2" s="42" t="s">
        <v>864</v>
      </c>
      <c r="BR2" s="41"/>
      <c r="BS2" s="42" t="s">
        <v>860</v>
      </c>
      <c r="BT2" s="41"/>
      <c r="BU2" t="b">
        <f>OR(AND(AI2="",AG2&lt;&gt;""),NOT(AND(BR2="",BP2="",BN2="",BL2="",BJ2="",BH2="",BF2="",BD2="",BB2="",AZ2="",AX2="",AV2="",AT2="",AR2="",AP2="",AN2="",AL2="",AJ2="",AH2="",AF2="",AD2="",AB2="",Z2="",X2="",V2="",T2="",R2="",P2="",N2="", L2="",J2="")))</f>
        <v>1</v>
      </c>
    </row>
    <row r="3" spans="1:73" ht="16.5" thickTop="1" thickBot="1">
      <c r="A3" s="133"/>
      <c r="B3" s="133"/>
      <c r="C3" s="133">
        <v>7068</v>
      </c>
      <c r="D3" s="134"/>
      <c r="E3" s="133" t="s">
        <v>992</v>
      </c>
      <c r="F3" s="134"/>
      <c r="G3" s="133" t="s">
        <v>993</v>
      </c>
      <c r="H3" s="135"/>
      <c r="I3" s="136" t="s">
        <v>994</v>
      </c>
      <c r="J3" s="135"/>
      <c r="K3" s="136" t="s">
        <v>983</v>
      </c>
      <c r="L3" s="135"/>
      <c r="M3" s="137" t="s">
        <v>995</v>
      </c>
      <c r="N3" s="135"/>
      <c r="O3" s="138" t="s">
        <v>985</v>
      </c>
      <c r="P3" s="135"/>
      <c r="Q3" s="136" t="s">
        <v>70</v>
      </c>
      <c r="R3" s="135"/>
      <c r="S3" s="139" t="s">
        <v>748</v>
      </c>
      <c r="T3" s="135"/>
      <c r="U3" s="136" t="s">
        <v>389</v>
      </c>
      <c r="V3" s="135"/>
      <c r="W3" s="137">
        <v>2611</v>
      </c>
      <c r="X3" s="135"/>
      <c r="Y3" s="136" t="s">
        <v>765</v>
      </c>
      <c r="Z3" s="135"/>
      <c r="AA3" s="140" t="s">
        <v>865</v>
      </c>
      <c r="AB3" s="135"/>
      <c r="AC3" s="136" t="s">
        <v>829</v>
      </c>
      <c r="AD3" s="135" t="s">
        <v>987</v>
      </c>
      <c r="AE3" s="137" t="s">
        <v>996</v>
      </c>
      <c r="AF3" s="135"/>
      <c r="AG3" s="137" t="s">
        <v>996</v>
      </c>
      <c r="AH3" s="135"/>
      <c r="AI3" s="136" t="s">
        <v>989</v>
      </c>
      <c r="AJ3" s="135"/>
      <c r="AK3" s="136" t="s">
        <v>849</v>
      </c>
      <c r="AL3" s="135"/>
      <c r="AM3" s="136" t="s">
        <v>798</v>
      </c>
      <c r="AN3" s="135" t="s">
        <v>990</v>
      </c>
      <c r="AO3" s="136" t="s">
        <v>857</v>
      </c>
      <c r="AP3" s="135" t="s">
        <v>991</v>
      </c>
      <c r="AQ3" s="136" t="s">
        <v>556</v>
      </c>
      <c r="AR3" s="135" t="s">
        <v>962</v>
      </c>
      <c r="AS3" s="136"/>
      <c r="AT3" s="135"/>
      <c r="AU3" s="136"/>
      <c r="AV3" s="135"/>
      <c r="AW3" s="136"/>
      <c r="AX3" s="135"/>
      <c r="AY3" s="136"/>
      <c r="AZ3" s="135"/>
      <c r="BA3" s="136"/>
      <c r="BB3" s="135"/>
      <c r="BC3" s="136" t="s">
        <v>854</v>
      </c>
      <c r="BD3" s="135"/>
      <c r="BE3" s="136"/>
      <c r="BF3" s="135"/>
      <c r="BG3" s="136"/>
      <c r="BH3" s="135"/>
      <c r="BI3" s="136"/>
      <c r="BJ3" s="135"/>
      <c r="BK3" s="136"/>
      <c r="BL3" s="135"/>
      <c r="BM3" s="136"/>
      <c r="BN3" s="135"/>
      <c r="BO3" s="136" t="s">
        <v>756</v>
      </c>
      <c r="BP3" s="135"/>
      <c r="BQ3" s="136" t="s">
        <v>864</v>
      </c>
      <c r="BR3" s="135"/>
      <c r="BS3" s="136" t="s">
        <v>860</v>
      </c>
      <c r="BT3" s="135"/>
      <c r="BU3" t="b">
        <f>OR(AND(AI3="",AG3&lt;&gt;""),NOT(AND(BR3="",BP3="",BN3="",BL3="",BJ3="",BH3="",BF3="",BD3="",BB3="",AZ3="",AX3="",AV3="",AT3="",AR3="",AP3="",AN3="",AL3="",AJ3="",AH3="",AF3="",AD3="",AB3="",Z3="",X3="",V3="",T3="",R3="",P3="",N3="", L3="",J3="")))</f>
        <v>1</v>
      </c>
    </row>
    <row r="4" spans="1:73" ht="16.5" thickTop="1" thickBot="1">
      <c r="A4" s="133"/>
      <c r="B4" s="133"/>
      <c r="C4" s="133">
        <v>7947</v>
      </c>
      <c r="D4" s="134"/>
      <c r="E4" s="133" t="s">
        <v>997</v>
      </c>
      <c r="F4" s="134"/>
      <c r="G4" s="133" t="s">
        <v>998</v>
      </c>
      <c r="H4" s="135"/>
      <c r="I4" s="136" t="s">
        <v>999</v>
      </c>
      <c r="J4" s="135"/>
      <c r="K4" s="136" t="s">
        <v>1000</v>
      </c>
      <c r="L4" s="135"/>
      <c r="M4" s="137" t="s">
        <v>1001</v>
      </c>
      <c r="N4" s="135"/>
      <c r="O4" s="138" t="s">
        <v>985</v>
      </c>
      <c r="P4" s="135"/>
      <c r="Q4" s="136" t="s">
        <v>70</v>
      </c>
      <c r="R4" s="135"/>
      <c r="S4" s="139" t="s">
        <v>751</v>
      </c>
      <c r="T4" s="135"/>
      <c r="U4" s="136" t="s">
        <v>389</v>
      </c>
      <c r="V4" s="135"/>
      <c r="W4" s="137">
        <v>2611</v>
      </c>
      <c r="X4" s="135"/>
      <c r="Y4" s="136" t="s">
        <v>765</v>
      </c>
      <c r="Z4" s="135"/>
      <c r="AA4" s="140" t="s">
        <v>1002</v>
      </c>
      <c r="AB4" s="135" t="s">
        <v>1003</v>
      </c>
      <c r="AC4" s="136" t="s">
        <v>811</v>
      </c>
      <c r="AD4" s="135"/>
      <c r="AE4" s="137" t="s">
        <v>1004</v>
      </c>
      <c r="AF4" s="135"/>
      <c r="AG4" s="137" t="s">
        <v>1004</v>
      </c>
      <c r="AH4" s="135"/>
      <c r="AI4" s="136" t="s">
        <v>989</v>
      </c>
      <c r="AJ4" s="135"/>
      <c r="AK4" s="136" t="s">
        <v>849</v>
      </c>
      <c r="AL4" s="135"/>
      <c r="AM4" s="136" t="s">
        <v>802</v>
      </c>
      <c r="AN4" s="135"/>
      <c r="AO4" s="136" t="s">
        <v>856</v>
      </c>
      <c r="AP4" s="135"/>
      <c r="AQ4" s="136" t="s">
        <v>557</v>
      </c>
      <c r="AR4" s="135"/>
      <c r="AS4" s="136"/>
      <c r="AT4" s="135"/>
      <c r="AU4" s="136"/>
      <c r="AV4" s="135"/>
      <c r="AW4" s="136"/>
      <c r="AX4" s="135"/>
      <c r="AY4" s="136"/>
      <c r="AZ4" s="135"/>
      <c r="BA4" s="136"/>
      <c r="BB4" s="135"/>
      <c r="BC4" s="136" t="s">
        <v>835</v>
      </c>
      <c r="BD4" s="135"/>
      <c r="BE4" s="136"/>
      <c r="BF4" s="135"/>
      <c r="BG4" s="136"/>
      <c r="BH4" s="135"/>
      <c r="BI4" s="136"/>
      <c r="BJ4" s="135"/>
      <c r="BK4" s="136"/>
      <c r="BL4" s="135"/>
      <c r="BM4" s="136"/>
      <c r="BN4" s="135"/>
      <c r="BO4" s="136" t="s">
        <v>756</v>
      </c>
      <c r="BP4" s="135"/>
      <c r="BQ4" s="136" t="s">
        <v>864</v>
      </c>
      <c r="BR4" s="135"/>
      <c r="BS4" s="136" t="s">
        <v>861</v>
      </c>
      <c r="BT4" s="135"/>
      <c r="BU4" t="b">
        <f t="shared" ref="BU4:BU5" si="0">OR(AND(AI4="",AG4&lt;&gt;""),NOT(AND(BR4="",BP4="",BN4="",BL4="",BJ4="",BH4="",BF4="",BD4="",BB4="",AZ4="",AX4="",AV4="",AT4="",AR4="",AP4="",AN4="",AL4="",AJ4="",AH4="",AF4="",AD4="",AB4="",Z4="",X4="",V4="",T4="",R4="",P4="",N4="", L4="",J4="")))</f>
        <v>1</v>
      </c>
    </row>
    <row r="5" spans="1:73" ht="16.5" thickTop="1" thickBot="1">
      <c r="A5" s="133"/>
      <c r="B5" s="133"/>
      <c r="C5" s="133">
        <v>11369</v>
      </c>
      <c r="D5" s="134"/>
      <c r="E5" s="133" t="s">
        <v>1005</v>
      </c>
      <c r="F5" s="134"/>
      <c r="G5" s="133" t="s">
        <v>1006</v>
      </c>
      <c r="H5" s="135"/>
      <c r="I5" s="136" t="s">
        <v>1007</v>
      </c>
      <c r="J5" s="135"/>
      <c r="K5" s="136" t="s">
        <v>1000</v>
      </c>
      <c r="L5" s="135"/>
      <c r="M5" s="137" t="s">
        <v>1008</v>
      </c>
      <c r="N5" s="135"/>
      <c r="O5" s="138" t="s">
        <v>985</v>
      </c>
      <c r="P5" s="135"/>
      <c r="Q5" s="136" t="s">
        <v>70</v>
      </c>
      <c r="R5" s="135"/>
      <c r="S5" s="139" t="s">
        <v>751</v>
      </c>
      <c r="T5" s="135"/>
      <c r="U5" s="136" t="s">
        <v>389</v>
      </c>
      <c r="V5" s="135"/>
      <c r="W5" s="137">
        <v>2620</v>
      </c>
      <c r="X5" s="135"/>
      <c r="Y5" s="136" t="s">
        <v>765</v>
      </c>
      <c r="Z5" s="135"/>
      <c r="AA5" s="140" t="s">
        <v>862</v>
      </c>
      <c r="AB5" s="135"/>
      <c r="AC5" s="136" t="s">
        <v>811</v>
      </c>
      <c r="AD5" s="135"/>
      <c r="AE5" s="137" t="s">
        <v>1009</v>
      </c>
      <c r="AF5" s="135"/>
      <c r="AG5" s="137" t="s">
        <v>1010</v>
      </c>
      <c r="AH5" s="135"/>
      <c r="AI5" s="136" t="s">
        <v>989</v>
      </c>
      <c r="AJ5" s="135"/>
      <c r="AK5" s="136" t="s">
        <v>852</v>
      </c>
      <c r="AL5" s="135"/>
      <c r="AM5" s="136" t="s">
        <v>802</v>
      </c>
      <c r="AN5" s="135"/>
      <c r="AO5" s="136" t="s">
        <v>855</v>
      </c>
      <c r="AP5" s="135"/>
      <c r="AQ5" s="136" t="s">
        <v>557</v>
      </c>
      <c r="AR5" s="135"/>
      <c r="AS5" s="136"/>
      <c r="AT5" s="135"/>
      <c r="AU5" s="136"/>
      <c r="AV5" s="135"/>
      <c r="AW5" s="136"/>
      <c r="AX5" s="135"/>
      <c r="AY5" s="136"/>
      <c r="AZ5" s="135"/>
      <c r="BA5" s="136"/>
      <c r="BB5" s="135"/>
      <c r="BC5" s="136" t="s">
        <v>835</v>
      </c>
      <c r="BD5" s="135"/>
      <c r="BE5" s="136"/>
      <c r="BF5" s="135"/>
      <c r="BG5" s="136"/>
      <c r="BH5" s="135"/>
      <c r="BI5" s="136"/>
      <c r="BJ5" s="135"/>
      <c r="BK5" s="136"/>
      <c r="BL5" s="135"/>
      <c r="BM5" s="136"/>
      <c r="BN5" s="135"/>
      <c r="BO5" s="136" t="s">
        <v>760</v>
      </c>
      <c r="BP5" s="135"/>
      <c r="BQ5" s="136" t="s">
        <v>864</v>
      </c>
      <c r="BR5" s="135"/>
      <c r="BS5" s="136" t="s">
        <v>860</v>
      </c>
      <c r="BT5" s="135"/>
      <c r="BU5" t="b">
        <f t="shared" si="0"/>
        <v>0</v>
      </c>
    </row>
    <row r="6" spans="1:73" ht="16.5" thickTop="1" thickBot="1">
      <c r="A6" s="133"/>
      <c r="B6" s="133"/>
      <c r="C6" s="133">
        <v>5694</v>
      </c>
      <c r="D6" s="134"/>
      <c r="E6" s="133" t="s">
        <v>1011</v>
      </c>
      <c r="F6" s="134"/>
      <c r="G6" s="133" t="s">
        <v>1012</v>
      </c>
      <c r="H6" s="135"/>
      <c r="I6" s="136" t="s">
        <v>1013</v>
      </c>
      <c r="J6" s="135"/>
      <c r="K6" s="136" t="s">
        <v>1000</v>
      </c>
      <c r="L6" s="135"/>
      <c r="M6" s="137" t="s">
        <v>1014</v>
      </c>
      <c r="N6" s="135"/>
      <c r="O6" s="138" t="s">
        <v>985</v>
      </c>
      <c r="P6" s="135"/>
      <c r="Q6" s="136" t="s">
        <v>70</v>
      </c>
      <c r="R6" s="135"/>
      <c r="S6" s="139" t="s">
        <v>751</v>
      </c>
      <c r="T6" s="135"/>
      <c r="U6" s="136" t="s">
        <v>389</v>
      </c>
      <c r="V6" s="135"/>
      <c r="W6" s="137">
        <v>2617</v>
      </c>
      <c r="X6" s="135"/>
      <c r="Y6" s="136" t="s">
        <v>765</v>
      </c>
      <c r="Z6" s="135"/>
      <c r="AA6" s="140" t="s">
        <v>862</v>
      </c>
      <c r="AB6" s="135"/>
      <c r="AC6" s="136" t="s">
        <v>827</v>
      </c>
      <c r="AD6" s="135"/>
      <c r="AE6" s="137" t="s">
        <v>1015</v>
      </c>
      <c r="AF6" s="135"/>
      <c r="AG6" s="137" t="s">
        <v>1015</v>
      </c>
      <c r="AH6" s="135"/>
      <c r="AI6" s="136" t="s">
        <v>989</v>
      </c>
      <c r="AJ6" s="135"/>
      <c r="AK6" s="136" t="s">
        <v>849</v>
      </c>
      <c r="AL6" s="135"/>
      <c r="AM6" s="136" t="s">
        <v>798</v>
      </c>
      <c r="AN6" s="135"/>
      <c r="AO6" s="136" t="s">
        <v>857</v>
      </c>
      <c r="AP6" s="135"/>
      <c r="AQ6" s="136" t="s">
        <v>556</v>
      </c>
      <c r="AR6" s="135"/>
      <c r="AS6" s="136"/>
      <c r="AT6" s="135"/>
      <c r="AU6" s="136"/>
      <c r="AV6" s="135"/>
      <c r="AW6" s="136"/>
      <c r="AX6" s="135"/>
      <c r="AY6" s="136"/>
      <c r="AZ6" s="135"/>
      <c r="BA6" s="136"/>
      <c r="BB6" s="135"/>
      <c r="BC6" s="136" t="s">
        <v>854</v>
      </c>
      <c r="BD6" s="135"/>
      <c r="BE6" s="136"/>
      <c r="BF6" s="135"/>
      <c r="BG6" s="136"/>
      <c r="BH6" s="135"/>
      <c r="BI6" s="136"/>
      <c r="BJ6" s="135"/>
      <c r="BK6" s="136"/>
      <c r="BL6" s="135"/>
      <c r="BM6" s="136"/>
      <c r="BN6" s="135"/>
      <c r="BO6" s="136" t="s">
        <v>754</v>
      </c>
      <c r="BP6" s="135"/>
      <c r="BQ6" s="136" t="s">
        <v>864</v>
      </c>
      <c r="BR6" s="135"/>
      <c r="BS6" s="136" t="s">
        <v>860</v>
      </c>
      <c r="BT6" s="135"/>
      <c r="BU6" t="b">
        <f t="shared" ref="BU6:BU7" si="1">OR(AND(AI6="",AG6&lt;&gt;""),NOT(AND(BR6="",BP6="",BN6="",BL6="",BJ6="",BH6="",BF6="",BD6="",BB6="",AZ6="",AX6="",AV6="",AT6="",AR6="",AP6="",AN6="",AL6="",AJ6="",AH6="",AF6="",AD6="",AB6="",Z6="",X6="",V6="",T6="",R6="",P6="",N6="", L6="",J6="")))</f>
        <v>0</v>
      </c>
    </row>
    <row r="7" spans="1:73" ht="16.5" thickTop="1" thickBot="1">
      <c r="A7" s="133"/>
      <c r="B7" s="133"/>
      <c r="C7" s="133">
        <v>8137</v>
      </c>
      <c r="D7" s="134"/>
      <c r="E7" s="133" t="s">
        <v>1016</v>
      </c>
      <c r="F7" s="134"/>
      <c r="G7" s="133" t="s">
        <v>1017</v>
      </c>
      <c r="H7" s="135"/>
      <c r="I7" s="136" t="s">
        <v>1018</v>
      </c>
      <c r="J7" s="135"/>
      <c r="K7" s="136" t="s">
        <v>1000</v>
      </c>
      <c r="L7" s="135"/>
      <c r="M7" s="137" t="s">
        <v>1019</v>
      </c>
      <c r="N7" s="135"/>
      <c r="O7" s="138" t="s">
        <v>985</v>
      </c>
      <c r="P7" s="135"/>
      <c r="Q7" s="136" t="s">
        <v>70</v>
      </c>
      <c r="R7" s="135"/>
      <c r="S7" s="139" t="s">
        <v>751</v>
      </c>
      <c r="T7" s="135"/>
      <c r="U7" s="136" t="s">
        <v>389</v>
      </c>
      <c r="V7" s="135"/>
      <c r="W7" s="137">
        <v>2600</v>
      </c>
      <c r="X7" s="135"/>
      <c r="Y7" s="136" t="s">
        <v>765</v>
      </c>
      <c r="Z7" s="135"/>
      <c r="AA7" s="140" t="s">
        <v>862</v>
      </c>
      <c r="AB7" s="135"/>
      <c r="AC7" s="136" t="s">
        <v>829</v>
      </c>
      <c r="AD7" s="135"/>
      <c r="AE7" s="137" t="s">
        <v>1015</v>
      </c>
      <c r="AF7" s="135"/>
      <c r="AG7" s="137" t="s">
        <v>1020</v>
      </c>
      <c r="AH7" s="135"/>
      <c r="AI7" s="136" t="s">
        <v>989</v>
      </c>
      <c r="AJ7" s="135"/>
      <c r="AK7" s="136" t="s">
        <v>849</v>
      </c>
      <c r="AL7" s="135"/>
      <c r="AM7" s="136" t="s">
        <v>802</v>
      </c>
      <c r="AN7" s="135"/>
      <c r="AO7" s="136" t="s">
        <v>855</v>
      </c>
      <c r="AP7" s="135"/>
      <c r="AQ7" s="136" t="s">
        <v>557</v>
      </c>
      <c r="AR7" s="135"/>
      <c r="AS7" s="136"/>
      <c r="AT7" s="135"/>
      <c r="AU7" s="136"/>
      <c r="AV7" s="135"/>
      <c r="AW7" s="136"/>
      <c r="AX7" s="135"/>
      <c r="AY7" s="136"/>
      <c r="AZ7" s="135"/>
      <c r="BA7" s="136"/>
      <c r="BB7" s="135"/>
      <c r="BC7" s="136" t="s">
        <v>835</v>
      </c>
      <c r="BD7" s="135"/>
      <c r="BE7" s="136"/>
      <c r="BF7" s="135"/>
      <c r="BG7" s="136"/>
      <c r="BH7" s="135"/>
      <c r="BI7" s="136"/>
      <c r="BJ7" s="135"/>
      <c r="BK7" s="136"/>
      <c r="BL7" s="135"/>
      <c r="BM7" s="136"/>
      <c r="BN7" s="135"/>
      <c r="BO7" s="136" t="s">
        <v>754</v>
      </c>
      <c r="BP7" s="135"/>
      <c r="BQ7" s="136" t="s">
        <v>864</v>
      </c>
      <c r="BR7" s="135"/>
      <c r="BS7" s="136" t="s">
        <v>860</v>
      </c>
      <c r="BT7" s="135"/>
      <c r="BU7" t="b">
        <f t="shared" si="1"/>
        <v>0</v>
      </c>
    </row>
    <row r="8" spans="1:73" ht="16.5" thickTop="1" thickBot="1">
      <c r="A8" s="133"/>
      <c r="B8" s="133"/>
      <c r="C8" s="133">
        <v>1598</v>
      </c>
      <c r="D8" s="134"/>
      <c r="E8" s="133" t="s">
        <v>1021</v>
      </c>
      <c r="F8" s="134"/>
      <c r="G8" s="133" t="s">
        <v>1022</v>
      </c>
      <c r="H8" s="135"/>
      <c r="I8" s="136" t="s">
        <v>1023</v>
      </c>
      <c r="J8" s="135"/>
      <c r="K8" s="136" t="s">
        <v>983</v>
      </c>
      <c r="L8" s="135"/>
      <c r="M8" s="137" t="s">
        <v>1024</v>
      </c>
      <c r="N8" s="135"/>
      <c r="O8" s="138" t="s">
        <v>985</v>
      </c>
      <c r="P8" s="135"/>
      <c r="Q8" s="136" t="s">
        <v>70</v>
      </c>
      <c r="R8" s="135"/>
      <c r="S8" s="139" t="s">
        <v>751</v>
      </c>
      <c r="T8" s="135"/>
      <c r="U8" s="136" t="s">
        <v>389</v>
      </c>
      <c r="V8" s="135"/>
      <c r="W8" s="137">
        <v>2603</v>
      </c>
      <c r="X8" s="135"/>
      <c r="Y8" s="136" t="s">
        <v>765</v>
      </c>
      <c r="Z8" s="135"/>
      <c r="AA8" s="140" t="s">
        <v>862</v>
      </c>
      <c r="AB8" s="135"/>
      <c r="AC8" s="136" t="s">
        <v>811</v>
      </c>
      <c r="AD8" s="135"/>
      <c r="AE8" s="137" t="s">
        <v>1025</v>
      </c>
      <c r="AF8" s="135"/>
      <c r="AG8" s="137" t="s">
        <v>1025</v>
      </c>
      <c r="AH8" s="135"/>
      <c r="AI8" s="136" t="s">
        <v>989</v>
      </c>
      <c r="AJ8" s="135"/>
      <c r="AK8" s="136" t="s">
        <v>849</v>
      </c>
      <c r="AL8" s="135"/>
      <c r="AM8" s="136" t="s">
        <v>802</v>
      </c>
      <c r="AN8" s="135"/>
      <c r="AO8" s="136" t="s">
        <v>856</v>
      </c>
      <c r="AP8" s="135"/>
      <c r="AQ8" s="136" t="s">
        <v>557</v>
      </c>
      <c r="AR8" s="135"/>
      <c r="AS8" s="136"/>
      <c r="AT8" s="135"/>
      <c r="AU8" s="136"/>
      <c r="AV8" s="135"/>
      <c r="AW8" s="136"/>
      <c r="AX8" s="135"/>
      <c r="AY8" s="136"/>
      <c r="AZ8" s="135"/>
      <c r="BA8" s="136"/>
      <c r="BB8" s="135"/>
      <c r="BC8" s="136" t="s">
        <v>854</v>
      </c>
      <c r="BD8" s="135"/>
      <c r="BE8" s="136"/>
      <c r="BF8" s="135"/>
      <c r="BG8" s="136"/>
      <c r="BH8" s="135"/>
      <c r="BI8" s="136"/>
      <c r="BJ8" s="135"/>
      <c r="BK8" s="136"/>
      <c r="BL8" s="135"/>
      <c r="BM8" s="136"/>
      <c r="BN8" s="135"/>
      <c r="BO8" s="136" t="s">
        <v>758</v>
      </c>
      <c r="BP8" s="135"/>
      <c r="BQ8" s="136" t="s">
        <v>864</v>
      </c>
      <c r="BR8" s="135"/>
      <c r="BS8" s="136" t="s">
        <v>860</v>
      </c>
      <c r="BT8" s="135"/>
      <c r="BU8" t="b">
        <f t="shared" ref="BU8:BU9" si="2">OR(AND(AI8="",AG8&lt;&gt;""),NOT(AND(BR8="",BP8="",BN8="",BL8="",BJ8="",BH8="",BF8="",BD8="",BB8="",AZ8="",AX8="",AV8="",AT8="",AR8="",AP8="",AN8="",AL8="",AJ8="",AH8="",AF8="",AD8="",AB8="",Z8="",X8="",V8="",T8="",R8="",P8="",N8="", L8="",J8="")))</f>
        <v>0</v>
      </c>
    </row>
    <row r="9" spans="1:73" ht="15.75" thickTop="1">
      <c r="A9" s="133"/>
      <c r="B9" s="133"/>
      <c r="C9" s="133">
        <v>1790</v>
      </c>
      <c r="D9" s="134"/>
      <c r="E9" s="133" t="s">
        <v>1026</v>
      </c>
      <c r="F9" s="134"/>
      <c r="G9" s="133" t="s">
        <v>1027</v>
      </c>
      <c r="H9" s="135"/>
      <c r="I9" s="136" t="s">
        <v>1028</v>
      </c>
      <c r="J9" s="135"/>
      <c r="K9" s="136" t="s">
        <v>1000</v>
      </c>
      <c r="L9" s="135"/>
      <c r="M9" s="137" t="s">
        <v>1029</v>
      </c>
      <c r="N9" s="135"/>
      <c r="O9" s="138" t="s">
        <v>985</v>
      </c>
      <c r="P9" s="135"/>
      <c r="Q9" s="136" t="s">
        <v>70</v>
      </c>
      <c r="R9" s="135"/>
      <c r="S9" s="139" t="s">
        <v>751</v>
      </c>
      <c r="T9" s="135"/>
      <c r="U9" s="136" t="s">
        <v>389</v>
      </c>
      <c r="V9" s="135"/>
      <c r="W9" s="137">
        <v>2912</v>
      </c>
      <c r="X9" s="135"/>
      <c r="Y9" s="136" t="s">
        <v>765</v>
      </c>
      <c r="Z9" s="135"/>
      <c r="AA9" s="140" t="s">
        <v>862</v>
      </c>
      <c r="AB9" s="135"/>
      <c r="AC9" s="136" t="s">
        <v>811</v>
      </c>
      <c r="AD9" s="135"/>
      <c r="AE9" s="137" t="s">
        <v>1030</v>
      </c>
      <c r="AF9" s="135"/>
      <c r="AG9" s="137" t="s">
        <v>1031</v>
      </c>
      <c r="AH9" s="135"/>
      <c r="AI9" s="136" t="s">
        <v>839</v>
      </c>
      <c r="AJ9" s="135"/>
      <c r="AK9" s="136" t="s">
        <v>849</v>
      </c>
      <c r="AL9" s="135"/>
      <c r="AM9" s="136" t="s">
        <v>798</v>
      </c>
      <c r="AN9" s="135"/>
      <c r="AO9" s="136" t="s">
        <v>856</v>
      </c>
      <c r="AP9" s="135"/>
      <c r="AQ9" s="136" t="s">
        <v>979</v>
      </c>
      <c r="AR9" s="135"/>
      <c r="AS9" s="136"/>
      <c r="AT9" s="135"/>
      <c r="AU9" s="136"/>
      <c r="AV9" s="135"/>
      <c r="AW9" s="136"/>
      <c r="AX9" s="135"/>
      <c r="AY9" s="136"/>
      <c r="AZ9" s="135"/>
      <c r="BA9" s="136"/>
      <c r="BB9" s="135"/>
      <c r="BC9" s="136" t="s">
        <v>832</v>
      </c>
      <c r="BD9" s="135"/>
      <c r="BE9" s="136"/>
      <c r="BF9" s="135"/>
      <c r="BG9" s="136"/>
      <c r="BH9" s="135"/>
      <c r="BI9" s="136"/>
      <c r="BJ9" s="135"/>
      <c r="BK9" s="136"/>
      <c r="BL9" s="135"/>
      <c r="BM9" s="136"/>
      <c r="BN9" s="135"/>
      <c r="BO9" s="136" t="s">
        <v>754</v>
      </c>
      <c r="BP9" s="135"/>
      <c r="BQ9" s="136" t="s">
        <v>864</v>
      </c>
      <c r="BR9" s="135"/>
      <c r="BS9" s="136" t="s">
        <v>860</v>
      </c>
      <c r="BT9" s="135"/>
      <c r="BU9" t="b">
        <f t="shared" si="2"/>
        <v>0</v>
      </c>
    </row>
  </sheetData>
  <phoneticPr fontId="4" type="noConversion"/>
  <conditionalFormatting sqref="M2:M9 K2:K9 G2:G9 E2:E9 Q2:Q9 S2:S9 U2:U9 W2:W9 Y2:Y9 AS2:AS9 AU2:AU9 AW2:AW9 AY2:AY9 BA2:BA9 BE2:BE9 BG2:BG9 BI2:BI9 BK2:BK9 BM2:BM9 AA2:AA9 AC2:AC9 AK2:AK9 AM2:AM9 AO2:AO9 AQ2:AQ9 BC2:BC9 BO2:BO9 BQ2:BQ9 BS2:BS9 I2:I9 AG2:AG9 AE2:AE9 O2:O9">
    <cfRule type="expression" dxfId="78" priority="1047">
      <formula>F2&lt;&gt;""</formula>
    </cfRule>
  </conditionalFormatting>
  <conditionalFormatting sqref="AI2:AI9">
    <cfRule type="expression" dxfId="77" priority="810">
      <formula>AND($AG2&lt;&gt;"",$AI2="")</formula>
    </cfRule>
    <cfRule type="expression" dxfId="76" priority="1020">
      <formula>AJ2&lt;&gt;""</formula>
    </cfRule>
  </conditionalFormatting>
  <conditionalFormatting sqref="AE2:AE9 I2:I9 BO2:BO9 BC2:BC9 AK2:AK9 AC2:AC9 AA2:AA9 Y2:Y9 W2:W9 U2:U9 S2:S9 Q2:Q9 M2:M9 K2:K9">
    <cfRule type="containsBlanks" dxfId="75" priority="903">
      <formula>LEN(TRIM(I2))=0</formula>
    </cfRule>
  </conditionalFormatting>
  <conditionalFormatting sqref="C2:C9">
    <cfRule type="containsBlanks" dxfId="74" priority="818">
      <formula>LEN(TRIM(C2))=0</formula>
    </cfRule>
  </conditionalFormatting>
  <conditionalFormatting sqref="O2:O9">
    <cfRule type="containsBlanks" dxfId="73" priority="4">
      <formula>LEN(TRIM(O2))=0</formula>
    </cfRule>
  </conditionalFormatting>
  <conditionalFormatting sqref="AM2:AM9 AO2:AO9 AQ2:AQ9">
    <cfRule type="expression" dxfId="72" priority="1">
      <formula>AND($AA2="Own alcohol or other drug use",OR($AM2="",$AO2="",$AQ2=""))</formula>
    </cfRule>
  </conditionalFormatting>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U1"/>
  <sheetViews>
    <sheetView workbookViewId="0">
      <selection sqref="A1:BU1"/>
    </sheetView>
  </sheetViews>
  <sheetFormatPr defaultRowHeight="15"/>
  <sheetData>
    <row r="1" spans="1:73" ht="120">
      <c r="A1" s="3" t="s">
        <v>73</v>
      </c>
      <c r="B1" s="1" t="s">
        <v>74</v>
      </c>
      <c r="C1" s="3" t="s">
        <v>0</v>
      </c>
      <c r="D1" s="1" t="s">
        <v>1</v>
      </c>
      <c r="E1" s="3" t="s">
        <v>2</v>
      </c>
      <c r="F1" s="1" t="s">
        <v>3</v>
      </c>
      <c r="G1" s="3" t="s">
        <v>4</v>
      </c>
      <c r="H1" s="1" t="s">
        <v>5</v>
      </c>
      <c r="I1" s="3" t="s">
        <v>6</v>
      </c>
      <c r="J1" s="1" t="s">
        <v>7</v>
      </c>
      <c r="K1" s="2" t="s">
        <v>8</v>
      </c>
      <c r="L1" s="1" t="s">
        <v>9</v>
      </c>
      <c r="M1" s="7" t="s">
        <v>10</v>
      </c>
      <c r="N1" s="1" t="s">
        <v>11</v>
      </c>
      <c r="O1" s="3" t="s">
        <v>12</v>
      </c>
      <c r="P1" s="1" t="s">
        <v>13</v>
      </c>
      <c r="Q1" s="3" t="s">
        <v>14</v>
      </c>
      <c r="R1" s="1" t="s">
        <v>15</v>
      </c>
      <c r="S1" s="3" t="s">
        <v>16</v>
      </c>
      <c r="T1" s="1" t="s">
        <v>17</v>
      </c>
      <c r="U1" s="3" t="s">
        <v>18</v>
      </c>
      <c r="V1" s="1" t="s">
        <v>19</v>
      </c>
      <c r="W1" s="3" t="s">
        <v>20</v>
      </c>
      <c r="X1" s="1" t="s">
        <v>21</v>
      </c>
      <c r="Y1" s="3" t="s">
        <v>22</v>
      </c>
      <c r="Z1" s="1" t="s">
        <v>23</v>
      </c>
      <c r="AA1" s="3" t="s">
        <v>24</v>
      </c>
      <c r="AB1" s="1" t="s">
        <v>25</v>
      </c>
      <c r="AC1" s="3" t="s">
        <v>26</v>
      </c>
      <c r="AD1" s="1" t="s">
        <v>27</v>
      </c>
      <c r="AE1" s="8" t="s">
        <v>28</v>
      </c>
      <c r="AF1" s="1" t="s">
        <v>29</v>
      </c>
      <c r="AG1" s="8" t="s">
        <v>30</v>
      </c>
      <c r="AH1" s="1" t="s">
        <v>31</v>
      </c>
      <c r="AI1" s="3" t="s">
        <v>32</v>
      </c>
      <c r="AJ1" s="1" t="s">
        <v>33</v>
      </c>
      <c r="AK1" s="3" t="s">
        <v>34</v>
      </c>
      <c r="AL1" s="1" t="s">
        <v>35</v>
      </c>
      <c r="AM1" s="3" t="s">
        <v>36</v>
      </c>
      <c r="AN1" s="1" t="s">
        <v>37</v>
      </c>
      <c r="AO1" s="3" t="s">
        <v>38</v>
      </c>
      <c r="AP1" s="1" t="s">
        <v>39</v>
      </c>
      <c r="AQ1" s="3" t="s">
        <v>40</v>
      </c>
      <c r="AR1" s="1" t="s">
        <v>41</v>
      </c>
      <c r="AS1" s="3" t="s">
        <v>42</v>
      </c>
      <c r="AT1" s="1" t="s">
        <v>43</v>
      </c>
      <c r="AU1" s="3" t="s">
        <v>44</v>
      </c>
      <c r="AV1" s="1" t="s">
        <v>45</v>
      </c>
      <c r="AW1" s="3" t="s">
        <v>46</v>
      </c>
      <c r="AX1" s="1" t="s">
        <v>47</v>
      </c>
      <c r="AY1" s="3" t="s">
        <v>48</v>
      </c>
      <c r="AZ1" s="1" t="s">
        <v>49</v>
      </c>
      <c r="BA1" s="3" t="s">
        <v>50</v>
      </c>
      <c r="BB1" s="1" t="s">
        <v>51</v>
      </c>
      <c r="BC1" s="3" t="s">
        <v>52</v>
      </c>
      <c r="BD1" s="1" t="s">
        <v>53</v>
      </c>
      <c r="BE1" s="3" t="s">
        <v>54</v>
      </c>
      <c r="BF1" s="1" t="s">
        <v>55</v>
      </c>
      <c r="BG1" s="3" t="s">
        <v>56</v>
      </c>
      <c r="BH1" s="1" t="s">
        <v>57</v>
      </c>
      <c r="BI1" s="3" t="s">
        <v>58</v>
      </c>
      <c r="BJ1" s="1" t="s">
        <v>59</v>
      </c>
      <c r="BK1" s="3" t="s">
        <v>60</v>
      </c>
      <c r="BL1" s="1" t="s">
        <v>61</v>
      </c>
      <c r="BM1" s="3" t="s">
        <v>62</v>
      </c>
      <c r="BN1" s="1" t="s">
        <v>63</v>
      </c>
      <c r="BO1" s="3" t="s">
        <v>64</v>
      </c>
      <c r="BP1" s="1" t="s">
        <v>65</v>
      </c>
      <c r="BQ1" s="3" t="s">
        <v>66</v>
      </c>
      <c r="BR1" s="1" t="s">
        <v>67</v>
      </c>
      <c r="BS1" s="3" t="s">
        <v>68</v>
      </c>
      <c r="BT1" s="1" t="s">
        <v>69</v>
      </c>
      <c r="BU1" s="3"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J998"/>
  <sheetViews>
    <sheetView workbookViewId="0">
      <pane xSplit="5" ySplit="1" topLeftCell="F2" activePane="bottomRight" state="frozen"/>
      <selection pane="topRight" activeCell="E1" sqref="E1"/>
      <selection pane="bottomLeft" activeCell="A2" sqref="A2"/>
      <selection pane="bottomRight" activeCell="F13" sqref="F13"/>
    </sheetView>
  </sheetViews>
  <sheetFormatPr defaultRowHeight="15"/>
  <cols>
    <col min="5" max="5" width="10.7109375" style="89" bestFit="1" customWidth="1"/>
    <col min="9" max="9" width="10.7109375" customWidth="1"/>
    <col min="10" max="10" width="11.28515625" customWidth="1"/>
    <col min="11" max="11" width="12.140625" customWidth="1"/>
    <col min="12" max="12" width="15.42578125" customWidth="1"/>
    <col min="15" max="16" width="10.7109375" style="89" bestFit="1" customWidth="1"/>
    <col min="19" max="19" width="11.7109375" customWidth="1"/>
    <col min="28" max="28" width="15" customWidth="1"/>
    <col min="35" max="35" width="12.28515625" customWidth="1"/>
  </cols>
  <sheetData>
    <row r="1" spans="1:36" s="5" customFormat="1" ht="81" customHeight="1">
      <c r="A1" s="3" t="s">
        <v>944</v>
      </c>
      <c r="B1" s="3" t="s">
        <v>945</v>
      </c>
      <c r="C1" s="3" t="s">
        <v>6</v>
      </c>
      <c r="D1" s="4" t="s">
        <v>8</v>
      </c>
      <c r="E1" s="90" t="s">
        <v>10</v>
      </c>
      <c r="F1" s="4" t="s">
        <v>942</v>
      </c>
      <c r="G1" s="3" t="s">
        <v>12</v>
      </c>
      <c r="H1" s="3" t="s">
        <v>14</v>
      </c>
      <c r="I1" s="3" t="s">
        <v>16</v>
      </c>
      <c r="J1" s="3" t="s">
        <v>18</v>
      </c>
      <c r="K1" s="3" t="s">
        <v>20</v>
      </c>
      <c r="L1" s="3" t="s">
        <v>22</v>
      </c>
      <c r="M1" s="3" t="s">
        <v>24</v>
      </c>
      <c r="N1" s="3" t="s">
        <v>26</v>
      </c>
      <c r="O1" s="3" t="s">
        <v>946</v>
      </c>
      <c r="P1" s="3" t="s">
        <v>947</v>
      </c>
      <c r="Q1" s="3" t="s">
        <v>948</v>
      </c>
      <c r="R1" s="3" t="s">
        <v>32</v>
      </c>
      <c r="S1" s="3" t="s">
        <v>34</v>
      </c>
      <c r="T1" s="3" t="s">
        <v>36</v>
      </c>
      <c r="U1" s="3" t="s">
        <v>38</v>
      </c>
      <c r="V1" s="3" t="s">
        <v>949</v>
      </c>
      <c r="W1" s="3" t="s">
        <v>42</v>
      </c>
      <c r="X1" s="3" t="s">
        <v>44</v>
      </c>
      <c r="Y1" s="3" t="s">
        <v>46</v>
      </c>
      <c r="Z1" s="3" t="s">
        <v>48</v>
      </c>
      <c r="AA1" s="3" t="s">
        <v>50</v>
      </c>
      <c r="AB1" s="3" t="s">
        <v>52</v>
      </c>
      <c r="AC1" s="3" t="s">
        <v>54</v>
      </c>
      <c r="AD1" s="3" t="s">
        <v>56</v>
      </c>
      <c r="AE1" s="3" t="s">
        <v>58</v>
      </c>
      <c r="AF1" s="3" t="s">
        <v>60</v>
      </c>
      <c r="AG1" s="3" t="s">
        <v>62</v>
      </c>
      <c r="AH1" s="3" t="s">
        <v>64</v>
      </c>
      <c r="AI1" s="3" t="s">
        <v>66</v>
      </c>
      <c r="AJ1" s="3" t="s">
        <v>68</v>
      </c>
    </row>
    <row r="2" spans="1:36">
      <c r="B2">
        <f>loaded!C2</f>
        <v>7013</v>
      </c>
      <c r="C2" t="str">
        <f>loaded!I2</f>
        <v>OBEAR030319772</v>
      </c>
      <c r="D2">
        <f>IF(loaded!K2="Male",1,IF(loaded!K2="Female",2,9))</f>
        <v>2</v>
      </c>
      <c r="E2" s="89">
        <f>IF(stats!$Y$13,DATE(RIGHT(loaded!M2,4),MID(loaded!M2,3,2),LEFT(loaded!M2,2)),DATE(RIGHT(loaded!M2,4), MID(loaded!M2,4,2),LEFT(loaded!M2,2)))</f>
        <v>28187</v>
      </c>
      <c r="F2" s="67">
        <f>ROUND((O2-E2)/365.25,2)</f>
        <v>42.12</v>
      </c>
      <c r="G2" t="str">
        <f>LEFT(loaded!O2,3)</f>
        <v>AAA</v>
      </c>
      <c r="H2" s="67">
        <f>_xlfn.IFNA(INDEX(cntry_codes,MATCH(loaded!Q2,countries,0)),IF(loaded!Q2="","0003",""))</f>
        <v>1101</v>
      </c>
      <c r="I2">
        <f>INDEX(atsi_codes,MATCH(loaded!S2,atsi,0))</f>
        <v>4</v>
      </c>
      <c r="J2">
        <f>INDEX(lang_codes,MATCH(loaded!U2,lang,0))</f>
        <v>1201</v>
      </c>
      <c r="K2" s="6" t="str">
        <f>loaded!W2</f>
        <v>2615</v>
      </c>
      <c r="L2" t="str">
        <f>INDEX(us_acc_codes,MATCH(loaded!Y2,us_acc,0))</f>
        <v>11</v>
      </c>
      <c r="M2">
        <f>INDEX(client_codes,MATCH(loaded!AA2,client,0))</f>
        <v>2</v>
      </c>
      <c r="N2" t="str">
        <f>INDEX(src_ref_codes,MATCH(loaded!AC2,src_ref,0))</f>
        <v>09</v>
      </c>
      <c r="O2" s="89">
        <f>IF(stats!$Y$13,DATE(RIGHT(loaded!AE2,4),MID(loaded!AE2,3,2),LEFT(loaded!AE2,2)),DATE(RIGHT(loaded!AE2,4),MID(loaded!AE2,4,2),LEFT(loaded!AE2,2)))</f>
        <v>43571</v>
      </c>
      <c r="P2" s="89">
        <f>IF(stats!$Y$13,DATE(RIGHT(loaded!AG2,4),MID(loaded!AG2,3,2),LEFT(loaded!AG2,2)),DATE(RIGHT(loaded!AG2,4),MID(loaded!AG2,4,2),LEFT(loaded!AG2,2)))</f>
        <v>43571</v>
      </c>
      <c r="Q2" s="67">
        <f>IF(P2&lt;&gt;"",P2-O2,"")</f>
        <v>0</v>
      </c>
      <c r="R2">
        <f>INDEX(reces_codes,MATCH(loaded!AI2,reason,0))</f>
        <v>1</v>
      </c>
      <c r="S2" t="str">
        <f>INDEX(TDS_codes,MATCH(loaded!AK2,TDS,0))</f>
        <v>1</v>
      </c>
      <c r="T2" t="str">
        <f>IF(M2=2,"",INDEX(method_codes,MATCH(loaded!AM2,method,0)))</f>
        <v/>
      </c>
      <c r="U2" t="str">
        <f>IF(M2=2,"",INDEX(inj_codes,MATCH(loaded!AO2,inj,0)))</f>
        <v/>
      </c>
      <c r="V2" t="str">
        <f>IF(M2=2,"",INDEX(drug_codes,MATCH(loaded!AQ2,drug,0)))</f>
        <v/>
      </c>
      <c r="W2" t="str">
        <f>IF(M2=2,"",_xlfn.IFNA(INDEX(drug_codes,MATCH(loaded!AS2,drug,0)),""))</f>
        <v/>
      </c>
      <c r="X2" t="str">
        <f>IF(M2=2,"",_xlfn.IFNA(INDEX(drug_codes,MATCH(loaded!AU2,drug,0)),""))</f>
        <v/>
      </c>
      <c r="Y2" t="str">
        <f>IF(M2=2,"",_xlfn.IFNA(INDEX(drug_codes,MATCH(loaded!AW2,drug,0)),""))</f>
        <v/>
      </c>
      <c r="Z2" t="str">
        <f>IF(M2=2,"",_xlfn.IFNA(INDEX(drug_codes,MATCH(loaded!AY2,drug,0)),""))</f>
        <v/>
      </c>
      <c r="AA2" t="str">
        <f>IF(M2=2,"",_xlfn.IFNA(INDEX(drug_codes,MATCH(loaded!BA2,drug,0)),""))</f>
        <v/>
      </c>
      <c r="AB2">
        <f>INDEX(MTT_codes,MATCH(loaded!BC2,MTT,0))</f>
        <v>6</v>
      </c>
      <c r="AC2" t="str">
        <f>_xlfn.IFNA(INDEX(MTT_codes,MATCH(loaded!BE2,MTT,0)),"")</f>
        <v/>
      </c>
      <c r="AD2" t="str">
        <f>_xlfn.IFNA(INDEX(MTT_codes,MATCH(loaded!BG2,MTT,0)),"")</f>
        <v/>
      </c>
      <c r="AE2" t="str">
        <f>_xlfn.IFNA(INDEX(MTT_codes,MATCH(loaded!BI2,MTT,0)),"")</f>
        <v/>
      </c>
      <c r="AF2" t="str">
        <f>_xlfn.IFNA(INDEX(MTT_codes,MATCH(loaded!BK2,MTT,0)),"")</f>
        <v/>
      </c>
      <c r="AG2" t="str">
        <f>_xlfn.IFNA(INDEX(MTT_codes,MATCH(loaded!BM2,MTT,0)),"")</f>
        <v/>
      </c>
      <c r="AH2">
        <f>INDEX(liv_ar_codes,MATCH(loaded!BO2,liv_ar,0))</f>
        <v>3</v>
      </c>
      <c r="AI2">
        <f>_xlfn.IFNA(INDEX(MTT_codes,MATCH(loaded!BQ2,MTT,0)),"")</f>
        <v>99</v>
      </c>
      <c r="AJ2">
        <f>_xlfn.IFNA(INDEX(mental_codes,MATCH(loaded!BS2,mental,0)),9)</f>
        <v>3</v>
      </c>
    </row>
    <row r="3" spans="1:36">
      <c r="B3">
        <f>loaded!C3</f>
        <v>7068</v>
      </c>
      <c r="C3" t="str">
        <f>loaded!I3</f>
        <v>UINNN090419802</v>
      </c>
      <c r="D3">
        <f>IF(loaded!K3="Male",1,IF(loaded!K3="Female",2,9))</f>
        <v>2</v>
      </c>
      <c r="E3" s="89">
        <f>IF(stats!$Y$13,DATE(RIGHT(loaded!M3,4),MID(loaded!M3,3,2),LEFT(loaded!M3,2)),DATE(RIGHT(loaded!M3,4), MID(loaded!M3,4,2),LEFT(loaded!M3,2)))</f>
        <v>29320</v>
      </c>
      <c r="F3" s="67">
        <f t="shared" ref="F3:F64" si="0">ROUND((O3-E3)/365.25,2)</f>
        <v>38.92</v>
      </c>
      <c r="G3" t="str">
        <f>LEFT(loaded!O3,3)</f>
        <v>AAA</v>
      </c>
      <c r="H3" s="67">
        <f>_xlfn.IFNA(INDEX(cntry_codes,MATCH(loaded!Q3,countries,0)),IF(loaded!Q3="","0003",""))</f>
        <v>1101</v>
      </c>
      <c r="I3">
        <f>INDEX(atsi_codes,MATCH(loaded!S3,atsi,0))</f>
        <v>1</v>
      </c>
      <c r="J3">
        <f>INDEX(lang_codes,MATCH(loaded!U3,lang,0))</f>
        <v>1201</v>
      </c>
      <c r="K3" s="6">
        <f>loaded!W3</f>
        <v>2611</v>
      </c>
      <c r="L3" t="str">
        <f>INDEX(us_acc_codes,MATCH(loaded!Y3,us_acc,0))</f>
        <v>11</v>
      </c>
      <c r="M3">
        <f>INDEX(client_codes,MATCH(loaded!AA3,client,0))</f>
        <v>2</v>
      </c>
      <c r="N3" t="str">
        <f>INDEX(src_ref_codes,MATCH(loaded!AC3,src_ref,0))</f>
        <v>10</v>
      </c>
      <c r="O3" s="89">
        <f>IF(stats!$Y$13,DATE(RIGHT(loaded!AE3,4),MID(loaded!AE3,3,2),LEFT(loaded!AE3,2)),DATE(RIGHT(loaded!AE3,4),MID(loaded!AE3,4,2),LEFT(loaded!AE3,2)))</f>
        <v>43537</v>
      </c>
      <c r="P3" s="89">
        <f>IF(stats!$Y$13,DATE(RIGHT(loaded!AG3,4),MID(loaded!AG3,3,2),LEFT(loaded!AG3,2)),DATE(RIGHT(loaded!AG3,4),MID(loaded!AG3,4,2),LEFT(loaded!AG3,2)))</f>
        <v>43537</v>
      </c>
      <c r="Q3" s="67">
        <f t="shared" ref="Q3:Q64" si="1">IF(P3&lt;&gt;"",P3-O3,"")</f>
        <v>0</v>
      </c>
      <c r="R3">
        <f>INDEX(reces_codes,MATCH(loaded!AI3,reason,0))</f>
        <v>1</v>
      </c>
      <c r="S3" t="str">
        <f>INDEX(TDS_codes,MATCH(loaded!AK3,TDS,0))</f>
        <v>1</v>
      </c>
      <c r="T3" t="str">
        <f>IF(M3=2,"",INDEX(method_codes,MATCH(loaded!AM3,method,0)))</f>
        <v/>
      </c>
      <c r="U3" t="str">
        <f>IF(M3=2,"",INDEX(inj_codes,MATCH(loaded!AO3,inj,0)))</f>
        <v/>
      </c>
      <c r="V3" t="str">
        <f>IF(M3=2,"",INDEX(drug_codes,MATCH(loaded!AQ3,drug,0)))</f>
        <v/>
      </c>
      <c r="W3" t="str">
        <f>IF(M3=2,"",_xlfn.IFNA(INDEX(drug_codes,MATCH(loaded!AS3,drug,0)),""))</f>
        <v/>
      </c>
      <c r="X3" t="str">
        <f>IF(M3=2,"",_xlfn.IFNA(INDEX(drug_codes,MATCH(loaded!AU3,drug,0)),""))</f>
        <v/>
      </c>
      <c r="Y3" t="str">
        <f>IF(M3=2,"",_xlfn.IFNA(INDEX(drug_codes,MATCH(loaded!AW3,drug,0)),""))</f>
        <v/>
      </c>
      <c r="Z3" t="str">
        <f>IF(M3=2,"",_xlfn.IFNA(INDEX(drug_codes,MATCH(loaded!AY3,drug,0)),""))</f>
        <v/>
      </c>
      <c r="AA3" t="str">
        <f>IF(M3=2,"",_xlfn.IFNA(INDEX(drug_codes,MATCH(loaded!BA3,drug,0)),""))</f>
        <v/>
      </c>
      <c r="AB3">
        <f>INDEX(MTT_codes,MATCH(loaded!BC3,MTT,0))</f>
        <v>6</v>
      </c>
      <c r="AC3" t="str">
        <f>_xlfn.IFNA(INDEX(MTT_codes,MATCH(loaded!BE3,MTT,0)),"")</f>
        <v/>
      </c>
      <c r="AD3" t="str">
        <f>_xlfn.IFNA(INDEX(MTT_codes,MATCH(loaded!BG3,MTT,0)),"")</f>
        <v/>
      </c>
      <c r="AE3" t="str">
        <f>_xlfn.IFNA(INDEX(MTT_codes,MATCH(loaded!BI3,MTT,0)),"")</f>
        <v/>
      </c>
      <c r="AF3" t="str">
        <f>_xlfn.IFNA(INDEX(MTT_codes,MATCH(loaded!BK3,MTT,0)),"")</f>
        <v/>
      </c>
      <c r="AG3" t="str">
        <f>_xlfn.IFNA(INDEX(MTT_codes,MATCH(loaded!BM3,MTT,0)),"")</f>
        <v/>
      </c>
      <c r="AH3">
        <f>INDEX(liv_ar_codes,MATCH(loaded!BO3,liv_ar,0))</f>
        <v>3</v>
      </c>
      <c r="AI3">
        <f>_xlfn.IFNA(INDEX(MTT_codes,MATCH(loaded!BQ3,MTT,0)),"")</f>
        <v>99</v>
      </c>
      <c r="AJ3">
        <f>_xlfn.IFNA(INDEX(mental_codes,MATCH(loaded!BS3,mental,0)),9)</f>
        <v>3</v>
      </c>
    </row>
    <row r="4" spans="1:36">
      <c r="B4">
        <f>loaded!C4</f>
        <v>7947</v>
      </c>
      <c r="C4" t="str">
        <f>loaded!I4</f>
        <v>IGIOH160919751</v>
      </c>
      <c r="D4">
        <f>IF(loaded!K4="Male",1,IF(loaded!K4="Female",2,9))</f>
        <v>1</v>
      </c>
      <c r="E4" s="89">
        <f>IF(stats!$Y$13,DATE(RIGHT(loaded!M4,4),MID(loaded!M4,3,2),LEFT(loaded!M4,2)),DATE(RIGHT(loaded!M4,4), MID(loaded!M4,4,2),LEFT(loaded!M4,2)))</f>
        <v>27653</v>
      </c>
      <c r="F4" s="67">
        <f t="shared" si="0"/>
        <v>43.54</v>
      </c>
      <c r="G4" t="str">
        <f>LEFT(loaded!O4,3)</f>
        <v>AAA</v>
      </c>
      <c r="H4" s="67">
        <f>_xlfn.IFNA(INDEX(cntry_codes,MATCH(loaded!Q4,countries,0)),IF(loaded!Q4="","0003",""))</f>
        <v>1101</v>
      </c>
      <c r="I4">
        <f>INDEX(atsi_codes,MATCH(loaded!S4,atsi,0))</f>
        <v>4</v>
      </c>
      <c r="J4">
        <f>INDEX(lang_codes,MATCH(loaded!U4,lang,0))</f>
        <v>1201</v>
      </c>
      <c r="K4" s="6">
        <f>loaded!W4</f>
        <v>2611</v>
      </c>
      <c r="L4" t="str">
        <f>INDEX(us_acc_codes,MATCH(loaded!Y4,us_acc,0))</f>
        <v>11</v>
      </c>
      <c r="M4" t="e">
        <f>INDEX(client_codes,MATCH(loaded!AA4,client,0))</f>
        <v>#N/A</v>
      </c>
      <c r="N4" t="str">
        <f>INDEX(src_ref_codes,MATCH(loaded!AC4,src_ref,0))</f>
        <v>01</v>
      </c>
      <c r="O4" s="89">
        <f>IF(stats!$Y$13,DATE(RIGHT(loaded!AE4,4),MID(loaded!AE4,3,2),LEFT(loaded!AE4,2)),DATE(RIGHT(loaded!AE4,4),MID(loaded!AE4,4,2),LEFT(loaded!AE4,2)))</f>
        <v>43557</v>
      </c>
      <c r="P4" s="89">
        <f>IF(stats!$Y$13,DATE(RIGHT(loaded!AG4,4),MID(loaded!AG4,3,2),LEFT(loaded!AG4,2)),DATE(RIGHT(loaded!AG4,4),MID(loaded!AG4,4,2),LEFT(loaded!AG4,2)))</f>
        <v>43557</v>
      </c>
      <c r="Q4" s="67">
        <f t="shared" si="1"/>
        <v>0</v>
      </c>
      <c r="R4">
        <f>INDEX(reces_codes,MATCH(loaded!AI4,reason,0))</f>
        <v>1</v>
      </c>
      <c r="S4" t="str">
        <f>INDEX(TDS_codes,MATCH(loaded!AK4,TDS,0))</f>
        <v>1</v>
      </c>
      <c r="T4" t="e">
        <f>IF(M4=2,"",INDEX(method_codes,MATCH(loaded!AM4,method,0)))</f>
        <v>#N/A</v>
      </c>
      <c r="U4" t="e">
        <f>IF(M4=2,"",INDEX(inj_codes,MATCH(loaded!AO4,inj,0)))</f>
        <v>#N/A</v>
      </c>
      <c r="V4" t="e">
        <f>IF(M4=2,"",INDEX(drug_codes,MATCH(loaded!AQ4,drug,0)))</f>
        <v>#N/A</v>
      </c>
      <c r="W4" t="e">
        <f>IF(M4=2,"",_xlfn.IFNA(INDEX(drug_codes,MATCH(loaded!AS4,drug,0)),""))</f>
        <v>#N/A</v>
      </c>
      <c r="X4" t="e">
        <f>IF(M4=2,"",_xlfn.IFNA(INDEX(drug_codes,MATCH(loaded!AU4,drug,0)),""))</f>
        <v>#N/A</v>
      </c>
      <c r="Y4" t="e">
        <f>IF(M4=2,"",_xlfn.IFNA(INDEX(drug_codes,MATCH(loaded!AW4,drug,0)),""))</f>
        <v>#N/A</v>
      </c>
      <c r="Z4" t="e">
        <f>IF(M4=2,"",_xlfn.IFNA(INDEX(drug_codes,MATCH(loaded!AY4,drug,0)),""))</f>
        <v>#N/A</v>
      </c>
      <c r="AA4" t="e">
        <f>IF(M4=2,"",_xlfn.IFNA(INDEX(drug_codes,MATCH(loaded!BA4,drug,0)),""))</f>
        <v>#N/A</v>
      </c>
      <c r="AB4">
        <f>INDEX(MTT_codes,MATCH(loaded!BC4,MTT,0))</f>
        <v>5</v>
      </c>
      <c r="AC4" t="str">
        <f>_xlfn.IFNA(INDEX(MTT_codes,MATCH(loaded!BE4,MTT,0)),"")</f>
        <v/>
      </c>
      <c r="AD4" t="str">
        <f>_xlfn.IFNA(INDEX(MTT_codes,MATCH(loaded!BG4,MTT,0)),"")</f>
        <v/>
      </c>
      <c r="AE4" t="str">
        <f>_xlfn.IFNA(INDEX(MTT_codes,MATCH(loaded!BI4,MTT,0)),"")</f>
        <v/>
      </c>
      <c r="AF4" t="str">
        <f>_xlfn.IFNA(INDEX(MTT_codes,MATCH(loaded!BK4,MTT,0)),"")</f>
        <v/>
      </c>
      <c r="AG4" t="str">
        <f>_xlfn.IFNA(INDEX(MTT_codes,MATCH(loaded!BM4,MTT,0)),"")</f>
        <v/>
      </c>
      <c r="AH4">
        <f>INDEX(liv_ar_codes,MATCH(loaded!BO4,liv_ar,0))</f>
        <v>3</v>
      </c>
      <c r="AI4">
        <f>_xlfn.IFNA(INDEX(MTT_codes,MATCH(loaded!BQ4,MTT,0)),"")</f>
        <v>99</v>
      </c>
      <c r="AJ4">
        <f>_xlfn.IFNA(INDEX(mental_codes,MATCH(loaded!BS4,mental,0)),9)</f>
        <v>4</v>
      </c>
    </row>
    <row r="5" spans="1:36">
      <c r="B5">
        <f>loaded!C5</f>
        <v>11369</v>
      </c>
      <c r="C5" t="str">
        <f>loaded!I5</f>
        <v>AWEAR170219711</v>
      </c>
      <c r="D5">
        <f>IF(loaded!K5="Male",1,IF(loaded!K5="Female",2,9))</f>
        <v>1</v>
      </c>
      <c r="E5" s="89">
        <f>IF(stats!$Y$13,DATE(RIGHT(loaded!M5,4),MID(loaded!M5,3,2),LEFT(loaded!M5,2)),DATE(RIGHT(loaded!M5,4), MID(loaded!M5,4,2),LEFT(loaded!M5,2)))</f>
        <v>25981</v>
      </c>
      <c r="F5" s="67">
        <f t="shared" si="0"/>
        <v>48.24</v>
      </c>
      <c r="G5" t="str">
        <f>LEFT(loaded!O5,3)</f>
        <v>AAA</v>
      </c>
      <c r="H5" s="67">
        <f>_xlfn.IFNA(INDEX(cntry_codes,MATCH(loaded!Q5,countries,0)),IF(loaded!Q5="","0003",""))</f>
        <v>1101</v>
      </c>
      <c r="I5">
        <f>INDEX(atsi_codes,MATCH(loaded!S5,atsi,0))</f>
        <v>4</v>
      </c>
      <c r="J5">
        <f>INDEX(lang_codes,MATCH(loaded!U5,lang,0))</f>
        <v>1201</v>
      </c>
      <c r="K5" s="6">
        <f>loaded!W5</f>
        <v>2620</v>
      </c>
      <c r="L5" t="str">
        <f>INDEX(us_acc_codes,MATCH(loaded!Y5,us_acc,0))</f>
        <v>11</v>
      </c>
      <c r="M5">
        <f>INDEX(client_codes,MATCH(loaded!AA5,client,0))</f>
        <v>1</v>
      </c>
      <c r="N5" t="str">
        <f>INDEX(src_ref_codes,MATCH(loaded!AC5,src_ref,0))</f>
        <v>01</v>
      </c>
      <c r="O5" s="89">
        <f>IF(stats!$Y$13,DATE(RIGHT(loaded!AE5,4),MID(loaded!AE5,3,2),LEFT(loaded!AE5,2)),DATE(RIGHT(loaded!AE5,4),MID(loaded!AE5,4,2),LEFT(loaded!AE5,2)))</f>
        <v>43602</v>
      </c>
      <c r="P5" s="89">
        <f>IF(stats!$Y$13,DATE(RIGHT(loaded!AG5,4),MID(loaded!AG5,3,2),LEFT(loaded!AG5,2)),DATE(RIGHT(loaded!AG5,4),MID(loaded!AG5,4,2),LEFT(loaded!AG5,2)))</f>
        <v>43644</v>
      </c>
      <c r="Q5" s="67">
        <f t="shared" si="1"/>
        <v>42</v>
      </c>
      <c r="R5">
        <f>INDEX(reces_codes,MATCH(loaded!AI5,reason,0))</f>
        <v>1</v>
      </c>
      <c r="S5" t="str">
        <f>INDEX(TDS_codes,MATCH(loaded!AK5,TDS,0))</f>
        <v>4</v>
      </c>
      <c r="T5" t="str">
        <f>IF(M5=2,"",INDEX(method_codes,MATCH(loaded!AM5,method,0)))</f>
        <v>3</v>
      </c>
      <c r="U5" t="str">
        <f>IF(M5=2,"",INDEX(inj_codes,MATCH(loaded!AO5,inj,0)))</f>
        <v>1</v>
      </c>
      <c r="V5">
        <f>IF(M5=2,"",INDEX(drug_codes,MATCH(loaded!AQ5,drug,0)))</f>
        <v>1102</v>
      </c>
      <c r="W5" t="str">
        <f>IF(M5=2,"",_xlfn.IFNA(INDEX(drug_codes,MATCH(loaded!AS5,drug,0)),""))</f>
        <v/>
      </c>
      <c r="X5" t="str">
        <f>IF(M5=2,"",_xlfn.IFNA(INDEX(drug_codes,MATCH(loaded!AU5,drug,0)),""))</f>
        <v/>
      </c>
      <c r="Y5" t="str">
        <f>IF(M5=2,"",_xlfn.IFNA(INDEX(drug_codes,MATCH(loaded!AW5,drug,0)),""))</f>
        <v/>
      </c>
      <c r="Z5" t="str">
        <f>IF(M5=2,"",_xlfn.IFNA(INDEX(drug_codes,MATCH(loaded!AY5,drug,0)),""))</f>
        <v/>
      </c>
      <c r="AA5" t="str">
        <f>IF(M5=2,"",_xlfn.IFNA(INDEX(drug_codes,MATCH(loaded!BA5,drug,0)),""))</f>
        <v/>
      </c>
      <c r="AB5">
        <f>INDEX(MTT_codes,MATCH(loaded!BC5,MTT,0))</f>
        <v>5</v>
      </c>
      <c r="AC5" t="str">
        <f>_xlfn.IFNA(INDEX(MTT_codes,MATCH(loaded!BE5,MTT,0)),"")</f>
        <v/>
      </c>
      <c r="AD5" t="str">
        <f>_xlfn.IFNA(INDEX(MTT_codes,MATCH(loaded!BG5,MTT,0)),"")</f>
        <v/>
      </c>
      <c r="AE5" t="str">
        <f>_xlfn.IFNA(INDEX(MTT_codes,MATCH(loaded!BI5,MTT,0)),"")</f>
        <v/>
      </c>
      <c r="AF5" t="str">
        <f>_xlfn.IFNA(INDEX(MTT_codes,MATCH(loaded!BK5,MTT,0)),"")</f>
        <v/>
      </c>
      <c r="AG5" t="str">
        <f>_xlfn.IFNA(INDEX(MTT_codes,MATCH(loaded!BM5,MTT,0)),"")</f>
        <v/>
      </c>
      <c r="AH5">
        <f>INDEX(liv_ar_codes,MATCH(loaded!BO5,liv_ar,0))</f>
        <v>7</v>
      </c>
      <c r="AI5">
        <f>_xlfn.IFNA(INDEX(MTT_codes,MATCH(loaded!BQ5,MTT,0)),"")</f>
        <v>99</v>
      </c>
      <c r="AJ5">
        <f>_xlfn.IFNA(INDEX(mental_codes,MATCH(loaded!BS5,mental,0)),9)</f>
        <v>3</v>
      </c>
    </row>
    <row r="6" spans="1:36">
      <c r="B6">
        <f>loaded!C6</f>
        <v>5694</v>
      </c>
      <c r="C6" t="str">
        <f>loaded!I6</f>
        <v>OLMUL300619731</v>
      </c>
      <c r="D6">
        <f>IF(loaded!K6="Male",1,IF(loaded!K6="Female",2,9))</f>
        <v>1</v>
      </c>
      <c r="E6" s="89">
        <f>IF(stats!$Y$13,DATE(RIGHT(loaded!M6,4),MID(loaded!M6,3,2),LEFT(loaded!M6,2)),DATE(RIGHT(loaded!M6,4), MID(loaded!M6,4,2),LEFT(loaded!M6,2)))</f>
        <v>26845</v>
      </c>
      <c r="F6" s="67">
        <f t="shared" si="0"/>
        <v>45.56</v>
      </c>
      <c r="G6" t="str">
        <f>LEFT(loaded!O6,3)</f>
        <v>AAA</v>
      </c>
      <c r="H6" s="67">
        <f>_xlfn.IFNA(INDEX(cntry_codes,MATCH(loaded!Q6,countries,0)),IF(loaded!Q6="","0003",""))</f>
        <v>1101</v>
      </c>
      <c r="I6">
        <f>INDEX(atsi_codes,MATCH(loaded!S6,atsi,0))</f>
        <v>4</v>
      </c>
      <c r="J6">
        <f>INDEX(lang_codes,MATCH(loaded!U6,lang,0))</f>
        <v>1201</v>
      </c>
      <c r="K6" s="6">
        <f>loaded!W6</f>
        <v>2617</v>
      </c>
      <c r="L6" t="str">
        <f>INDEX(us_acc_codes,MATCH(loaded!Y6,us_acc,0))</f>
        <v>11</v>
      </c>
      <c r="M6">
        <f>INDEX(client_codes,MATCH(loaded!AA6,client,0))</f>
        <v>1</v>
      </c>
      <c r="N6" t="str">
        <f>INDEX(src_ref_codes,MATCH(loaded!AC6,src_ref,0))</f>
        <v>09</v>
      </c>
      <c r="O6" s="89">
        <f>IF(stats!$Y$13,DATE(RIGHT(loaded!AE6,4),MID(loaded!AE6,3,2),LEFT(loaded!AE6,2)),DATE(RIGHT(loaded!AE6,4),MID(loaded!AE6,4,2),LEFT(loaded!AE6,2)))</f>
        <v>43486</v>
      </c>
      <c r="P6" s="89">
        <f>IF(stats!$Y$13,DATE(RIGHT(loaded!AG6,4),MID(loaded!AG6,3,2),LEFT(loaded!AG6,2)),DATE(RIGHT(loaded!AG6,4),MID(loaded!AG6,4,2),LEFT(loaded!AG6,2)))</f>
        <v>43486</v>
      </c>
      <c r="Q6" s="67">
        <f t="shared" si="1"/>
        <v>0</v>
      </c>
      <c r="R6">
        <f>INDEX(reces_codes,MATCH(loaded!AI6,reason,0))</f>
        <v>1</v>
      </c>
      <c r="S6" t="str">
        <f>INDEX(TDS_codes,MATCH(loaded!AK6,TDS,0))</f>
        <v>1</v>
      </c>
      <c r="T6" t="str">
        <f>IF(M6=2,"",INDEX(method_codes,MATCH(loaded!AM6,method,0)))</f>
        <v>1</v>
      </c>
      <c r="U6" t="str">
        <f>IF(M6=2,"",INDEX(inj_codes,MATCH(loaded!AO6,inj,0)))</f>
        <v>4</v>
      </c>
      <c r="V6">
        <f>IF(M6=2,"",INDEX(drug_codes,MATCH(loaded!AQ6,drug,0)))</f>
        <v>1101</v>
      </c>
      <c r="W6" t="str">
        <f>IF(M6=2,"",_xlfn.IFNA(INDEX(drug_codes,MATCH(loaded!AS6,drug,0)),""))</f>
        <v/>
      </c>
      <c r="X6" t="str">
        <f>IF(M6=2,"",_xlfn.IFNA(INDEX(drug_codes,MATCH(loaded!AU6,drug,0)),""))</f>
        <v/>
      </c>
      <c r="Y6" t="str">
        <f>IF(M6=2,"",_xlfn.IFNA(INDEX(drug_codes,MATCH(loaded!AW6,drug,0)),""))</f>
        <v/>
      </c>
      <c r="Z6" t="str">
        <f>IF(M6=2,"",_xlfn.IFNA(INDEX(drug_codes,MATCH(loaded!AY6,drug,0)),""))</f>
        <v/>
      </c>
      <c r="AA6" t="str">
        <f>IF(M6=2,"",_xlfn.IFNA(INDEX(drug_codes,MATCH(loaded!BA6,drug,0)),""))</f>
        <v/>
      </c>
      <c r="AB6">
        <f>INDEX(MTT_codes,MATCH(loaded!BC6,MTT,0))</f>
        <v>6</v>
      </c>
      <c r="AC6" t="str">
        <f>_xlfn.IFNA(INDEX(MTT_codes,MATCH(loaded!BE6,MTT,0)),"")</f>
        <v/>
      </c>
      <c r="AD6" t="str">
        <f>_xlfn.IFNA(INDEX(MTT_codes,MATCH(loaded!BG6,MTT,0)),"")</f>
        <v/>
      </c>
      <c r="AE6" t="str">
        <f>_xlfn.IFNA(INDEX(MTT_codes,MATCH(loaded!BI6,MTT,0)),"")</f>
        <v/>
      </c>
      <c r="AF6" t="str">
        <f>_xlfn.IFNA(INDEX(MTT_codes,MATCH(loaded!BK6,MTT,0)),"")</f>
        <v/>
      </c>
      <c r="AG6" t="str">
        <f>_xlfn.IFNA(INDEX(MTT_codes,MATCH(loaded!BM6,MTT,0)),"")</f>
        <v/>
      </c>
      <c r="AH6">
        <f>INDEX(liv_ar_codes,MATCH(loaded!BO6,liv_ar,0))</f>
        <v>1</v>
      </c>
      <c r="AI6">
        <f>_xlfn.IFNA(INDEX(MTT_codes,MATCH(loaded!BQ6,MTT,0)),"")</f>
        <v>99</v>
      </c>
      <c r="AJ6">
        <f>_xlfn.IFNA(INDEX(mental_codes,MATCH(loaded!BS6,mental,0)),9)</f>
        <v>3</v>
      </c>
    </row>
    <row r="7" spans="1:36">
      <c r="B7">
        <f>loaded!C7</f>
        <v>8137</v>
      </c>
      <c r="C7" t="str">
        <f>loaded!I7</f>
        <v>CNMAV090919651</v>
      </c>
      <c r="D7">
        <f>IF(loaded!K7="Male",1,IF(loaded!K7="Female",2,9))</f>
        <v>1</v>
      </c>
      <c r="E7" s="89">
        <f>IF(stats!$Y$13,DATE(RIGHT(loaded!M7,4),MID(loaded!M7,3,2),LEFT(loaded!M7,2)),DATE(RIGHT(loaded!M7,4), MID(loaded!M7,4,2),LEFT(loaded!M7,2)))</f>
        <v>23994</v>
      </c>
      <c r="F7" s="67">
        <f t="shared" si="0"/>
        <v>53.37</v>
      </c>
      <c r="G7" t="str">
        <f>LEFT(loaded!O7,3)</f>
        <v>AAA</v>
      </c>
      <c r="H7" s="67">
        <f>_xlfn.IFNA(INDEX(cntry_codes,MATCH(loaded!Q7,countries,0)),IF(loaded!Q7="","0003",""))</f>
        <v>1101</v>
      </c>
      <c r="I7">
        <f>INDEX(atsi_codes,MATCH(loaded!S7,atsi,0))</f>
        <v>4</v>
      </c>
      <c r="J7">
        <f>INDEX(lang_codes,MATCH(loaded!U7,lang,0))</f>
        <v>1201</v>
      </c>
      <c r="K7" s="6">
        <f>loaded!W7</f>
        <v>2600</v>
      </c>
      <c r="L7" t="str">
        <f>INDEX(us_acc_codes,MATCH(loaded!Y7,us_acc,0))</f>
        <v>11</v>
      </c>
      <c r="M7">
        <f>INDEX(client_codes,MATCH(loaded!AA7,client,0))</f>
        <v>1</v>
      </c>
      <c r="N7" t="str">
        <f>INDEX(src_ref_codes,MATCH(loaded!AC7,src_ref,0))</f>
        <v>10</v>
      </c>
      <c r="O7" s="89">
        <f>IF(stats!$Y$13,DATE(RIGHT(loaded!AE7,4),MID(loaded!AE7,3,2),LEFT(loaded!AE7,2)),DATE(RIGHT(loaded!AE7,4),MID(loaded!AE7,4,2),LEFT(loaded!AE7,2)))</f>
        <v>43486</v>
      </c>
      <c r="P7" s="89">
        <f>IF(stats!$Y$13,DATE(RIGHT(loaded!AG7,4),MID(loaded!AG7,3,2),LEFT(loaded!AG7,2)),DATE(RIGHT(loaded!AG7,4),MID(loaded!AG7,4,2),LEFT(loaded!AG7,2)))</f>
        <v>43636</v>
      </c>
      <c r="Q7" s="67">
        <f t="shared" si="1"/>
        <v>150</v>
      </c>
      <c r="R7">
        <f>INDEX(reces_codes,MATCH(loaded!AI7,reason,0))</f>
        <v>1</v>
      </c>
      <c r="S7" t="str">
        <f>INDEX(TDS_codes,MATCH(loaded!AK7,TDS,0))</f>
        <v>1</v>
      </c>
      <c r="T7" t="str">
        <f>IF(M7=2,"",INDEX(method_codes,MATCH(loaded!AM7,method,0)))</f>
        <v>3</v>
      </c>
      <c r="U7" t="str">
        <f>IF(M7=2,"",INDEX(inj_codes,MATCH(loaded!AO7,inj,0)))</f>
        <v>1</v>
      </c>
      <c r="V7">
        <f>IF(M7=2,"",INDEX(drug_codes,MATCH(loaded!AQ7,drug,0)))</f>
        <v>1102</v>
      </c>
      <c r="W7" t="str">
        <f>IF(M7=2,"",_xlfn.IFNA(INDEX(drug_codes,MATCH(loaded!AS7,drug,0)),""))</f>
        <v/>
      </c>
      <c r="X7" t="str">
        <f>IF(M7=2,"",_xlfn.IFNA(INDEX(drug_codes,MATCH(loaded!AU7,drug,0)),""))</f>
        <v/>
      </c>
      <c r="Y7" t="str">
        <f>IF(M7=2,"",_xlfn.IFNA(INDEX(drug_codes,MATCH(loaded!AW7,drug,0)),""))</f>
        <v/>
      </c>
      <c r="Z7" t="str">
        <f>IF(M7=2,"",_xlfn.IFNA(INDEX(drug_codes,MATCH(loaded!AY7,drug,0)),""))</f>
        <v/>
      </c>
      <c r="AA7" t="str">
        <f>IF(M7=2,"",_xlfn.IFNA(INDEX(drug_codes,MATCH(loaded!BA7,drug,0)),""))</f>
        <v/>
      </c>
      <c r="AB7">
        <f>INDEX(MTT_codes,MATCH(loaded!BC7,MTT,0))</f>
        <v>5</v>
      </c>
      <c r="AC7" t="str">
        <f>_xlfn.IFNA(INDEX(MTT_codes,MATCH(loaded!BE7,MTT,0)),"")</f>
        <v/>
      </c>
      <c r="AD7" t="str">
        <f>_xlfn.IFNA(INDEX(MTT_codes,MATCH(loaded!BG7,MTT,0)),"")</f>
        <v/>
      </c>
      <c r="AE7" t="str">
        <f>_xlfn.IFNA(INDEX(MTT_codes,MATCH(loaded!BI7,MTT,0)),"")</f>
        <v/>
      </c>
      <c r="AF7" t="str">
        <f>_xlfn.IFNA(INDEX(MTT_codes,MATCH(loaded!BK7,MTT,0)),"")</f>
        <v/>
      </c>
      <c r="AG7" t="str">
        <f>_xlfn.IFNA(INDEX(MTT_codes,MATCH(loaded!BM7,MTT,0)),"")</f>
        <v/>
      </c>
      <c r="AH7">
        <f>INDEX(liv_ar_codes,MATCH(loaded!BO7,liv_ar,0))</f>
        <v>1</v>
      </c>
      <c r="AI7">
        <f>_xlfn.IFNA(INDEX(MTT_codes,MATCH(loaded!BQ7,MTT,0)),"")</f>
        <v>99</v>
      </c>
      <c r="AJ7">
        <f>_xlfn.IFNA(INDEX(mental_codes,MATCH(loaded!BS7,mental,0)),9)</f>
        <v>3</v>
      </c>
    </row>
    <row r="8" spans="1:36">
      <c r="B8">
        <f>loaded!C8</f>
        <v>1598</v>
      </c>
      <c r="C8" t="str">
        <f>loaded!I8</f>
        <v>ENOAM030419892</v>
      </c>
      <c r="D8">
        <f>IF(loaded!K8="Male",1,IF(loaded!K8="Female",2,9))</f>
        <v>2</v>
      </c>
      <c r="E8" s="89">
        <f>IF(stats!$Y$13,DATE(RIGHT(loaded!M8,4),MID(loaded!M8,3,2),LEFT(loaded!M8,2)),DATE(RIGHT(loaded!M8,4), MID(loaded!M8,4,2),LEFT(loaded!M8,2)))</f>
        <v>32601</v>
      </c>
      <c r="F8" s="67">
        <f t="shared" si="0"/>
        <v>29.82</v>
      </c>
      <c r="G8" t="str">
        <f>LEFT(loaded!O8,3)</f>
        <v>AAA</v>
      </c>
      <c r="H8" s="67">
        <f>_xlfn.IFNA(INDEX(cntry_codes,MATCH(loaded!Q8,countries,0)),IF(loaded!Q8="","0003",""))</f>
        <v>1101</v>
      </c>
      <c r="I8">
        <f>INDEX(atsi_codes,MATCH(loaded!S8,atsi,0))</f>
        <v>4</v>
      </c>
      <c r="J8">
        <f>INDEX(lang_codes,MATCH(loaded!U8,lang,0))</f>
        <v>1201</v>
      </c>
      <c r="K8" s="6">
        <f>loaded!W8</f>
        <v>2603</v>
      </c>
      <c r="L8" t="str">
        <f>INDEX(us_acc_codes,MATCH(loaded!Y8,us_acc,0))</f>
        <v>11</v>
      </c>
      <c r="M8">
        <f>INDEX(client_codes,MATCH(loaded!AA8,client,0))</f>
        <v>1</v>
      </c>
      <c r="N8" t="str">
        <f>INDEX(src_ref_codes,MATCH(loaded!AC8,src_ref,0))</f>
        <v>01</v>
      </c>
      <c r="O8" s="89">
        <f>IF(stats!$Y$13,DATE(RIGHT(loaded!AE8,4),MID(loaded!AE8,3,2),LEFT(loaded!AE8,2)),DATE(RIGHT(loaded!AE8,4),MID(loaded!AE8,4,2),LEFT(loaded!AE8,2)))</f>
        <v>43494</v>
      </c>
      <c r="P8" s="89">
        <f>IF(stats!$Y$13,DATE(RIGHT(loaded!AG8,4),MID(loaded!AG8,3,2),LEFT(loaded!AG8,2)),DATE(RIGHT(loaded!AG8,4),MID(loaded!AG8,4,2),LEFT(loaded!AG8,2)))</f>
        <v>43494</v>
      </c>
      <c r="Q8" s="67">
        <f t="shared" si="1"/>
        <v>0</v>
      </c>
      <c r="R8">
        <f>INDEX(reces_codes,MATCH(loaded!AI8,reason,0))</f>
        <v>1</v>
      </c>
      <c r="S8" t="str">
        <f>INDEX(TDS_codes,MATCH(loaded!AK8,TDS,0))</f>
        <v>1</v>
      </c>
      <c r="T8" t="str">
        <f>IF(M8=2,"",INDEX(method_codes,MATCH(loaded!AM8,method,0)))</f>
        <v>3</v>
      </c>
      <c r="U8" t="str">
        <f>IF(M8=2,"",INDEX(inj_codes,MATCH(loaded!AO8,inj,0)))</f>
        <v>3</v>
      </c>
      <c r="V8">
        <f>IF(M8=2,"",INDEX(drug_codes,MATCH(loaded!AQ8,drug,0)))</f>
        <v>1102</v>
      </c>
      <c r="W8" t="str">
        <f>IF(M8=2,"",_xlfn.IFNA(INDEX(drug_codes,MATCH(loaded!AS8,drug,0)),""))</f>
        <v/>
      </c>
      <c r="X8" t="str">
        <f>IF(M8=2,"",_xlfn.IFNA(INDEX(drug_codes,MATCH(loaded!AU8,drug,0)),""))</f>
        <v/>
      </c>
      <c r="Y8" t="str">
        <f>IF(M8=2,"",_xlfn.IFNA(INDEX(drug_codes,MATCH(loaded!AW8,drug,0)),""))</f>
        <v/>
      </c>
      <c r="Z8" t="str">
        <f>IF(M8=2,"",_xlfn.IFNA(INDEX(drug_codes,MATCH(loaded!AY8,drug,0)),""))</f>
        <v/>
      </c>
      <c r="AA8" t="str">
        <f>IF(M8=2,"",_xlfn.IFNA(INDEX(drug_codes,MATCH(loaded!BA8,drug,0)),""))</f>
        <v/>
      </c>
      <c r="AB8">
        <f>INDEX(MTT_codes,MATCH(loaded!BC8,MTT,0))</f>
        <v>6</v>
      </c>
      <c r="AC8" t="str">
        <f>_xlfn.IFNA(INDEX(MTT_codes,MATCH(loaded!BE8,MTT,0)),"")</f>
        <v/>
      </c>
      <c r="AD8" t="str">
        <f>_xlfn.IFNA(INDEX(MTT_codes,MATCH(loaded!BG8,MTT,0)),"")</f>
        <v/>
      </c>
      <c r="AE8" t="str">
        <f>_xlfn.IFNA(INDEX(MTT_codes,MATCH(loaded!BI8,MTT,0)),"")</f>
        <v/>
      </c>
      <c r="AF8" t="str">
        <f>_xlfn.IFNA(INDEX(MTT_codes,MATCH(loaded!BK8,MTT,0)),"")</f>
        <v/>
      </c>
      <c r="AG8" t="str">
        <f>_xlfn.IFNA(INDEX(MTT_codes,MATCH(loaded!BM8,MTT,0)),"")</f>
        <v/>
      </c>
      <c r="AH8">
        <f>INDEX(liv_ar_codes,MATCH(loaded!BO8,liv_ar,0))</f>
        <v>5</v>
      </c>
      <c r="AI8">
        <f>_xlfn.IFNA(INDEX(MTT_codes,MATCH(loaded!BQ8,MTT,0)),"")</f>
        <v>99</v>
      </c>
      <c r="AJ8">
        <f>_xlfn.IFNA(INDEX(mental_codes,MATCH(loaded!BS8,mental,0)),9)</f>
        <v>3</v>
      </c>
    </row>
    <row r="9" spans="1:36">
      <c r="B9">
        <f>loaded!C9</f>
        <v>1790</v>
      </c>
      <c r="C9" t="str">
        <f>loaded!I9</f>
        <v>UNMAL241019881</v>
      </c>
      <c r="D9">
        <f>IF(loaded!K9="Male",1,IF(loaded!K9="Female",2,9))</f>
        <v>1</v>
      </c>
      <c r="E9" s="89">
        <f>IF(stats!$Y$13,DATE(RIGHT(loaded!M9,4),MID(loaded!M9,3,2),LEFT(loaded!M9,2)),DATE(RIGHT(loaded!M9,4), MID(loaded!M9,4,2),LEFT(loaded!M9,2)))</f>
        <v>32440</v>
      </c>
      <c r="F9" s="67">
        <f t="shared" si="0"/>
        <v>30.38</v>
      </c>
      <c r="G9" t="str">
        <f>LEFT(loaded!O9,3)</f>
        <v>AAA</v>
      </c>
      <c r="H9" s="67">
        <f>_xlfn.IFNA(INDEX(cntry_codes,MATCH(loaded!Q9,countries,0)),IF(loaded!Q9="","0003",""))</f>
        <v>1101</v>
      </c>
      <c r="I9">
        <f>INDEX(atsi_codes,MATCH(loaded!S9,atsi,0))</f>
        <v>4</v>
      </c>
      <c r="J9">
        <f>INDEX(lang_codes,MATCH(loaded!U9,lang,0))</f>
        <v>1201</v>
      </c>
      <c r="K9" s="6">
        <f>loaded!W9</f>
        <v>2912</v>
      </c>
      <c r="L9" t="str">
        <f>INDEX(us_acc_codes,MATCH(loaded!Y9,us_acc,0))</f>
        <v>11</v>
      </c>
      <c r="M9">
        <f>INDEX(client_codes,MATCH(loaded!AA9,client,0))</f>
        <v>1</v>
      </c>
      <c r="N9" t="str">
        <f>INDEX(src_ref_codes,MATCH(loaded!AC9,src_ref,0))</f>
        <v>01</v>
      </c>
      <c r="O9" s="89">
        <f>IF(stats!$Y$13,DATE(RIGHT(loaded!AE9,4),MID(loaded!AE9,3,2),LEFT(loaded!AE9,2)),DATE(RIGHT(loaded!AE9,4),MID(loaded!AE9,4,2),LEFT(loaded!AE9,2)))</f>
        <v>43536</v>
      </c>
      <c r="P9" s="89">
        <f>IF(stats!$Y$13,DATE(RIGHT(loaded!AG9,4),MID(loaded!AG9,3,2),LEFT(loaded!AG9,2)),DATE(RIGHT(loaded!AG9,4),MID(loaded!AG9,4,2),LEFT(loaded!AG9,2)))</f>
        <v>43549</v>
      </c>
      <c r="Q9" s="67">
        <f t="shared" si="1"/>
        <v>13</v>
      </c>
      <c r="R9">
        <f>INDEX(reces_codes,MATCH(loaded!AI9,reason,0))</f>
        <v>2</v>
      </c>
      <c r="S9" t="str">
        <f>INDEX(TDS_codes,MATCH(loaded!AK9,TDS,0))</f>
        <v>1</v>
      </c>
      <c r="T9" t="str">
        <f>IF(M9=2,"",INDEX(method_codes,MATCH(loaded!AM9,method,0)))</f>
        <v>1</v>
      </c>
      <c r="U9" t="str">
        <f>IF(M9=2,"",INDEX(inj_codes,MATCH(loaded!AO9,inj,0)))</f>
        <v>3</v>
      </c>
      <c r="V9">
        <f>IF(M9=2,"",INDEX(drug_codes,MATCH(loaded!AQ9,drug,0)))</f>
        <v>2101</v>
      </c>
      <c r="W9" t="str">
        <f>IF(M9=2,"",_xlfn.IFNA(INDEX(drug_codes,MATCH(loaded!AS9,drug,0)),""))</f>
        <v/>
      </c>
      <c r="X9" t="str">
        <f>IF(M9=2,"",_xlfn.IFNA(INDEX(drug_codes,MATCH(loaded!AU9,drug,0)),""))</f>
        <v/>
      </c>
      <c r="Y9" t="str">
        <f>IF(M9=2,"",_xlfn.IFNA(INDEX(drug_codes,MATCH(loaded!AW9,drug,0)),""))</f>
        <v/>
      </c>
      <c r="Z9" t="str">
        <f>IF(M9=2,"",_xlfn.IFNA(INDEX(drug_codes,MATCH(loaded!AY9,drug,0)),""))</f>
        <v/>
      </c>
      <c r="AA9" t="str">
        <f>IF(M9=2,"",_xlfn.IFNA(INDEX(drug_codes,MATCH(loaded!BA9,drug,0)),""))</f>
        <v/>
      </c>
      <c r="AB9">
        <f>INDEX(MTT_codes,MATCH(loaded!BC9,MTT,0))</f>
        <v>2</v>
      </c>
      <c r="AC9" t="str">
        <f>_xlfn.IFNA(INDEX(MTT_codes,MATCH(loaded!BE9,MTT,0)),"")</f>
        <v/>
      </c>
      <c r="AD9" t="str">
        <f>_xlfn.IFNA(INDEX(MTT_codes,MATCH(loaded!BG9,MTT,0)),"")</f>
        <v/>
      </c>
      <c r="AE9" t="str">
        <f>_xlfn.IFNA(INDEX(MTT_codes,MATCH(loaded!BI9,MTT,0)),"")</f>
        <v/>
      </c>
      <c r="AF9" t="str">
        <f>_xlfn.IFNA(INDEX(MTT_codes,MATCH(loaded!BK9,MTT,0)),"")</f>
        <v/>
      </c>
      <c r="AG9" t="str">
        <f>_xlfn.IFNA(INDEX(MTT_codes,MATCH(loaded!BM9,MTT,0)),"")</f>
        <v/>
      </c>
      <c r="AH9">
        <f>INDEX(liv_ar_codes,MATCH(loaded!BO9,liv_ar,0))</f>
        <v>1</v>
      </c>
      <c r="AI9">
        <f>_xlfn.IFNA(INDEX(MTT_codes,MATCH(loaded!BQ9,MTT,0)),"")</f>
        <v>99</v>
      </c>
      <c r="AJ9">
        <f>_xlfn.IFNA(INDEX(mental_codes,MATCH(loaded!BS9,mental,0)),9)</f>
        <v>3</v>
      </c>
    </row>
    <row r="10" spans="1:36">
      <c r="B10">
        <f>loaded!C10</f>
        <v>0</v>
      </c>
      <c r="C10">
        <f>loaded!I10</f>
        <v>0</v>
      </c>
      <c r="D10">
        <f>IF(loaded!K10="Male",1,IF(loaded!K10="Female",2,9))</f>
        <v>9</v>
      </c>
      <c r="E10" s="89" t="e">
        <f>IF(stats!$Y$13,DATE(RIGHT(loaded!M10,4),MID(loaded!M10,3,2),LEFT(loaded!M10,2)),DATE(RIGHT(loaded!M10,4), MID(loaded!M10,4,2),LEFT(loaded!M10,2)))</f>
        <v>#VALUE!</v>
      </c>
      <c r="F10" s="67" t="e">
        <f t="shared" si="0"/>
        <v>#VALUE!</v>
      </c>
      <c r="G10" t="str">
        <f>LEFT(loaded!O10,3)</f>
        <v/>
      </c>
      <c r="H10" s="67" t="str">
        <f>_xlfn.IFNA(INDEX(cntry_codes,MATCH(loaded!Q10,countries,0)),IF(loaded!Q10="","0003",""))</f>
        <v>0003</v>
      </c>
      <c r="I10" t="e">
        <f>INDEX(atsi_codes,MATCH(loaded!S10,atsi,0))</f>
        <v>#N/A</v>
      </c>
      <c r="J10" t="e">
        <f>INDEX(lang_codes,MATCH(loaded!U10,lang,0))</f>
        <v>#N/A</v>
      </c>
      <c r="K10" s="6">
        <f>loaded!W10</f>
        <v>0</v>
      </c>
      <c r="L10" t="e">
        <f>INDEX(us_acc_codes,MATCH(loaded!Y10,us_acc,0))</f>
        <v>#N/A</v>
      </c>
      <c r="M10" t="e">
        <f>INDEX(client_codes,MATCH(loaded!AA10,client,0))</f>
        <v>#N/A</v>
      </c>
      <c r="N10" t="e">
        <f>INDEX(src_ref_codes,MATCH(loaded!AC10,src_ref,0))</f>
        <v>#N/A</v>
      </c>
      <c r="O10" s="89" t="e">
        <f>IF(stats!$Y$13,DATE(RIGHT(loaded!AE10,4),MID(loaded!AE10,3,2),LEFT(loaded!AE10,2)),DATE(RIGHT(loaded!AE10,4),MID(loaded!AE10,4,2),LEFT(loaded!AE10,2)))</f>
        <v>#VALUE!</v>
      </c>
      <c r="P10" s="89" t="e">
        <f>IF(stats!$Y$13,DATE(RIGHT(loaded!AG10,4),MID(loaded!AG10,3,2),LEFT(loaded!AG10,2)),DATE(RIGHT(loaded!AG10,4),MID(loaded!AG10,4,2),LEFT(loaded!AG10,2)))</f>
        <v>#VALUE!</v>
      </c>
      <c r="Q10" s="67" t="e">
        <f t="shared" si="1"/>
        <v>#VALUE!</v>
      </c>
      <c r="R10" t="e">
        <f>INDEX(reces_codes,MATCH(loaded!AI10,reason,0))</f>
        <v>#N/A</v>
      </c>
      <c r="S10" t="e">
        <f>INDEX(TDS_codes,MATCH(loaded!AK10,TDS,0))</f>
        <v>#N/A</v>
      </c>
      <c r="T10" t="e">
        <f>IF(M10=2,"",INDEX(method_codes,MATCH(loaded!AM10,method,0)))</f>
        <v>#N/A</v>
      </c>
      <c r="U10" t="e">
        <f>IF(M10=2,"",INDEX(inj_codes,MATCH(loaded!AO10,inj,0)))</f>
        <v>#N/A</v>
      </c>
      <c r="V10" t="e">
        <f>IF(M10=2,"",INDEX(drug_codes,MATCH(loaded!AQ10,drug,0)))</f>
        <v>#N/A</v>
      </c>
      <c r="W10" t="e">
        <f>IF(M10=2,"",_xlfn.IFNA(INDEX(drug_codes,MATCH(loaded!AS10,drug,0)),""))</f>
        <v>#N/A</v>
      </c>
      <c r="X10" t="e">
        <f>IF(M10=2,"",_xlfn.IFNA(INDEX(drug_codes,MATCH(loaded!AU10,drug,0)),""))</f>
        <v>#N/A</v>
      </c>
      <c r="Y10" t="e">
        <f>IF(M10=2,"",_xlfn.IFNA(INDEX(drug_codes,MATCH(loaded!AW10,drug,0)),""))</f>
        <v>#N/A</v>
      </c>
      <c r="Z10" t="e">
        <f>IF(M10=2,"",_xlfn.IFNA(INDEX(drug_codes,MATCH(loaded!AY10,drug,0)),""))</f>
        <v>#N/A</v>
      </c>
      <c r="AA10" t="e">
        <f>IF(M10=2,"",_xlfn.IFNA(INDEX(drug_codes,MATCH(loaded!BA10,drug,0)),""))</f>
        <v>#N/A</v>
      </c>
      <c r="AB10" t="e">
        <f>INDEX(MTT_codes,MATCH(loaded!BC10,MTT,0))</f>
        <v>#N/A</v>
      </c>
      <c r="AC10" t="str">
        <f>_xlfn.IFNA(INDEX(MTT_codes,MATCH(loaded!BE10,MTT,0)),"")</f>
        <v/>
      </c>
      <c r="AD10" t="str">
        <f>_xlfn.IFNA(INDEX(MTT_codes,MATCH(loaded!BG10,MTT,0)),"")</f>
        <v/>
      </c>
      <c r="AE10" t="str">
        <f>_xlfn.IFNA(INDEX(MTT_codes,MATCH(loaded!BI10,MTT,0)),"")</f>
        <v/>
      </c>
      <c r="AF10" t="str">
        <f>_xlfn.IFNA(INDEX(MTT_codes,MATCH(loaded!BK10,MTT,0)),"")</f>
        <v/>
      </c>
      <c r="AG10" t="str">
        <f>_xlfn.IFNA(INDEX(MTT_codes,MATCH(loaded!BM10,MTT,0)),"")</f>
        <v/>
      </c>
      <c r="AH10" t="e">
        <f>INDEX(liv_ar_codes,MATCH(loaded!BO10,liv_ar,0))</f>
        <v>#N/A</v>
      </c>
      <c r="AI10" t="str">
        <f>_xlfn.IFNA(INDEX(MTT_codes,MATCH(loaded!BQ10,MTT,0)),"")</f>
        <v/>
      </c>
      <c r="AJ10">
        <f>_xlfn.IFNA(INDEX(mental_codes,MATCH(loaded!BS10,mental,0)),9)</f>
        <v>9</v>
      </c>
    </row>
    <row r="11" spans="1:36">
      <c r="B11">
        <f>loaded!C11</f>
        <v>0</v>
      </c>
      <c r="C11">
        <f>loaded!I11</f>
        <v>0</v>
      </c>
      <c r="D11">
        <f>IF(loaded!K11="Male",1,IF(loaded!K11="Female",2,9))</f>
        <v>9</v>
      </c>
      <c r="E11" s="89" t="e">
        <f>IF(stats!$Y$13,DATE(RIGHT(loaded!M11,4),MID(loaded!M11,3,2),LEFT(loaded!M11,2)),DATE(RIGHT(loaded!M11,4), MID(loaded!M11,4,2),LEFT(loaded!M11,2)))</f>
        <v>#VALUE!</v>
      </c>
      <c r="F11" s="67" t="e">
        <f t="shared" si="0"/>
        <v>#VALUE!</v>
      </c>
      <c r="G11" t="str">
        <f>LEFT(loaded!O11,3)</f>
        <v/>
      </c>
      <c r="H11" s="67" t="str">
        <f>_xlfn.IFNA(INDEX(cntry_codes,MATCH(loaded!Q11,countries,0)),IF(loaded!Q11="","0003",""))</f>
        <v>0003</v>
      </c>
      <c r="I11" t="e">
        <f>INDEX(atsi_codes,MATCH(loaded!S11,atsi,0))</f>
        <v>#N/A</v>
      </c>
      <c r="J11" t="e">
        <f>INDEX(lang_codes,MATCH(loaded!U11,lang,0))</f>
        <v>#N/A</v>
      </c>
      <c r="K11" s="6">
        <f>loaded!W11</f>
        <v>0</v>
      </c>
      <c r="L11" t="e">
        <f>INDEX(us_acc_codes,MATCH(loaded!Y11,us_acc,0))</f>
        <v>#N/A</v>
      </c>
      <c r="M11" t="e">
        <f>INDEX(client_codes,MATCH(loaded!AA11,client,0))</f>
        <v>#N/A</v>
      </c>
      <c r="N11" t="e">
        <f>INDEX(src_ref_codes,MATCH(loaded!AC11,src_ref,0))</f>
        <v>#N/A</v>
      </c>
      <c r="O11" s="89" t="e">
        <f>IF(stats!$Y$13,DATE(RIGHT(loaded!AE11,4),MID(loaded!AE11,3,2),LEFT(loaded!AE11,2)),DATE(RIGHT(loaded!AE11,4),MID(loaded!AE11,4,2),LEFT(loaded!AE11,2)))</f>
        <v>#VALUE!</v>
      </c>
      <c r="P11" s="89" t="e">
        <f>IF(stats!$Y$13,DATE(RIGHT(loaded!AG11,4),MID(loaded!AG11,3,2),LEFT(loaded!AG11,2)),DATE(RIGHT(loaded!AG11,4),MID(loaded!AG11,4,2),LEFT(loaded!AG11,2)))</f>
        <v>#VALUE!</v>
      </c>
      <c r="Q11" s="67" t="e">
        <f t="shared" si="1"/>
        <v>#VALUE!</v>
      </c>
      <c r="R11" t="e">
        <f>INDEX(reces_codes,MATCH(loaded!AI11,reason,0))</f>
        <v>#N/A</v>
      </c>
      <c r="S11" t="e">
        <f>INDEX(TDS_codes,MATCH(loaded!AK11,TDS,0))</f>
        <v>#N/A</v>
      </c>
      <c r="T11" t="e">
        <f>IF(M11=2,"",INDEX(method_codes,MATCH(loaded!AM11,method,0)))</f>
        <v>#N/A</v>
      </c>
      <c r="U11" t="e">
        <f>IF(M11=2,"",INDEX(inj_codes,MATCH(loaded!AO11,inj,0)))</f>
        <v>#N/A</v>
      </c>
      <c r="V11" t="e">
        <f>IF(M11=2,"",INDEX(drug_codes,MATCH(loaded!AQ11,drug,0)))</f>
        <v>#N/A</v>
      </c>
      <c r="W11" t="e">
        <f>IF(M11=2,"",_xlfn.IFNA(INDEX(drug_codes,MATCH(loaded!AS11,drug,0)),""))</f>
        <v>#N/A</v>
      </c>
      <c r="X11" t="e">
        <f>IF(M11=2,"",_xlfn.IFNA(INDEX(drug_codes,MATCH(loaded!AU11,drug,0)),""))</f>
        <v>#N/A</v>
      </c>
      <c r="Y11" t="e">
        <f>IF(M11=2,"",_xlfn.IFNA(INDEX(drug_codes,MATCH(loaded!AW11,drug,0)),""))</f>
        <v>#N/A</v>
      </c>
      <c r="Z11" t="e">
        <f>IF(M11=2,"",_xlfn.IFNA(INDEX(drug_codes,MATCH(loaded!AY11,drug,0)),""))</f>
        <v>#N/A</v>
      </c>
      <c r="AA11" t="e">
        <f>IF(M11=2,"",_xlfn.IFNA(INDEX(drug_codes,MATCH(loaded!BA11,drug,0)),""))</f>
        <v>#N/A</v>
      </c>
      <c r="AB11" t="e">
        <f>INDEX(MTT_codes,MATCH(loaded!BC11,MTT,0))</f>
        <v>#N/A</v>
      </c>
      <c r="AC11" t="str">
        <f>_xlfn.IFNA(INDEX(MTT_codes,MATCH(loaded!BE11,MTT,0)),"")</f>
        <v/>
      </c>
      <c r="AD11" t="str">
        <f>_xlfn.IFNA(INDEX(MTT_codes,MATCH(loaded!BG11,MTT,0)),"")</f>
        <v/>
      </c>
      <c r="AE11" t="str">
        <f>_xlfn.IFNA(INDEX(MTT_codes,MATCH(loaded!BI11,MTT,0)),"")</f>
        <v/>
      </c>
      <c r="AF11" t="str">
        <f>_xlfn.IFNA(INDEX(MTT_codes,MATCH(loaded!BK11,MTT,0)),"")</f>
        <v/>
      </c>
      <c r="AG11" t="str">
        <f>_xlfn.IFNA(INDEX(MTT_codes,MATCH(loaded!BM11,MTT,0)),"")</f>
        <v/>
      </c>
      <c r="AH11" t="e">
        <f>INDEX(liv_ar_codes,MATCH(loaded!BO11,liv_ar,0))</f>
        <v>#N/A</v>
      </c>
      <c r="AI11" t="str">
        <f>_xlfn.IFNA(INDEX(MTT_codes,MATCH(loaded!BQ11,MTT,0)),"")</f>
        <v/>
      </c>
      <c r="AJ11">
        <f>_xlfn.IFNA(INDEX(mental_codes,MATCH(loaded!BS11,mental,0)),9)</f>
        <v>9</v>
      </c>
    </row>
    <row r="12" spans="1:36">
      <c r="B12">
        <f>loaded!C12</f>
        <v>0</v>
      </c>
      <c r="C12">
        <f>loaded!I12</f>
        <v>0</v>
      </c>
      <c r="D12">
        <f>IF(loaded!K12="Male",1,IF(loaded!K12="Female",2,9))</f>
        <v>9</v>
      </c>
      <c r="E12" s="89" t="e">
        <f>IF(stats!$Y$13,DATE(RIGHT(loaded!M12,4),MID(loaded!M12,3,2),LEFT(loaded!M12,2)),DATE(RIGHT(loaded!M12,4), MID(loaded!M12,4,2),LEFT(loaded!M12,2)))</f>
        <v>#VALUE!</v>
      </c>
      <c r="F12" s="67" t="e">
        <f t="shared" si="0"/>
        <v>#VALUE!</v>
      </c>
      <c r="G12" t="str">
        <f>LEFT(loaded!O12,3)</f>
        <v/>
      </c>
      <c r="H12" s="67" t="str">
        <f>_xlfn.IFNA(INDEX(cntry_codes,MATCH(loaded!Q12,countries,0)),IF(loaded!Q12="","0003",""))</f>
        <v>0003</v>
      </c>
      <c r="I12" t="e">
        <f>INDEX(atsi_codes,MATCH(loaded!S12,atsi,0))</f>
        <v>#N/A</v>
      </c>
      <c r="J12" t="e">
        <f>INDEX(lang_codes,MATCH(loaded!U12,lang,0))</f>
        <v>#N/A</v>
      </c>
      <c r="K12" s="6">
        <f>loaded!W12</f>
        <v>0</v>
      </c>
      <c r="L12" t="e">
        <f>INDEX(us_acc_codes,MATCH(loaded!Y12,us_acc,0))</f>
        <v>#N/A</v>
      </c>
      <c r="M12" t="e">
        <f>INDEX(client_codes,MATCH(loaded!AA12,client,0))</f>
        <v>#N/A</v>
      </c>
      <c r="N12" t="e">
        <f>INDEX(src_ref_codes,MATCH(loaded!AC12,src_ref,0))</f>
        <v>#N/A</v>
      </c>
      <c r="O12" s="89" t="e">
        <f>IF(stats!$Y$13,DATE(RIGHT(loaded!AE12,4),MID(loaded!AE12,3,2),LEFT(loaded!AE12,2)),DATE(RIGHT(loaded!AE12,4),MID(loaded!AE12,4,2),LEFT(loaded!AE12,2)))</f>
        <v>#VALUE!</v>
      </c>
      <c r="P12" s="89" t="e">
        <f>IF(stats!$Y$13,DATE(RIGHT(loaded!AG12,4),MID(loaded!AG12,3,2),LEFT(loaded!AG12,2)),DATE(RIGHT(loaded!AG12,4),MID(loaded!AG12,4,2),LEFT(loaded!AG12,2)))</f>
        <v>#VALUE!</v>
      </c>
      <c r="Q12" s="67" t="e">
        <f t="shared" si="1"/>
        <v>#VALUE!</v>
      </c>
      <c r="R12" t="e">
        <f>INDEX(reces_codes,MATCH(loaded!AI12,reason,0))</f>
        <v>#N/A</v>
      </c>
      <c r="S12" t="e">
        <f>INDEX(TDS_codes,MATCH(loaded!AK12,TDS,0))</f>
        <v>#N/A</v>
      </c>
      <c r="T12" t="e">
        <f>IF(M12=2,"",INDEX(method_codes,MATCH(loaded!AM12,method,0)))</f>
        <v>#N/A</v>
      </c>
      <c r="U12" t="e">
        <f>IF(M12=2,"",INDEX(inj_codes,MATCH(loaded!AO12,inj,0)))</f>
        <v>#N/A</v>
      </c>
      <c r="V12" t="e">
        <f>IF(M12=2,"",INDEX(drug_codes,MATCH(loaded!AQ12,drug,0)))</f>
        <v>#N/A</v>
      </c>
      <c r="W12" t="e">
        <f>IF(M12=2,"",_xlfn.IFNA(INDEX(drug_codes,MATCH(loaded!AS12,drug,0)),""))</f>
        <v>#N/A</v>
      </c>
      <c r="X12" t="e">
        <f>IF(M12=2,"",_xlfn.IFNA(INDEX(drug_codes,MATCH(loaded!AU12,drug,0)),""))</f>
        <v>#N/A</v>
      </c>
      <c r="Y12" t="e">
        <f>IF(M12=2,"",_xlfn.IFNA(INDEX(drug_codes,MATCH(loaded!AW12,drug,0)),""))</f>
        <v>#N/A</v>
      </c>
      <c r="Z12" t="e">
        <f>IF(M12=2,"",_xlfn.IFNA(INDEX(drug_codes,MATCH(loaded!AY12,drug,0)),""))</f>
        <v>#N/A</v>
      </c>
      <c r="AA12" t="e">
        <f>IF(M12=2,"",_xlfn.IFNA(INDEX(drug_codes,MATCH(loaded!BA12,drug,0)),""))</f>
        <v>#N/A</v>
      </c>
      <c r="AB12" t="e">
        <f>INDEX(MTT_codes,MATCH(loaded!BC12,MTT,0))</f>
        <v>#N/A</v>
      </c>
      <c r="AC12" t="str">
        <f>_xlfn.IFNA(INDEX(MTT_codes,MATCH(loaded!BE12,MTT,0)),"")</f>
        <v/>
      </c>
      <c r="AD12" t="str">
        <f>_xlfn.IFNA(INDEX(MTT_codes,MATCH(loaded!BG12,MTT,0)),"")</f>
        <v/>
      </c>
      <c r="AE12" t="str">
        <f>_xlfn.IFNA(INDEX(MTT_codes,MATCH(loaded!BI12,MTT,0)),"")</f>
        <v/>
      </c>
      <c r="AF12" t="str">
        <f>_xlfn.IFNA(INDEX(MTT_codes,MATCH(loaded!BK12,MTT,0)),"")</f>
        <v/>
      </c>
      <c r="AG12" t="str">
        <f>_xlfn.IFNA(INDEX(MTT_codes,MATCH(loaded!BM12,MTT,0)),"")</f>
        <v/>
      </c>
      <c r="AH12" t="e">
        <f>INDEX(liv_ar_codes,MATCH(loaded!BO12,liv_ar,0))</f>
        <v>#N/A</v>
      </c>
      <c r="AI12" t="str">
        <f>_xlfn.IFNA(INDEX(MTT_codes,MATCH(loaded!BQ12,MTT,0)),"")</f>
        <v/>
      </c>
      <c r="AJ12">
        <f>_xlfn.IFNA(INDEX(mental_codes,MATCH(loaded!BS12,mental,0)),9)</f>
        <v>9</v>
      </c>
    </row>
    <row r="13" spans="1:36">
      <c r="B13">
        <f>loaded!C13</f>
        <v>0</v>
      </c>
      <c r="C13">
        <f>loaded!I13</f>
        <v>0</v>
      </c>
      <c r="D13">
        <f>IF(loaded!K13="Male",1,IF(loaded!K13="Female",2,9))</f>
        <v>9</v>
      </c>
      <c r="E13" s="89" t="e">
        <f>IF(stats!$Y$13,DATE(RIGHT(loaded!M13,4),MID(loaded!M13,3,2),LEFT(loaded!M13,2)),DATE(RIGHT(loaded!M13,4), MID(loaded!M13,4,2),LEFT(loaded!M13,2)))</f>
        <v>#VALUE!</v>
      </c>
      <c r="F13" s="67" t="e">
        <f t="shared" si="0"/>
        <v>#VALUE!</v>
      </c>
      <c r="G13" t="str">
        <f>LEFT(loaded!O13,3)</f>
        <v/>
      </c>
      <c r="H13" s="67" t="str">
        <f>_xlfn.IFNA(INDEX(cntry_codes,MATCH(loaded!Q13,countries,0)),IF(loaded!Q13="","0003",""))</f>
        <v>0003</v>
      </c>
      <c r="I13" t="e">
        <f>INDEX(atsi_codes,MATCH(loaded!S13,atsi,0))</f>
        <v>#N/A</v>
      </c>
      <c r="J13" t="e">
        <f>INDEX(lang_codes,MATCH(loaded!U13,lang,0))</f>
        <v>#N/A</v>
      </c>
      <c r="K13" s="6">
        <f>loaded!W13</f>
        <v>0</v>
      </c>
      <c r="L13" t="e">
        <f>INDEX(us_acc_codes,MATCH(loaded!Y13,us_acc,0))</f>
        <v>#N/A</v>
      </c>
      <c r="M13" t="e">
        <f>INDEX(client_codes,MATCH(loaded!AA13,client,0))</f>
        <v>#N/A</v>
      </c>
      <c r="N13" t="e">
        <f>INDEX(src_ref_codes,MATCH(loaded!AC13,src_ref,0))</f>
        <v>#N/A</v>
      </c>
      <c r="O13" s="89" t="e">
        <f>IF(stats!$Y$13,DATE(RIGHT(loaded!AE13,4),MID(loaded!AE13,3,2),LEFT(loaded!AE13,2)),DATE(RIGHT(loaded!AE13,4),MID(loaded!AE13,4,2),LEFT(loaded!AE13,2)))</f>
        <v>#VALUE!</v>
      </c>
      <c r="P13" s="89" t="e">
        <f>IF(stats!$Y$13,DATE(RIGHT(loaded!AG13,4),MID(loaded!AG13,3,2),LEFT(loaded!AG13,2)),DATE(RIGHT(loaded!AG13,4),MID(loaded!AG13,4,2),LEFT(loaded!AG13,2)))</f>
        <v>#VALUE!</v>
      </c>
      <c r="Q13" s="67" t="e">
        <f t="shared" si="1"/>
        <v>#VALUE!</v>
      </c>
      <c r="R13" t="e">
        <f>INDEX(reces_codes,MATCH(loaded!AI13,reason,0))</f>
        <v>#N/A</v>
      </c>
      <c r="S13" t="e">
        <f>INDEX(TDS_codes,MATCH(loaded!AK13,TDS,0))</f>
        <v>#N/A</v>
      </c>
      <c r="T13" t="e">
        <f>IF(M13=2,"",INDEX(method_codes,MATCH(loaded!AM13,method,0)))</f>
        <v>#N/A</v>
      </c>
      <c r="U13" t="e">
        <f>IF(M13=2,"",INDEX(inj_codes,MATCH(loaded!AO13,inj,0)))</f>
        <v>#N/A</v>
      </c>
      <c r="V13" t="e">
        <f>IF(M13=2,"",INDEX(drug_codes,MATCH(loaded!AQ13,drug,0)))</f>
        <v>#N/A</v>
      </c>
      <c r="W13" t="e">
        <f>IF(M13=2,"",_xlfn.IFNA(INDEX(drug_codes,MATCH(loaded!AS13,drug,0)),""))</f>
        <v>#N/A</v>
      </c>
      <c r="X13" t="e">
        <f>IF(M13=2,"",_xlfn.IFNA(INDEX(drug_codes,MATCH(loaded!AU13,drug,0)),""))</f>
        <v>#N/A</v>
      </c>
      <c r="Y13" t="e">
        <f>IF(M13=2,"",_xlfn.IFNA(INDEX(drug_codes,MATCH(loaded!AW13,drug,0)),""))</f>
        <v>#N/A</v>
      </c>
      <c r="Z13" t="e">
        <f>IF(M13=2,"",_xlfn.IFNA(INDEX(drug_codes,MATCH(loaded!AY13,drug,0)),""))</f>
        <v>#N/A</v>
      </c>
      <c r="AA13" t="e">
        <f>IF(M13=2,"",_xlfn.IFNA(INDEX(drug_codes,MATCH(loaded!BA13,drug,0)),""))</f>
        <v>#N/A</v>
      </c>
      <c r="AB13" t="e">
        <f>INDEX(MTT_codes,MATCH(loaded!BC13,MTT,0))</f>
        <v>#N/A</v>
      </c>
      <c r="AC13" t="str">
        <f>_xlfn.IFNA(INDEX(MTT_codes,MATCH(loaded!BE13,MTT,0)),"")</f>
        <v/>
      </c>
      <c r="AD13" t="str">
        <f>_xlfn.IFNA(INDEX(MTT_codes,MATCH(loaded!BG13,MTT,0)),"")</f>
        <v/>
      </c>
      <c r="AE13" t="str">
        <f>_xlfn.IFNA(INDEX(MTT_codes,MATCH(loaded!BI13,MTT,0)),"")</f>
        <v/>
      </c>
      <c r="AF13" t="str">
        <f>_xlfn.IFNA(INDEX(MTT_codes,MATCH(loaded!BK13,MTT,0)),"")</f>
        <v/>
      </c>
      <c r="AG13" t="str">
        <f>_xlfn.IFNA(INDEX(MTT_codes,MATCH(loaded!BM13,MTT,0)),"")</f>
        <v/>
      </c>
      <c r="AH13" t="e">
        <f>INDEX(liv_ar_codes,MATCH(loaded!BO13,liv_ar,0))</f>
        <v>#N/A</v>
      </c>
      <c r="AI13" t="str">
        <f>_xlfn.IFNA(INDEX(MTT_codes,MATCH(loaded!BQ13,MTT,0)),"")</f>
        <v/>
      </c>
      <c r="AJ13">
        <f>_xlfn.IFNA(INDEX(mental_codes,MATCH(loaded!BS13,mental,0)),9)</f>
        <v>9</v>
      </c>
    </row>
    <row r="14" spans="1:36">
      <c r="B14">
        <f>loaded!C14</f>
        <v>0</v>
      </c>
      <c r="C14">
        <f>loaded!I14</f>
        <v>0</v>
      </c>
      <c r="D14">
        <f>IF(loaded!K14="Male",1,IF(loaded!K14="Female",2,9))</f>
        <v>9</v>
      </c>
      <c r="E14" s="89" t="e">
        <f>IF(stats!$Y$13,DATE(RIGHT(loaded!M14,4),MID(loaded!M14,3,2),LEFT(loaded!M14,2)),DATE(RIGHT(loaded!M14,4), MID(loaded!M14,4,2),LEFT(loaded!M14,2)))</f>
        <v>#VALUE!</v>
      </c>
      <c r="F14" s="67" t="e">
        <f t="shared" si="0"/>
        <v>#VALUE!</v>
      </c>
      <c r="G14" t="str">
        <f>LEFT(loaded!O14,3)</f>
        <v/>
      </c>
      <c r="H14" s="67" t="str">
        <f>_xlfn.IFNA(INDEX(cntry_codes,MATCH(loaded!Q14,countries,0)),IF(loaded!Q14="","0003",""))</f>
        <v>0003</v>
      </c>
      <c r="I14" t="e">
        <f>INDEX(atsi_codes,MATCH(loaded!S14,atsi,0))</f>
        <v>#N/A</v>
      </c>
      <c r="J14" t="e">
        <f>INDEX(lang_codes,MATCH(loaded!U14,lang,0))</f>
        <v>#N/A</v>
      </c>
      <c r="K14" s="6">
        <f>loaded!W14</f>
        <v>0</v>
      </c>
      <c r="L14" t="e">
        <f>INDEX(us_acc_codes,MATCH(loaded!Y14,us_acc,0))</f>
        <v>#N/A</v>
      </c>
      <c r="M14" t="e">
        <f>INDEX(client_codes,MATCH(loaded!AA14,client,0))</f>
        <v>#N/A</v>
      </c>
      <c r="N14" t="e">
        <f>INDEX(src_ref_codes,MATCH(loaded!AC14,src_ref,0))</f>
        <v>#N/A</v>
      </c>
      <c r="O14" s="89" t="e">
        <f>IF(stats!$Y$13,DATE(RIGHT(loaded!AE14,4),MID(loaded!AE14,3,2),LEFT(loaded!AE14,2)),DATE(RIGHT(loaded!AE14,4),MID(loaded!AE14,4,2),LEFT(loaded!AE14,2)))</f>
        <v>#VALUE!</v>
      </c>
      <c r="P14" s="89" t="e">
        <f>IF(stats!$Y$13,DATE(RIGHT(loaded!AG14,4),MID(loaded!AG14,3,2),LEFT(loaded!AG14,2)),DATE(RIGHT(loaded!AG14,4),MID(loaded!AG14,4,2),LEFT(loaded!AG14,2)))</f>
        <v>#VALUE!</v>
      </c>
      <c r="Q14" s="67" t="e">
        <f t="shared" si="1"/>
        <v>#VALUE!</v>
      </c>
      <c r="R14" t="e">
        <f>INDEX(reces_codes,MATCH(loaded!AI14,reason,0))</f>
        <v>#N/A</v>
      </c>
      <c r="S14" t="e">
        <f>INDEX(TDS_codes,MATCH(loaded!AK14,TDS,0))</f>
        <v>#N/A</v>
      </c>
      <c r="T14" t="e">
        <f>IF(M14=2,"",INDEX(method_codes,MATCH(loaded!AM14,method,0)))</f>
        <v>#N/A</v>
      </c>
      <c r="U14" t="e">
        <f>IF(M14=2,"",INDEX(inj_codes,MATCH(loaded!AO14,inj,0)))</f>
        <v>#N/A</v>
      </c>
      <c r="V14" t="e">
        <f>IF(M14=2,"",INDEX(drug_codes,MATCH(loaded!AQ14,drug,0)))</f>
        <v>#N/A</v>
      </c>
      <c r="W14" t="e">
        <f>IF(M14=2,"",_xlfn.IFNA(INDEX(drug_codes,MATCH(loaded!AS14,drug,0)),""))</f>
        <v>#N/A</v>
      </c>
      <c r="X14" t="e">
        <f>IF(M14=2,"",_xlfn.IFNA(INDEX(drug_codes,MATCH(loaded!AU14,drug,0)),""))</f>
        <v>#N/A</v>
      </c>
      <c r="Y14" t="e">
        <f>IF(M14=2,"",_xlfn.IFNA(INDEX(drug_codes,MATCH(loaded!AW14,drug,0)),""))</f>
        <v>#N/A</v>
      </c>
      <c r="Z14" t="e">
        <f>IF(M14=2,"",_xlfn.IFNA(INDEX(drug_codes,MATCH(loaded!AY14,drug,0)),""))</f>
        <v>#N/A</v>
      </c>
      <c r="AA14" t="e">
        <f>IF(M14=2,"",_xlfn.IFNA(INDEX(drug_codes,MATCH(loaded!BA14,drug,0)),""))</f>
        <v>#N/A</v>
      </c>
      <c r="AB14" t="e">
        <f>INDEX(MTT_codes,MATCH(loaded!BC14,MTT,0))</f>
        <v>#N/A</v>
      </c>
      <c r="AC14" t="str">
        <f>_xlfn.IFNA(INDEX(MTT_codes,MATCH(loaded!BE14,MTT,0)),"")</f>
        <v/>
      </c>
      <c r="AD14" t="str">
        <f>_xlfn.IFNA(INDEX(MTT_codes,MATCH(loaded!BG14,MTT,0)),"")</f>
        <v/>
      </c>
      <c r="AE14" t="str">
        <f>_xlfn.IFNA(INDEX(MTT_codes,MATCH(loaded!BI14,MTT,0)),"")</f>
        <v/>
      </c>
      <c r="AF14" t="str">
        <f>_xlfn.IFNA(INDEX(MTT_codes,MATCH(loaded!BK14,MTT,0)),"")</f>
        <v/>
      </c>
      <c r="AG14" t="str">
        <f>_xlfn.IFNA(INDEX(MTT_codes,MATCH(loaded!BM14,MTT,0)),"")</f>
        <v/>
      </c>
      <c r="AH14" t="e">
        <f>INDEX(liv_ar_codes,MATCH(loaded!BO14,liv_ar,0))</f>
        <v>#N/A</v>
      </c>
      <c r="AI14" t="str">
        <f>_xlfn.IFNA(INDEX(MTT_codes,MATCH(loaded!BQ14,MTT,0)),"")</f>
        <v/>
      </c>
      <c r="AJ14">
        <f>_xlfn.IFNA(INDEX(mental_codes,MATCH(loaded!BS14,mental,0)),9)</f>
        <v>9</v>
      </c>
    </row>
    <row r="15" spans="1:36">
      <c r="B15">
        <f>loaded!C15</f>
        <v>0</v>
      </c>
      <c r="C15">
        <f>loaded!I15</f>
        <v>0</v>
      </c>
      <c r="D15">
        <f>IF(loaded!K15="Male",1,IF(loaded!K15="Female",2,9))</f>
        <v>9</v>
      </c>
      <c r="E15" s="89" t="e">
        <f>IF(stats!$Y$13,DATE(RIGHT(loaded!M15,4),MID(loaded!M15,3,2),LEFT(loaded!M15,2)),DATE(RIGHT(loaded!M15,4), MID(loaded!M15,4,2),LEFT(loaded!M15,2)))</f>
        <v>#VALUE!</v>
      </c>
      <c r="F15" s="67" t="e">
        <f t="shared" si="0"/>
        <v>#VALUE!</v>
      </c>
      <c r="G15" t="str">
        <f>LEFT(loaded!O15,3)</f>
        <v/>
      </c>
      <c r="H15" s="67" t="str">
        <f>_xlfn.IFNA(INDEX(cntry_codes,MATCH(loaded!Q15,countries,0)),IF(loaded!Q15="","0003",""))</f>
        <v>0003</v>
      </c>
      <c r="I15" t="e">
        <f>INDEX(atsi_codes,MATCH(loaded!S15,atsi,0))</f>
        <v>#N/A</v>
      </c>
      <c r="J15" t="e">
        <f>INDEX(lang_codes,MATCH(loaded!U15,lang,0))</f>
        <v>#N/A</v>
      </c>
      <c r="K15" s="6">
        <f>loaded!W15</f>
        <v>0</v>
      </c>
      <c r="L15" t="e">
        <f>INDEX(us_acc_codes,MATCH(loaded!Y15,us_acc,0))</f>
        <v>#N/A</v>
      </c>
      <c r="M15" t="e">
        <f>INDEX(client_codes,MATCH(loaded!AA15,client,0))</f>
        <v>#N/A</v>
      </c>
      <c r="N15" t="e">
        <f>INDEX(src_ref_codes,MATCH(loaded!AC15,src_ref,0))</f>
        <v>#N/A</v>
      </c>
      <c r="O15" s="89" t="e">
        <f>IF(stats!$Y$13,DATE(RIGHT(loaded!AE15,4),MID(loaded!AE15,3,2),LEFT(loaded!AE15,2)),DATE(RIGHT(loaded!AE15,4),MID(loaded!AE15,4,2),LEFT(loaded!AE15,2)))</f>
        <v>#VALUE!</v>
      </c>
      <c r="P15" s="89" t="e">
        <f>IF(stats!$Y$13,DATE(RIGHT(loaded!AG15,4),MID(loaded!AG15,3,2),LEFT(loaded!AG15,2)),DATE(RIGHT(loaded!AG15,4),MID(loaded!AG15,4,2),LEFT(loaded!AG15,2)))</f>
        <v>#VALUE!</v>
      </c>
      <c r="Q15" s="67" t="e">
        <f t="shared" si="1"/>
        <v>#VALUE!</v>
      </c>
      <c r="R15" t="e">
        <f>INDEX(reces_codes,MATCH(loaded!AI15,reason,0))</f>
        <v>#N/A</v>
      </c>
      <c r="S15" t="e">
        <f>INDEX(TDS_codes,MATCH(loaded!AK15,TDS,0))</f>
        <v>#N/A</v>
      </c>
      <c r="T15" t="e">
        <f>IF(M15=2,"",INDEX(method_codes,MATCH(loaded!AM15,method,0)))</f>
        <v>#N/A</v>
      </c>
      <c r="U15" t="e">
        <f>IF(M15=2,"",INDEX(inj_codes,MATCH(loaded!AO15,inj,0)))</f>
        <v>#N/A</v>
      </c>
      <c r="V15" t="e">
        <f>IF(M15=2,"",INDEX(drug_codes,MATCH(loaded!AQ15,drug,0)))</f>
        <v>#N/A</v>
      </c>
      <c r="W15" t="e">
        <f>IF(M15=2,"",_xlfn.IFNA(INDEX(drug_codes,MATCH(loaded!AS15,drug,0)),""))</f>
        <v>#N/A</v>
      </c>
      <c r="X15" t="e">
        <f>IF(M15=2,"",_xlfn.IFNA(INDEX(drug_codes,MATCH(loaded!AU15,drug,0)),""))</f>
        <v>#N/A</v>
      </c>
      <c r="Y15" t="e">
        <f>IF(M15=2,"",_xlfn.IFNA(INDEX(drug_codes,MATCH(loaded!AW15,drug,0)),""))</f>
        <v>#N/A</v>
      </c>
      <c r="Z15" t="e">
        <f>IF(M15=2,"",_xlfn.IFNA(INDEX(drug_codes,MATCH(loaded!AY15,drug,0)),""))</f>
        <v>#N/A</v>
      </c>
      <c r="AA15" t="e">
        <f>IF(M15=2,"",_xlfn.IFNA(INDEX(drug_codes,MATCH(loaded!BA15,drug,0)),""))</f>
        <v>#N/A</v>
      </c>
      <c r="AB15" t="e">
        <f>INDEX(MTT_codes,MATCH(loaded!BC15,MTT,0))</f>
        <v>#N/A</v>
      </c>
      <c r="AC15" t="str">
        <f>_xlfn.IFNA(INDEX(MTT_codes,MATCH(loaded!BE15,MTT,0)),"")</f>
        <v/>
      </c>
      <c r="AD15" t="str">
        <f>_xlfn.IFNA(INDEX(MTT_codes,MATCH(loaded!BG15,MTT,0)),"")</f>
        <v/>
      </c>
      <c r="AE15" t="str">
        <f>_xlfn.IFNA(INDEX(MTT_codes,MATCH(loaded!BI15,MTT,0)),"")</f>
        <v/>
      </c>
      <c r="AF15" t="str">
        <f>_xlfn.IFNA(INDEX(MTT_codes,MATCH(loaded!BK15,MTT,0)),"")</f>
        <v/>
      </c>
      <c r="AG15" t="str">
        <f>_xlfn.IFNA(INDEX(MTT_codes,MATCH(loaded!BM15,MTT,0)),"")</f>
        <v/>
      </c>
      <c r="AH15" t="e">
        <f>INDEX(liv_ar_codes,MATCH(loaded!BO15,liv_ar,0))</f>
        <v>#N/A</v>
      </c>
      <c r="AI15" t="str">
        <f>_xlfn.IFNA(INDEX(MTT_codes,MATCH(loaded!BQ15,MTT,0)),"")</f>
        <v/>
      </c>
      <c r="AJ15">
        <f>_xlfn.IFNA(INDEX(mental_codes,MATCH(loaded!BS15,mental,0)),9)</f>
        <v>9</v>
      </c>
    </row>
    <row r="16" spans="1:36">
      <c r="B16">
        <f>loaded!C16</f>
        <v>0</v>
      </c>
      <c r="C16">
        <f>loaded!I16</f>
        <v>0</v>
      </c>
      <c r="D16">
        <f>IF(loaded!K16="Male",1,IF(loaded!K16="Female",2,9))</f>
        <v>9</v>
      </c>
      <c r="E16" s="89" t="e">
        <f>IF(stats!$Y$13,DATE(RIGHT(loaded!M16,4),MID(loaded!M16,3,2),LEFT(loaded!M16,2)),DATE(RIGHT(loaded!M16,4), MID(loaded!M16,4,2),LEFT(loaded!M16,2)))</f>
        <v>#VALUE!</v>
      </c>
      <c r="F16" s="67" t="e">
        <f t="shared" si="0"/>
        <v>#VALUE!</v>
      </c>
      <c r="G16" t="str">
        <f>LEFT(loaded!O16,3)</f>
        <v/>
      </c>
      <c r="H16" s="67" t="str">
        <f>_xlfn.IFNA(INDEX(cntry_codes,MATCH(loaded!Q16,countries,0)),IF(loaded!Q16="","0003",""))</f>
        <v>0003</v>
      </c>
      <c r="I16" t="e">
        <f>INDEX(atsi_codes,MATCH(loaded!S16,atsi,0))</f>
        <v>#N/A</v>
      </c>
      <c r="J16" t="e">
        <f>INDEX(lang_codes,MATCH(loaded!U16,lang,0))</f>
        <v>#N/A</v>
      </c>
      <c r="K16" s="6">
        <f>loaded!W16</f>
        <v>0</v>
      </c>
      <c r="L16" t="e">
        <f>INDEX(us_acc_codes,MATCH(loaded!Y16,us_acc,0))</f>
        <v>#N/A</v>
      </c>
      <c r="M16" t="e">
        <f>INDEX(client_codes,MATCH(loaded!AA16,client,0))</f>
        <v>#N/A</v>
      </c>
      <c r="N16" t="e">
        <f>INDEX(src_ref_codes,MATCH(loaded!AC16,src_ref,0))</f>
        <v>#N/A</v>
      </c>
      <c r="O16" s="89" t="e">
        <f>IF(stats!$Y$13,DATE(RIGHT(loaded!AE16,4),MID(loaded!AE16,3,2),LEFT(loaded!AE16,2)),DATE(RIGHT(loaded!AE16,4),MID(loaded!AE16,4,2),LEFT(loaded!AE16,2)))</f>
        <v>#VALUE!</v>
      </c>
      <c r="P16" s="89" t="e">
        <f>IF(stats!$Y$13,DATE(RIGHT(loaded!AG16,4),MID(loaded!AG16,3,2),LEFT(loaded!AG16,2)),DATE(RIGHT(loaded!AG16,4),MID(loaded!AG16,4,2),LEFT(loaded!AG16,2)))</f>
        <v>#VALUE!</v>
      </c>
      <c r="Q16" s="67" t="e">
        <f t="shared" si="1"/>
        <v>#VALUE!</v>
      </c>
      <c r="R16" t="e">
        <f>INDEX(reces_codes,MATCH(loaded!AI16,reason,0))</f>
        <v>#N/A</v>
      </c>
      <c r="S16" t="e">
        <f>INDEX(TDS_codes,MATCH(loaded!AK16,TDS,0))</f>
        <v>#N/A</v>
      </c>
      <c r="T16" t="e">
        <f>IF(M16=2,"",INDEX(method_codes,MATCH(loaded!AM16,method,0)))</f>
        <v>#N/A</v>
      </c>
      <c r="U16" t="e">
        <f>IF(M16=2,"",INDEX(inj_codes,MATCH(loaded!AO16,inj,0)))</f>
        <v>#N/A</v>
      </c>
      <c r="V16" t="e">
        <f>IF(M16=2,"",INDEX(drug_codes,MATCH(loaded!AQ16,drug,0)))</f>
        <v>#N/A</v>
      </c>
      <c r="W16" t="e">
        <f>IF(M16=2,"",_xlfn.IFNA(INDEX(drug_codes,MATCH(loaded!AS16,drug,0)),""))</f>
        <v>#N/A</v>
      </c>
      <c r="X16" t="e">
        <f>IF(M16=2,"",_xlfn.IFNA(INDEX(drug_codes,MATCH(loaded!AU16,drug,0)),""))</f>
        <v>#N/A</v>
      </c>
      <c r="Y16" t="e">
        <f>IF(M16=2,"",_xlfn.IFNA(INDEX(drug_codes,MATCH(loaded!AW16,drug,0)),""))</f>
        <v>#N/A</v>
      </c>
      <c r="Z16" t="e">
        <f>IF(M16=2,"",_xlfn.IFNA(INDEX(drug_codes,MATCH(loaded!AY16,drug,0)),""))</f>
        <v>#N/A</v>
      </c>
      <c r="AA16" t="e">
        <f>IF(M16=2,"",_xlfn.IFNA(INDEX(drug_codes,MATCH(loaded!BA16,drug,0)),""))</f>
        <v>#N/A</v>
      </c>
      <c r="AB16" t="e">
        <f>INDEX(MTT_codes,MATCH(loaded!BC16,MTT,0))</f>
        <v>#N/A</v>
      </c>
      <c r="AC16" t="str">
        <f>_xlfn.IFNA(INDEX(MTT_codes,MATCH(loaded!BE16,MTT,0)),"")</f>
        <v/>
      </c>
      <c r="AD16" t="str">
        <f>_xlfn.IFNA(INDEX(MTT_codes,MATCH(loaded!BG16,MTT,0)),"")</f>
        <v/>
      </c>
      <c r="AE16" t="str">
        <f>_xlfn.IFNA(INDEX(MTT_codes,MATCH(loaded!BI16,MTT,0)),"")</f>
        <v/>
      </c>
      <c r="AF16" t="str">
        <f>_xlfn.IFNA(INDEX(MTT_codes,MATCH(loaded!BK16,MTT,0)),"")</f>
        <v/>
      </c>
      <c r="AG16" t="str">
        <f>_xlfn.IFNA(INDEX(MTT_codes,MATCH(loaded!BM16,MTT,0)),"")</f>
        <v/>
      </c>
      <c r="AH16" t="e">
        <f>INDEX(liv_ar_codes,MATCH(loaded!BO16,liv_ar,0))</f>
        <v>#N/A</v>
      </c>
      <c r="AI16" t="str">
        <f>_xlfn.IFNA(INDEX(MTT_codes,MATCH(loaded!BQ16,MTT,0)),"")</f>
        <v/>
      </c>
      <c r="AJ16">
        <f>_xlfn.IFNA(INDEX(mental_codes,MATCH(loaded!BS16,mental,0)),9)</f>
        <v>9</v>
      </c>
    </row>
    <row r="17" spans="2:36">
      <c r="B17">
        <f>loaded!C17</f>
        <v>0</v>
      </c>
      <c r="C17">
        <f>loaded!I17</f>
        <v>0</v>
      </c>
      <c r="D17">
        <f>IF(loaded!K17="Male",1,IF(loaded!K17="Female",2,9))</f>
        <v>9</v>
      </c>
      <c r="E17" s="89" t="e">
        <f>IF(stats!$Y$13,DATE(RIGHT(loaded!M17,4),MID(loaded!M17,3,2),LEFT(loaded!M17,2)),DATE(RIGHT(loaded!M17,4), MID(loaded!M17,4,2),LEFT(loaded!M17,2)))</f>
        <v>#VALUE!</v>
      </c>
      <c r="F17" s="67" t="e">
        <f t="shared" si="0"/>
        <v>#VALUE!</v>
      </c>
      <c r="G17" t="str">
        <f>LEFT(loaded!O17,3)</f>
        <v/>
      </c>
      <c r="H17" s="67" t="str">
        <f>_xlfn.IFNA(INDEX(cntry_codes,MATCH(loaded!Q17,countries,0)),IF(loaded!Q17="","0003",""))</f>
        <v>0003</v>
      </c>
      <c r="I17" t="e">
        <f>INDEX(atsi_codes,MATCH(loaded!S17,atsi,0))</f>
        <v>#N/A</v>
      </c>
      <c r="J17" t="e">
        <f>INDEX(lang_codes,MATCH(loaded!U17,lang,0))</f>
        <v>#N/A</v>
      </c>
      <c r="K17" s="6">
        <f>loaded!W17</f>
        <v>0</v>
      </c>
      <c r="L17" t="e">
        <f>INDEX(us_acc_codes,MATCH(loaded!Y17,us_acc,0))</f>
        <v>#N/A</v>
      </c>
      <c r="M17" t="e">
        <f>INDEX(client_codes,MATCH(loaded!AA17,client,0))</f>
        <v>#N/A</v>
      </c>
      <c r="N17" t="e">
        <f>INDEX(src_ref_codes,MATCH(loaded!AC17,src_ref,0))</f>
        <v>#N/A</v>
      </c>
      <c r="O17" s="89" t="e">
        <f>IF(stats!$Y$13,DATE(RIGHT(loaded!AE17,4),MID(loaded!AE17,3,2),LEFT(loaded!AE17,2)),DATE(RIGHT(loaded!AE17,4),MID(loaded!AE17,4,2),LEFT(loaded!AE17,2)))</f>
        <v>#VALUE!</v>
      </c>
      <c r="P17" s="89" t="e">
        <f>IF(stats!$Y$13,DATE(RIGHT(loaded!AG17,4),MID(loaded!AG17,3,2),LEFT(loaded!AG17,2)),DATE(RIGHT(loaded!AG17,4),MID(loaded!AG17,4,2),LEFT(loaded!AG17,2)))</f>
        <v>#VALUE!</v>
      </c>
      <c r="Q17" s="67" t="e">
        <f t="shared" si="1"/>
        <v>#VALUE!</v>
      </c>
      <c r="R17" t="e">
        <f>INDEX(reces_codes,MATCH(loaded!AI17,reason,0))</f>
        <v>#N/A</v>
      </c>
      <c r="S17" t="e">
        <f>INDEX(TDS_codes,MATCH(loaded!AK17,TDS,0))</f>
        <v>#N/A</v>
      </c>
      <c r="T17" t="e">
        <f>IF(M17=2,"",INDEX(method_codes,MATCH(loaded!AM17,method,0)))</f>
        <v>#N/A</v>
      </c>
      <c r="U17" t="e">
        <f>IF(M17=2,"",INDEX(inj_codes,MATCH(loaded!AO17,inj,0)))</f>
        <v>#N/A</v>
      </c>
      <c r="V17" t="e">
        <f>IF(M17=2,"",INDEX(drug_codes,MATCH(loaded!AQ17,drug,0)))</f>
        <v>#N/A</v>
      </c>
      <c r="W17" t="e">
        <f>IF(M17=2,"",_xlfn.IFNA(INDEX(drug_codes,MATCH(loaded!AS17,drug,0)),""))</f>
        <v>#N/A</v>
      </c>
      <c r="X17" t="e">
        <f>IF(M17=2,"",_xlfn.IFNA(INDEX(drug_codes,MATCH(loaded!AU17,drug,0)),""))</f>
        <v>#N/A</v>
      </c>
      <c r="Y17" t="e">
        <f>IF(M17=2,"",_xlfn.IFNA(INDEX(drug_codes,MATCH(loaded!AW17,drug,0)),""))</f>
        <v>#N/A</v>
      </c>
      <c r="Z17" t="e">
        <f>IF(M17=2,"",_xlfn.IFNA(INDEX(drug_codes,MATCH(loaded!AY17,drug,0)),""))</f>
        <v>#N/A</v>
      </c>
      <c r="AA17" t="e">
        <f>IF(M17=2,"",_xlfn.IFNA(INDEX(drug_codes,MATCH(loaded!BA17,drug,0)),""))</f>
        <v>#N/A</v>
      </c>
      <c r="AB17" t="e">
        <f>INDEX(MTT_codes,MATCH(loaded!BC17,MTT,0))</f>
        <v>#N/A</v>
      </c>
      <c r="AC17" t="str">
        <f>_xlfn.IFNA(INDEX(MTT_codes,MATCH(loaded!BE17,MTT,0)),"")</f>
        <v/>
      </c>
      <c r="AD17" t="str">
        <f>_xlfn.IFNA(INDEX(MTT_codes,MATCH(loaded!BG17,MTT,0)),"")</f>
        <v/>
      </c>
      <c r="AE17" t="str">
        <f>_xlfn.IFNA(INDEX(MTT_codes,MATCH(loaded!BI17,MTT,0)),"")</f>
        <v/>
      </c>
      <c r="AF17" t="str">
        <f>_xlfn.IFNA(INDEX(MTT_codes,MATCH(loaded!BK17,MTT,0)),"")</f>
        <v/>
      </c>
      <c r="AG17" t="str">
        <f>_xlfn.IFNA(INDEX(MTT_codes,MATCH(loaded!BM17,MTT,0)),"")</f>
        <v/>
      </c>
      <c r="AH17" t="e">
        <f>INDEX(liv_ar_codes,MATCH(loaded!BO17,liv_ar,0))</f>
        <v>#N/A</v>
      </c>
      <c r="AI17" t="str">
        <f>_xlfn.IFNA(INDEX(MTT_codes,MATCH(loaded!BQ17,MTT,0)),"")</f>
        <v/>
      </c>
      <c r="AJ17">
        <f>_xlfn.IFNA(INDEX(mental_codes,MATCH(loaded!BS17,mental,0)),9)</f>
        <v>9</v>
      </c>
    </row>
    <row r="18" spans="2:36">
      <c r="B18">
        <f>loaded!C18</f>
        <v>0</v>
      </c>
      <c r="C18">
        <f>loaded!I18</f>
        <v>0</v>
      </c>
      <c r="D18">
        <f>IF(loaded!K18="Male",1,IF(loaded!K18="Female",2,9))</f>
        <v>9</v>
      </c>
      <c r="E18" s="89" t="e">
        <f>IF(stats!$Y$13,DATE(RIGHT(loaded!M18,4),MID(loaded!M18,3,2),LEFT(loaded!M18,2)),DATE(RIGHT(loaded!M18,4), MID(loaded!M18,4,2),LEFT(loaded!M18,2)))</f>
        <v>#VALUE!</v>
      </c>
      <c r="F18" s="67" t="e">
        <f t="shared" si="0"/>
        <v>#VALUE!</v>
      </c>
      <c r="G18" t="str">
        <f>LEFT(loaded!O18,3)</f>
        <v/>
      </c>
      <c r="H18" s="67" t="str">
        <f>_xlfn.IFNA(INDEX(cntry_codes,MATCH(loaded!Q18,countries,0)),IF(loaded!Q18="","0003",""))</f>
        <v>0003</v>
      </c>
      <c r="I18" t="e">
        <f>INDEX(atsi_codes,MATCH(loaded!S18,atsi,0))</f>
        <v>#N/A</v>
      </c>
      <c r="J18" t="e">
        <f>INDEX(lang_codes,MATCH(loaded!U18,lang,0))</f>
        <v>#N/A</v>
      </c>
      <c r="K18" s="6">
        <f>loaded!W18</f>
        <v>0</v>
      </c>
      <c r="L18" t="e">
        <f>INDEX(us_acc_codes,MATCH(loaded!Y18,us_acc,0))</f>
        <v>#N/A</v>
      </c>
      <c r="M18" t="e">
        <f>INDEX(client_codes,MATCH(loaded!AA18,client,0))</f>
        <v>#N/A</v>
      </c>
      <c r="N18" t="e">
        <f>INDEX(src_ref_codes,MATCH(loaded!AC18,src_ref,0))</f>
        <v>#N/A</v>
      </c>
      <c r="O18" s="89" t="e">
        <f>IF(stats!$Y$13,DATE(RIGHT(loaded!AE18,4),MID(loaded!AE18,3,2),LEFT(loaded!AE18,2)),DATE(RIGHT(loaded!AE18,4),MID(loaded!AE18,4,2),LEFT(loaded!AE18,2)))</f>
        <v>#VALUE!</v>
      </c>
      <c r="P18" s="89" t="e">
        <f>IF(stats!$Y$13,DATE(RIGHT(loaded!AG18,4),MID(loaded!AG18,3,2),LEFT(loaded!AG18,2)),DATE(RIGHT(loaded!AG18,4),MID(loaded!AG18,4,2),LEFT(loaded!AG18,2)))</f>
        <v>#VALUE!</v>
      </c>
      <c r="Q18" s="67" t="e">
        <f t="shared" si="1"/>
        <v>#VALUE!</v>
      </c>
      <c r="R18" t="e">
        <f>INDEX(reces_codes,MATCH(loaded!AI18,reason,0))</f>
        <v>#N/A</v>
      </c>
      <c r="S18" t="e">
        <f>INDEX(TDS_codes,MATCH(loaded!AK18,TDS,0))</f>
        <v>#N/A</v>
      </c>
      <c r="T18" t="e">
        <f>IF(M18=2,"",INDEX(method_codes,MATCH(loaded!AM18,method,0)))</f>
        <v>#N/A</v>
      </c>
      <c r="U18" t="e">
        <f>IF(M18=2,"",INDEX(inj_codes,MATCH(loaded!AO18,inj,0)))</f>
        <v>#N/A</v>
      </c>
      <c r="V18" t="e">
        <f>IF(M18=2,"",INDEX(drug_codes,MATCH(loaded!AQ18,drug,0)))</f>
        <v>#N/A</v>
      </c>
      <c r="W18" t="e">
        <f>IF(M18=2,"",_xlfn.IFNA(INDEX(drug_codes,MATCH(loaded!AS18,drug,0)),""))</f>
        <v>#N/A</v>
      </c>
      <c r="X18" t="e">
        <f>IF(M18=2,"",_xlfn.IFNA(INDEX(drug_codes,MATCH(loaded!AU18,drug,0)),""))</f>
        <v>#N/A</v>
      </c>
      <c r="Y18" t="e">
        <f>IF(M18=2,"",_xlfn.IFNA(INDEX(drug_codes,MATCH(loaded!AW18,drug,0)),""))</f>
        <v>#N/A</v>
      </c>
      <c r="Z18" t="e">
        <f>IF(M18=2,"",_xlfn.IFNA(INDEX(drug_codes,MATCH(loaded!AY18,drug,0)),""))</f>
        <v>#N/A</v>
      </c>
      <c r="AA18" t="e">
        <f>IF(M18=2,"",_xlfn.IFNA(INDEX(drug_codes,MATCH(loaded!BA18,drug,0)),""))</f>
        <v>#N/A</v>
      </c>
      <c r="AB18" t="e">
        <f>INDEX(MTT_codes,MATCH(loaded!BC18,MTT,0))</f>
        <v>#N/A</v>
      </c>
      <c r="AC18" t="str">
        <f>_xlfn.IFNA(INDEX(MTT_codes,MATCH(loaded!BE18,MTT,0)),"")</f>
        <v/>
      </c>
      <c r="AD18" t="str">
        <f>_xlfn.IFNA(INDEX(MTT_codes,MATCH(loaded!BG18,MTT,0)),"")</f>
        <v/>
      </c>
      <c r="AE18" t="str">
        <f>_xlfn.IFNA(INDEX(MTT_codes,MATCH(loaded!BI18,MTT,0)),"")</f>
        <v/>
      </c>
      <c r="AF18" t="str">
        <f>_xlfn.IFNA(INDEX(MTT_codes,MATCH(loaded!BK18,MTT,0)),"")</f>
        <v/>
      </c>
      <c r="AG18" t="str">
        <f>_xlfn.IFNA(INDEX(MTT_codes,MATCH(loaded!BM18,MTT,0)),"")</f>
        <v/>
      </c>
      <c r="AH18" t="e">
        <f>INDEX(liv_ar_codes,MATCH(loaded!BO18,liv_ar,0))</f>
        <v>#N/A</v>
      </c>
      <c r="AI18" t="str">
        <f>_xlfn.IFNA(INDEX(MTT_codes,MATCH(loaded!BQ18,MTT,0)),"")</f>
        <v/>
      </c>
      <c r="AJ18">
        <f>_xlfn.IFNA(INDEX(mental_codes,MATCH(loaded!BS18,mental,0)),9)</f>
        <v>9</v>
      </c>
    </row>
    <row r="19" spans="2:36">
      <c r="B19">
        <f>loaded!C19</f>
        <v>0</v>
      </c>
      <c r="C19">
        <f>loaded!I19</f>
        <v>0</v>
      </c>
      <c r="D19">
        <f>IF(loaded!K19="Male",1,IF(loaded!K19="Female",2,9))</f>
        <v>9</v>
      </c>
      <c r="E19" s="89" t="e">
        <f>IF(stats!$Y$13,DATE(RIGHT(loaded!M19,4),MID(loaded!M19,3,2),LEFT(loaded!M19,2)),DATE(RIGHT(loaded!M19,4), MID(loaded!M19,4,2),LEFT(loaded!M19,2)))</f>
        <v>#VALUE!</v>
      </c>
      <c r="F19" s="67" t="e">
        <f t="shared" si="0"/>
        <v>#VALUE!</v>
      </c>
      <c r="G19" t="str">
        <f>LEFT(loaded!O19,3)</f>
        <v/>
      </c>
      <c r="H19" s="67" t="str">
        <f>_xlfn.IFNA(INDEX(cntry_codes,MATCH(loaded!Q19,countries,0)),IF(loaded!Q19="","0003",""))</f>
        <v>0003</v>
      </c>
      <c r="I19" t="e">
        <f>INDEX(atsi_codes,MATCH(loaded!S19,atsi,0))</f>
        <v>#N/A</v>
      </c>
      <c r="J19" t="e">
        <f>INDEX(lang_codes,MATCH(loaded!U19,lang,0))</f>
        <v>#N/A</v>
      </c>
      <c r="K19" s="6">
        <f>loaded!W19</f>
        <v>0</v>
      </c>
      <c r="L19" t="e">
        <f>INDEX(us_acc_codes,MATCH(loaded!Y19,us_acc,0))</f>
        <v>#N/A</v>
      </c>
      <c r="M19" t="e">
        <f>INDEX(client_codes,MATCH(loaded!AA19,client,0))</f>
        <v>#N/A</v>
      </c>
      <c r="N19" t="e">
        <f>INDEX(src_ref_codes,MATCH(loaded!AC19,src_ref,0))</f>
        <v>#N/A</v>
      </c>
      <c r="O19" s="89" t="e">
        <f>IF(stats!$Y$13,DATE(RIGHT(loaded!AE19,4),MID(loaded!AE19,3,2),LEFT(loaded!AE19,2)),DATE(RIGHT(loaded!AE19,4),MID(loaded!AE19,4,2),LEFT(loaded!AE19,2)))</f>
        <v>#VALUE!</v>
      </c>
      <c r="P19" s="89" t="e">
        <f>IF(stats!$Y$13,DATE(RIGHT(loaded!AG19,4),MID(loaded!AG19,3,2),LEFT(loaded!AG19,2)),DATE(RIGHT(loaded!AG19,4),MID(loaded!AG19,4,2),LEFT(loaded!AG19,2)))</f>
        <v>#VALUE!</v>
      </c>
      <c r="Q19" s="67" t="e">
        <f t="shared" si="1"/>
        <v>#VALUE!</v>
      </c>
      <c r="R19" t="e">
        <f>INDEX(reces_codes,MATCH(loaded!AI19,reason,0))</f>
        <v>#N/A</v>
      </c>
      <c r="S19" t="e">
        <f>INDEX(TDS_codes,MATCH(loaded!AK19,TDS,0))</f>
        <v>#N/A</v>
      </c>
      <c r="T19" t="e">
        <f>IF(M19=2,"",INDEX(method_codes,MATCH(loaded!AM19,method,0)))</f>
        <v>#N/A</v>
      </c>
      <c r="U19" t="e">
        <f>IF(M19=2,"",INDEX(inj_codes,MATCH(loaded!AO19,inj,0)))</f>
        <v>#N/A</v>
      </c>
      <c r="V19" t="e">
        <f>IF(M19=2,"",INDEX(drug_codes,MATCH(loaded!AQ19,drug,0)))</f>
        <v>#N/A</v>
      </c>
      <c r="W19" t="e">
        <f>IF(M19=2,"",_xlfn.IFNA(INDEX(drug_codes,MATCH(loaded!AS19,drug,0)),""))</f>
        <v>#N/A</v>
      </c>
      <c r="X19" t="e">
        <f>IF(M19=2,"",_xlfn.IFNA(INDEX(drug_codes,MATCH(loaded!AU19,drug,0)),""))</f>
        <v>#N/A</v>
      </c>
      <c r="Y19" t="e">
        <f>IF(M19=2,"",_xlfn.IFNA(INDEX(drug_codes,MATCH(loaded!AW19,drug,0)),""))</f>
        <v>#N/A</v>
      </c>
      <c r="Z19" t="e">
        <f>IF(M19=2,"",_xlfn.IFNA(INDEX(drug_codes,MATCH(loaded!AY19,drug,0)),""))</f>
        <v>#N/A</v>
      </c>
      <c r="AA19" t="e">
        <f>IF(M19=2,"",_xlfn.IFNA(INDEX(drug_codes,MATCH(loaded!BA19,drug,0)),""))</f>
        <v>#N/A</v>
      </c>
      <c r="AB19" t="e">
        <f>INDEX(MTT_codes,MATCH(loaded!BC19,MTT,0))</f>
        <v>#N/A</v>
      </c>
      <c r="AC19" t="str">
        <f>_xlfn.IFNA(INDEX(MTT_codes,MATCH(loaded!BE19,MTT,0)),"")</f>
        <v/>
      </c>
      <c r="AD19" t="str">
        <f>_xlfn.IFNA(INDEX(MTT_codes,MATCH(loaded!BG19,MTT,0)),"")</f>
        <v/>
      </c>
      <c r="AE19" t="str">
        <f>_xlfn.IFNA(INDEX(MTT_codes,MATCH(loaded!BI19,MTT,0)),"")</f>
        <v/>
      </c>
      <c r="AF19" t="str">
        <f>_xlfn.IFNA(INDEX(MTT_codes,MATCH(loaded!BK19,MTT,0)),"")</f>
        <v/>
      </c>
      <c r="AG19" t="str">
        <f>_xlfn.IFNA(INDEX(MTT_codes,MATCH(loaded!BM19,MTT,0)),"")</f>
        <v/>
      </c>
      <c r="AH19" t="e">
        <f>INDEX(liv_ar_codes,MATCH(loaded!BO19,liv_ar,0))</f>
        <v>#N/A</v>
      </c>
      <c r="AI19" t="str">
        <f>_xlfn.IFNA(INDEX(MTT_codes,MATCH(loaded!BQ19,MTT,0)),"")</f>
        <v/>
      </c>
      <c r="AJ19">
        <f>_xlfn.IFNA(INDEX(mental_codes,MATCH(loaded!BS19,mental,0)),9)</f>
        <v>9</v>
      </c>
    </row>
    <row r="20" spans="2:36">
      <c r="B20">
        <f>loaded!C20</f>
        <v>0</v>
      </c>
      <c r="C20">
        <f>loaded!I20</f>
        <v>0</v>
      </c>
      <c r="D20">
        <f>IF(loaded!K20="Male",1,IF(loaded!K20="Female",2,9))</f>
        <v>9</v>
      </c>
      <c r="E20" s="89" t="e">
        <f>IF(stats!$Y$13,DATE(RIGHT(loaded!M20,4),MID(loaded!M20,3,2),LEFT(loaded!M20,2)),DATE(RIGHT(loaded!M20,4), MID(loaded!M20,4,2),LEFT(loaded!M20,2)))</f>
        <v>#VALUE!</v>
      </c>
      <c r="F20" s="67" t="e">
        <f t="shared" si="0"/>
        <v>#VALUE!</v>
      </c>
      <c r="G20" t="str">
        <f>LEFT(loaded!O20,3)</f>
        <v/>
      </c>
      <c r="H20" s="67" t="str">
        <f>_xlfn.IFNA(INDEX(cntry_codes,MATCH(loaded!Q20,countries,0)),IF(loaded!Q20="","0003",""))</f>
        <v>0003</v>
      </c>
      <c r="I20" t="e">
        <f>INDEX(atsi_codes,MATCH(loaded!S20,atsi,0))</f>
        <v>#N/A</v>
      </c>
      <c r="J20" t="e">
        <f>INDEX(lang_codes,MATCH(loaded!U20,lang,0))</f>
        <v>#N/A</v>
      </c>
      <c r="K20" s="6">
        <f>loaded!W20</f>
        <v>0</v>
      </c>
      <c r="L20" t="e">
        <f>INDEX(us_acc_codes,MATCH(loaded!Y20,us_acc,0))</f>
        <v>#N/A</v>
      </c>
      <c r="M20" t="e">
        <f>INDEX(client_codes,MATCH(loaded!AA20,client,0))</f>
        <v>#N/A</v>
      </c>
      <c r="N20" t="e">
        <f>INDEX(src_ref_codes,MATCH(loaded!AC20,src_ref,0))</f>
        <v>#N/A</v>
      </c>
      <c r="O20" s="89" t="e">
        <f>IF(stats!$Y$13,DATE(RIGHT(loaded!AE20,4),MID(loaded!AE20,3,2),LEFT(loaded!AE20,2)),DATE(RIGHT(loaded!AE20,4),MID(loaded!AE20,4,2),LEFT(loaded!AE20,2)))</f>
        <v>#VALUE!</v>
      </c>
      <c r="P20" s="89" t="e">
        <f>IF(stats!$Y$13,DATE(RIGHT(loaded!AG20,4),MID(loaded!AG20,3,2),LEFT(loaded!AG20,2)),DATE(RIGHT(loaded!AG20,4),MID(loaded!AG20,4,2),LEFT(loaded!AG20,2)))</f>
        <v>#VALUE!</v>
      </c>
      <c r="Q20" s="67" t="e">
        <f t="shared" si="1"/>
        <v>#VALUE!</v>
      </c>
      <c r="R20" t="e">
        <f>INDEX(reces_codes,MATCH(loaded!AI20,reason,0))</f>
        <v>#N/A</v>
      </c>
      <c r="S20" t="e">
        <f>INDEX(TDS_codes,MATCH(loaded!AK20,TDS,0))</f>
        <v>#N/A</v>
      </c>
      <c r="T20" t="e">
        <f>IF(M20=2,"",INDEX(method_codes,MATCH(loaded!AM20,method,0)))</f>
        <v>#N/A</v>
      </c>
      <c r="U20" t="e">
        <f>IF(M20=2,"",INDEX(inj_codes,MATCH(loaded!AO20,inj,0)))</f>
        <v>#N/A</v>
      </c>
      <c r="V20" t="e">
        <f>IF(M20=2,"",INDEX(drug_codes,MATCH(loaded!AQ20,drug,0)))</f>
        <v>#N/A</v>
      </c>
      <c r="W20" t="e">
        <f>IF(M20=2,"",_xlfn.IFNA(INDEX(drug_codes,MATCH(loaded!AS20,drug,0)),""))</f>
        <v>#N/A</v>
      </c>
      <c r="X20" t="e">
        <f>IF(M20=2,"",_xlfn.IFNA(INDEX(drug_codes,MATCH(loaded!AU20,drug,0)),""))</f>
        <v>#N/A</v>
      </c>
      <c r="Y20" t="e">
        <f>IF(M20=2,"",_xlfn.IFNA(INDEX(drug_codes,MATCH(loaded!AW20,drug,0)),""))</f>
        <v>#N/A</v>
      </c>
      <c r="Z20" t="e">
        <f>IF(M20=2,"",_xlfn.IFNA(INDEX(drug_codes,MATCH(loaded!AY20,drug,0)),""))</f>
        <v>#N/A</v>
      </c>
      <c r="AA20" t="e">
        <f>IF(M20=2,"",_xlfn.IFNA(INDEX(drug_codes,MATCH(loaded!BA20,drug,0)),""))</f>
        <v>#N/A</v>
      </c>
      <c r="AB20" t="e">
        <f>INDEX(MTT_codes,MATCH(loaded!BC20,MTT,0))</f>
        <v>#N/A</v>
      </c>
      <c r="AC20" t="str">
        <f>_xlfn.IFNA(INDEX(MTT_codes,MATCH(loaded!BE20,MTT,0)),"")</f>
        <v/>
      </c>
      <c r="AD20" t="str">
        <f>_xlfn.IFNA(INDEX(MTT_codes,MATCH(loaded!BG20,MTT,0)),"")</f>
        <v/>
      </c>
      <c r="AE20" t="str">
        <f>_xlfn.IFNA(INDEX(MTT_codes,MATCH(loaded!BI20,MTT,0)),"")</f>
        <v/>
      </c>
      <c r="AF20" t="str">
        <f>_xlfn.IFNA(INDEX(MTT_codes,MATCH(loaded!BK20,MTT,0)),"")</f>
        <v/>
      </c>
      <c r="AG20" t="str">
        <f>_xlfn.IFNA(INDEX(MTT_codes,MATCH(loaded!BM20,MTT,0)),"")</f>
        <v/>
      </c>
      <c r="AH20" t="e">
        <f>INDEX(liv_ar_codes,MATCH(loaded!BO20,liv_ar,0))</f>
        <v>#N/A</v>
      </c>
      <c r="AI20" t="str">
        <f>_xlfn.IFNA(INDEX(MTT_codes,MATCH(loaded!BQ20,MTT,0)),"")</f>
        <v/>
      </c>
      <c r="AJ20">
        <f>_xlfn.IFNA(INDEX(mental_codes,MATCH(loaded!BS20,mental,0)),9)</f>
        <v>9</v>
      </c>
    </row>
    <row r="21" spans="2:36">
      <c r="B21">
        <f>loaded!C21</f>
        <v>0</v>
      </c>
      <c r="C21">
        <f>loaded!I21</f>
        <v>0</v>
      </c>
      <c r="D21">
        <f>IF(loaded!K21="Male",1,IF(loaded!K21="Female",2,9))</f>
        <v>9</v>
      </c>
      <c r="E21" s="89" t="e">
        <f>IF(stats!$Y$13,DATE(RIGHT(loaded!M21,4),MID(loaded!M21,3,2),LEFT(loaded!M21,2)),DATE(RIGHT(loaded!M21,4), MID(loaded!M21,4,2),LEFT(loaded!M21,2)))</f>
        <v>#VALUE!</v>
      </c>
      <c r="F21" s="67" t="e">
        <f t="shared" si="0"/>
        <v>#VALUE!</v>
      </c>
      <c r="G21" t="str">
        <f>LEFT(loaded!O21,3)</f>
        <v/>
      </c>
      <c r="H21" s="67" t="str">
        <f>_xlfn.IFNA(INDEX(cntry_codes,MATCH(loaded!Q21,countries,0)),IF(loaded!Q21="","0003",""))</f>
        <v>0003</v>
      </c>
      <c r="I21" t="e">
        <f>INDEX(atsi_codes,MATCH(loaded!S21,atsi,0))</f>
        <v>#N/A</v>
      </c>
      <c r="J21" t="e">
        <f>INDEX(lang_codes,MATCH(loaded!U21,lang,0))</f>
        <v>#N/A</v>
      </c>
      <c r="K21" s="6">
        <f>loaded!W21</f>
        <v>0</v>
      </c>
      <c r="L21" t="e">
        <f>INDEX(us_acc_codes,MATCH(loaded!Y21,us_acc,0))</f>
        <v>#N/A</v>
      </c>
      <c r="M21" t="e">
        <f>INDEX(client_codes,MATCH(loaded!AA21,client,0))</f>
        <v>#N/A</v>
      </c>
      <c r="N21" t="e">
        <f>INDEX(src_ref_codes,MATCH(loaded!AC21,src_ref,0))</f>
        <v>#N/A</v>
      </c>
      <c r="O21" s="89" t="e">
        <f>IF(stats!$Y$13,DATE(RIGHT(loaded!AE21,4),MID(loaded!AE21,3,2),LEFT(loaded!AE21,2)),DATE(RIGHT(loaded!AE21,4),MID(loaded!AE21,4,2),LEFT(loaded!AE21,2)))</f>
        <v>#VALUE!</v>
      </c>
      <c r="P21" s="89" t="e">
        <f>IF(stats!$Y$13,DATE(RIGHT(loaded!AG21,4),MID(loaded!AG21,3,2),LEFT(loaded!AG21,2)),DATE(RIGHT(loaded!AG21,4),MID(loaded!AG21,4,2),LEFT(loaded!AG21,2)))</f>
        <v>#VALUE!</v>
      </c>
      <c r="Q21" s="67" t="e">
        <f t="shared" si="1"/>
        <v>#VALUE!</v>
      </c>
      <c r="R21" t="e">
        <f>INDEX(reces_codes,MATCH(loaded!AI21,reason,0))</f>
        <v>#N/A</v>
      </c>
      <c r="S21" t="e">
        <f>INDEX(TDS_codes,MATCH(loaded!AK21,TDS,0))</f>
        <v>#N/A</v>
      </c>
      <c r="T21" t="e">
        <f>IF(M21=2,"",INDEX(method_codes,MATCH(loaded!AM21,method,0)))</f>
        <v>#N/A</v>
      </c>
      <c r="U21" t="e">
        <f>IF(M21=2,"",INDEX(inj_codes,MATCH(loaded!AO21,inj,0)))</f>
        <v>#N/A</v>
      </c>
      <c r="V21" t="e">
        <f>IF(M21=2,"",INDEX(drug_codes,MATCH(loaded!AQ21,drug,0)))</f>
        <v>#N/A</v>
      </c>
      <c r="W21" t="e">
        <f>IF(M21=2,"",_xlfn.IFNA(INDEX(drug_codes,MATCH(loaded!AS21,drug,0)),""))</f>
        <v>#N/A</v>
      </c>
      <c r="X21" t="e">
        <f>IF(M21=2,"",_xlfn.IFNA(INDEX(drug_codes,MATCH(loaded!AU21,drug,0)),""))</f>
        <v>#N/A</v>
      </c>
      <c r="Y21" t="e">
        <f>IF(M21=2,"",_xlfn.IFNA(INDEX(drug_codes,MATCH(loaded!AW21,drug,0)),""))</f>
        <v>#N/A</v>
      </c>
      <c r="Z21" t="e">
        <f>IF(M21=2,"",_xlfn.IFNA(INDEX(drug_codes,MATCH(loaded!AY21,drug,0)),""))</f>
        <v>#N/A</v>
      </c>
      <c r="AA21" t="e">
        <f>IF(M21=2,"",_xlfn.IFNA(INDEX(drug_codes,MATCH(loaded!BA21,drug,0)),""))</f>
        <v>#N/A</v>
      </c>
      <c r="AB21" t="e">
        <f>INDEX(MTT_codes,MATCH(loaded!BC21,MTT,0))</f>
        <v>#N/A</v>
      </c>
      <c r="AC21" t="str">
        <f>_xlfn.IFNA(INDEX(MTT_codes,MATCH(loaded!BE21,MTT,0)),"")</f>
        <v/>
      </c>
      <c r="AD21" t="str">
        <f>_xlfn.IFNA(INDEX(MTT_codes,MATCH(loaded!BG21,MTT,0)),"")</f>
        <v/>
      </c>
      <c r="AE21" t="str">
        <f>_xlfn.IFNA(INDEX(MTT_codes,MATCH(loaded!BI21,MTT,0)),"")</f>
        <v/>
      </c>
      <c r="AF21" t="str">
        <f>_xlfn.IFNA(INDEX(MTT_codes,MATCH(loaded!BK21,MTT,0)),"")</f>
        <v/>
      </c>
      <c r="AG21" t="str">
        <f>_xlfn.IFNA(INDEX(MTT_codes,MATCH(loaded!BM21,MTT,0)),"")</f>
        <v/>
      </c>
      <c r="AH21" t="e">
        <f>INDEX(liv_ar_codes,MATCH(loaded!BO21,liv_ar,0))</f>
        <v>#N/A</v>
      </c>
      <c r="AI21" t="str">
        <f>_xlfn.IFNA(INDEX(MTT_codes,MATCH(loaded!BQ21,MTT,0)),"")</f>
        <v/>
      </c>
      <c r="AJ21">
        <f>_xlfn.IFNA(INDEX(mental_codes,MATCH(loaded!BS21,mental,0)),9)</f>
        <v>9</v>
      </c>
    </row>
    <row r="22" spans="2:36">
      <c r="B22">
        <f>loaded!C22</f>
        <v>0</v>
      </c>
      <c r="C22">
        <f>loaded!I22</f>
        <v>0</v>
      </c>
      <c r="D22">
        <f>IF(loaded!K22="Male",1,IF(loaded!K22="Female",2,9))</f>
        <v>9</v>
      </c>
      <c r="E22" s="89" t="e">
        <f>IF(stats!$Y$13,DATE(RIGHT(loaded!M22,4),MID(loaded!M22,3,2),LEFT(loaded!M22,2)),DATE(RIGHT(loaded!M22,4), MID(loaded!M22,4,2),LEFT(loaded!M22,2)))</f>
        <v>#VALUE!</v>
      </c>
      <c r="F22" s="67" t="e">
        <f t="shared" si="0"/>
        <v>#VALUE!</v>
      </c>
      <c r="G22" t="str">
        <f>LEFT(loaded!O22,3)</f>
        <v/>
      </c>
      <c r="H22" s="67" t="str">
        <f>_xlfn.IFNA(INDEX(cntry_codes,MATCH(loaded!Q22,countries,0)),IF(loaded!Q22="","0003",""))</f>
        <v>0003</v>
      </c>
      <c r="I22" t="e">
        <f>INDEX(atsi_codes,MATCH(loaded!S22,atsi,0))</f>
        <v>#N/A</v>
      </c>
      <c r="J22" t="e">
        <f>INDEX(lang_codes,MATCH(loaded!U22,lang,0))</f>
        <v>#N/A</v>
      </c>
      <c r="K22" s="6">
        <f>loaded!W22</f>
        <v>0</v>
      </c>
      <c r="L22" t="e">
        <f>INDEX(us_acc_codes,MATCH(loaded!Y22,us_acc,0))</f>
        <v>#N/A</v>
      </c>
      <c r="M22" t="e">
        <f>INDEX(client_codes,MATCH(loaded!AA22,client,0))</f>
        <v>#N/A</v>
      </c>
      <c r="N22" t="e">
        <f>INDEX(src_ref_codes,MATCH(loaded!AC22,src_ref,0))</f>
        <v>#N/A</v>
      </c>
      <c r="O22" s="89" t="e">
        <f>IF(stats!$Y$13,DATE(RIGHT(loaded!AE22,4),MID(loaded!AE22,3,2),LEFT(loaded!AE22,2)),DATE(RIGHT(loaded!AE22,4),MID(loaded!AE22,4,2),LEFT(loaded!AE22,2)))</f>
        <v>#VALUE!</v>
      </c>
      <c r="P22" s="89" t="e">
        <f>IF(stats!$Y$13,DATE(RIGHT(loaded!AG22,4),MID(loaded!AG22,3,2),LEFT(loaded!AG22,2)),DATE(RIGHT(loaded!AG22,4),MID(loaded!AG22,4,2),LEFT(loaded!AG22,2)))</f>
        <v>#VALUE!</v>
      </c>
      <c r="Q22" s="67" t="e">
        <f t="shared" si="1"/>
        <v>#VALUE!</v>
      </c>
      <c r="R22" t="e">
        <f>INDEX(reces_codes,MATCH(loaded!AI22,reason,0))</f>
        <v>#N/A</v>
      </c>
      <c r="S22" t="e">
        <f>INDEX(TDS_codes,MATCH(loaded!AK22,TDS,0))</f>
        <v>#N/A</v>
      </c>
      <c r="T22" t="e">
        <f>IF(M22=2,"",INDEX(method_codes,MATCH(loaded!AM22,method,0)))</f>
        <v>#N/A</v>
      </c>
      <c r="U22" t="e">
        <f>IF(M22=2,"",INDEX(inj_codes,MATCH(loaded!AO22,inj,0)))</f>
        <v>#N/A</v>
      </c>
      <c r="V22" t="e">
        <f>IF(M22=2,"",INDEX(drug_codes,MATCH(loaded!AQ22,drug,0)))</f>
        <v>#N/A</v>
      </c>
      <c r="W22" t="e">
        <f>IF(M22=2,"",_xlfn.IFNA(INDEX(drug_codes,MATCH(loaded!AS22,drug,0)),""))</f>
        <v>#N/A</v>
      </c>
      <c r="X22" t="e">
        <f>IF(M22=2,"",_xlfn.IFNA(INDEX(drug_codes,MATCH(loaded!AU22,drug,0)),""))</f>
        <v>#N/A</v>
      </c>
      <c r="Y22" t="e">
        <f>IF(M22=2,"",_xlfn.IFNA(INDEX(drug_codes,MATCH(loaded!AW22,drug,0)),""))</f>
        <v>#N/A</v>
      </c>
      <c r="Z22" t="e">
        <f>IF(M22=2,"",_xlfn.IFNA(INDEX(drug_codes,MATCH(loaded!AY22,drug,0)),""))</f>
        <v>#N/A</v>
      </c>
      <c r="AA22" t="e">
        <f>IF(M22=2,"",_xlfn.IFNA(INDEX(drug_codes,MATCH(loaded!BA22,drug,0)),""))</f>
        <v>#N/A</v>
      </c>
      <c r="AB22" t="e">
        <f>INDEX(MTT_codes,MATCH(loaded!BC22,MTT,0))</f>
        <v>#N/A</v>
      </c>
      <c r="AC22" t="str">
        <f>_xlfn.IFNA(INDEX(MTT_codes,MATCH(loaded!BE22,MTT,0)),"")</f>
        <v/>
      </c>
      <c r="AD22" t="str">
        <f>_xlfn.IFNA(INDEX(MTT_codes,MATCH(loaded!BG22,MTT,0)),"")</f>
        <v/>
      </c>
      <c r="AE22" t="str">
        <f>_xlfn.IFNA(INDEX(MTT_codes,MATCH(loaded!BI22,MTT,0)),"")</f>
        <v/>
      </c>
      <c r="AF22" t="str">
        <f>_xlfn.IFNA(INDEX(MTT_codes,MATCH(loaded!BK22,MTT,0)),"")</f>
        <v/>
      </c>
      <c r="AG22" t="str">
        <f>_xlfn.IFNA(INDEX(MTT_codes,MATCH(loaded!BM22,MTT,0)),"")</f>
        <v/>
      </c>
      <c r="AH22" t="e">
        <f>INDEX(liv_ar_codes,MATCH(loaded!BO22,liv_ar,0))</f>
        <v>#N/A</v>
      </c>
      <c r="AI22" t="str">
        <f>_xlfn.IFNA(INDEX(MTT_codes,MATCH(loaded!BQ22,MTT,0)),"")</f>
        <v/>
      </c>
      <c r="AJ22">
        <f>_xlfn.IFNA(INDEX(mental_codes,MATCH(loaded!BS22,mental,0)),9)</f>
        <v>9</v>
      </c>
    </row>
    <row r="23" spans="2:36">
      <c r="B23">
        <f>loaded!C23</f>
        <v>0</v>
      </c>
      <c r="C23">
        <f>loaded!I23</f>
        <v>0</v>
      </c>
      <c r="D23">
        <f>IF(loaded!K23="Male",1,IF(loaded!K23="Female",2,9))</f>
        <v>9</v>
      </c>
      <c r="E23" s="89" t="e">
        <f>IF(stats!$Y$13,DATE(RIGHT(loaded!M23,4),MID(loaded!M23,3,2),LEFT(loaded!M23,2)),DATE(RIGHT(loaded!M23,4), MID(loaded!M23,4,2),LEFT(loaded!M23,2)))</f>
        <v>#VALUE!</v>
      </c>
      <c r="F23" s="67" t="e">
        <f t="shared" si="0"/>
        <v>#VALUE!</v>
      </c>
      <c r="G23" t="str">
        <f>LEFT(loaded!O23,3)</f>
        <v/>
      </c>
      <c r="H23" s="67" t="str">
        <f>_xlfn.IFNA(INDEX(cntry_codes,MATCH(loaded!Q23,countries,0)),IF(loaded!Q23="","0003",""))</f>
        <v>0003</v>
      </c>
      <c r="I23" t="e">
        <f>INDEX(atsi_codes,MATCH(loaded!S23,atsi,0))</f>
        <v>#N/A</v>
      </c>
      <c r="J23" t="e">
        <f>INDEX(lang_codes,MATCH(loaded!U23,lang,0))</f>
        <v>#N/A</v>
      </c>
      <c r="K23" s="6">
        <f>loaded!W23</f>
        <v>0</v>
      </c>
      <c r="L23" t="e">
        <f>INDEX(us_acc_codes,MATCH(loaded!Y23,us_acc,0))</f>
        <v>#N/A</v>
      </c>
      <c r="M23" t="e">
        <f>INDEX(client_codes,MATCH(loaded!AA23,client,0))</f>
        <v>#N/A</v>
      </c>
      <c r="N23" t="e">
        <f>INDEX(src_ref_codes,MATCH(loaded!AC23,src_ref,0))</f>
        <v>#N/A</v>
      </c>
      <c r="O23" s="89" t="e">
        <f>IF(stats!$Y$13,DATE(RIGHT(loaded!AE23,4),MID(loaded!AE23,3,2),LEFT(loaded!AE23,2)),DATE(RIGHT(loaded!AE23,4),MID(loaded!AE23,4,2),LEFT(loaded!AE23,2)))</f>
        <v>#VALUE!</v>
      </c>
      <c r="P23" s="89" t="e">
        <f>IF(stats!$Y$13,DATE(RIGHT(loaded!AG23,4),MID(loaded!AG23,3,2),LEFT(loaded!AG23,2)),DATE(RIGHT(loaded!AG23,4),MID(loaded!AG23,4,2),LEFT(loaded!AG23,2)))</f>
        <v>#VALUE!</v>
      </c>
      <c r="Q23" s="67" t="e">
        <f t="shared" si="1"/>
        <v>#VALUE!</v>
      </c>
      <c r="R23" t="e">
        <f>INDEX(reces_codes,MATCH(loaded!AI23,reason,0))</f>
        <v>#N/A</v>
      </c>
      <c r="S23" t="e">
        <f>INDEX(TDS_codes,MATCH(loaded!AK23,TDS,0))</f>
        <v>#N/A</v>
      </c>
      <c r="T23" t="e">
        <f>IF(M23=2,"",INDEX(method_codes,MATCH(loaded!AM23,method,0)))</f>
        <v>#N/A</v>
      </c>
      <c r="U23" t="e">
        <f>IF(M23=2,"",INDEX(inj_codes,MATCH(loaded!AO23,inj,0)))</f>
        <v>#N/A</v>
      </c>
      <c r="V23" t="e">
        <f>IF(M23=2,"",INDEX(drug_codes,MATCH(loaded!AQ23,drug,0)))</f>
        <v>#N/A</v>
      </c>
      <c r="W23" t="e">
        <f>IF(M23=2,"",_xlfn.IFNA(INDEX(drug_codes,MATCH(loaded!AS23,drug,0)),""))</f>
        <v>#N/A</v>
      </c>
      <c r="X23" t="e">
        <f>IF(M23=2,"",_xlfn.IFNA(INDEX(drug_codes,MATCH(loaded!AU23,drug,0)),""))</f>
        <v>#N/A</v>
      </c>
      <c r="Y23" t="e">
        <f>IF(M23=2,"",_xlfn.IFNA(INDEX(drug_codes,MATCH(loaded!AW23,drug,0)),""))</f>
        <v>#N/A</v>
      </c>
      <c r="Z23" t="e">
        <f>IF(M23=2,"",_xlfn.IFNA(INDEX(drug_codes,MATCH(loaded!AY23,drug,0)),""))</f>
        <v>#N/A</v>
      </c>
      <c r="AA23" t="e">
        <f>IF(M23=2,"",_xlfn.IFNA(INDEX(drug_codes,MATCH(loaded!BA23,drug,0)),""))</f>
        <v>#N/A</v>
      </c>
      <c r="AB23" t="e">
        <f>INDEX(MTT_codes,MATCH(loaded!BC23,MTT,0))</f>
        <v>#N/A</v>
      </c>
      <c r="AC23" t="str">
        <f>_xlfn.IFNA(INDEX(MTT_codes,MATCH(loaded!BE23,MTT,0)),"")</f>
        <v/>
      </c>
      <c r="AD23" t="str">
        <f>_xlfn.IFNA(INDEX(MTT_codes,MATCH(loaded!BG23,MTT,0)),"")</f>
        <v/>
      </c>
      <c r="AE23" t="str">
        <f>_xlfn.IFNA(INDEX(MTT_codes,MATCH(loaded!BI23,MTT,0)),"")</f>
        <v/>
      </c>
      <c r="AF23" t="str">
        <f>_xlfn.IFNA(INDEX(MTT_codes,MATCH(loaded!BK23,MTT,0)),"")</f>
        <v/>
      </c>
      <c r="AG23" t="str">
        <f>_xlfn.IFNA(INDEX(MTT_codes,MATCH(loaded!BM23,MTT,0)),"")</f>
        <v/>
      </c>
      <c r="AH23" t="e">
        <f>INDEX(liv_ar_codes,MATCH(loaded!BO23,liv_ar,0))</f>
        <v>#N/A</v>
      </c>
      <c r="AI23" t="str">
        <f>_xlfn.IFNA(INDEX(MTT_codes,MATCH(loaded!BQ23,MTT,0)),"")</f>
        <v/>
      </c>
      <c r="AJ23">
        <f>_xlfn.IFNA(INDEX(mental_codes,MATCH(loaded!BS23,mental,0)),9)</f>
        <v>9</v>
      </c>
    </row>
    <row r="24" spans="2:36">
      <c r="B24">
        <f>loaded!C24</f>
        <v>0</v>
      </c>
      <c r="C24">
        <f>loaded!I24</f>
        <v>0</v>
      </c>
      <c r="D24">
        <f>IF(loaded!K24="Male",1,IF(loaded!K24="Female",2,9))</f>
        <v>9</v>
      </c>
      <c r="E24" s="89" t="e">
        <f>IF(stats!$Y$13,DATE(RIGHT(loaded!M24,4),MID(loaded!M24,3,2),LEFT(loaded!M24,2)),DATE(RIGHT(loaded!M24,4), MID(loaded!M24,4,2),LEFT(loaded!M24,2)))</f>
        <v>#VALUE!</v>
      </c>
      <c r="F24" s="67" t="e">
        <f t="shared" si="0"/>
        <v>#VALUE!</v>
      </c>
      <c r="G24" t="str">
        <f>LEFT(loaded!O24,3)</f>
        <v/>
      </c>
      <c r="H24" s="67" t="str">
        <f>_xlfn.IFNA(INDEX(cntry_codes,MATCH(loaded!Q24,countries,0)),IF(loaded!Q24="","0003",""))</f>
        <v>0003</v>
      </c>
      <c r="I24" t="e">
        <f>INDEX(atsi_codes,MATCH(loaded!S24,atsi,0))</f>
        <v>#N/A</v>
      </c>
      <c r="J24" t="e">
        <f>INDEX(lang_codes,MATCH(loaded!U24,lang,0))</f>
        <v>#N/A</v>
      </c>
      <c r="K24" s="6">
        <f>loaded!W24</f>
        <v>0</v>
      </c>
      <c r="L24" t="e">
        <f>INDEX(us_acc_codes,MATCH(loaded!Y24,us_acc,0))</f>
        <v>#N/A</v>
      </c>
      <c r="M24" t="e">
        <f>INDEX(client_codes,MATCH(loaded!AA24,client,0))</f>
        <v>#N/A</v>
      </c>
      <c r="N24" t="e">
        <f>INDEX(src_ref_codes,MATCH(loaded!AC24,src_ref,0))</f>
        <v>#N/A</v>
      </c>
      <c r="O24" s="89" t="e">
        <f>IF(stats!$Y$13,DATE(RIGHT(loaded!AE24,4),MID(loaded!AE24,3,2),LEFT(loaded!AE24,2)),DATE(RIGHT(loaded!AE24,4),MID(loaded!AE24,4,2),LEFT(loaded!AE24,2)))</f>
        <v>#VALUE!</v>
      </c>
      <c r="P24" s="89" t="e">
        <f>IF(stats!$Y$13,DATE(RIGHT(loaded!AG24,4),MID(loaded!AG24,3,2),LEFT(loaded!AG24,2)),DATE(RIGHT(loaded!AG24,4),MID(loaded!AG24,4,2),LEFT(loaded!AG24,2)))</f>
        <v>#VALUE!</v>
      </c>
      <c r="Q24" s="67" t="e">
        <f t="shared" si="1"/>
        <v>#VALUE!</v>
      </c>
      <c r="R24" t="e">
        <f>INDEX(reces_codes,MATCH(loaded!AI24,reason,0))</f>
        <v>#N/A</v>
      </c>
      <c r="S24" t="e">
        <f>INDEX(TDS_codes,MATCH(loaded!AK24,TDS,0))</f>
        <v>#N/A</v>
      </c>
      <c r="T24" t="e">
        <f>IF(M24=2,"",INDEX(method_codes,MATCH(loaded!AM24,method,0)))</f>
        <v>#N/A</v>
      </c>
      <c r="U24" t="e">
        <f>IF(M24=2,"",INDEX(inj_codes,MATCH(loaded!AO24,inj,0)))</f>
        <v>#N/A</v>
      </c>
      <c r="V24" t="e">
        <f>IF(M24=2,"",INDEX(drug_codes,MATCH(loaded!AQ24,drug,0)))</f>
        <v>#N/A</v>
      </c>
      <c r="W24" t="e">
        <f>IF(M24=2,"",_xlfn.IFNA(INDEX(drug_codes,MATCH(loaded!AS24,drug,0)),""))</f>
        <v>#N/A</v>
      </c>
      <c r="X24" t="e">
        <f>IF(M24=2,"",_xlfn.IFNA(INDEX(drug_codes,MATCH(loaded!AU24,drug,0)),""))</f>
        <v>#N/A</v>
      </c>
      <c r="Y24" t="e">
        <f>IF(M24=2,"",_xlfn.IFNA(INDEX(drug_codes,MATCH(loaded!AW24,drug,0)),""))</f>
        <v>#N/A</v>
      </c>
      <c r="Z24" t="e">
        <f>IF(M24=2,"",_xlfn.IFNA(INDEX(drug_codes,MATCH(loaded!AY24,drug,0)),""))</f>
        <v>#N/A</v>
      </c>
      <c r="AA24" t="e">
        <f>IF(M24=2,"",_xlfn.IFNA(INDEX(drug_codes,MATCH(loaded!BA24,drug,0)),""))</f>
        <v>#N/A</v>
      </c>
      <c r="AB24" t="e">
        <f>INDEX(MTT_codes,MATCH(loaded!BC24,MTT,0))</f>
        <v>#N/A</v>
      </c>
      <c r="AC24" t="str">
        <f>_xlfn.IFNA(INDEX(MTT_codes,MATCH(loaded!BE24,MTT,0)),"")</f>
        <v/>
      </c>
      <c r="AD24" t="str">
        <f>_xlfn.IFNA(INDEX(MTT_codes,MATCH(loaded!BG24,MTT,0)),"")</f>
        <v/>
      </c>
      <c r="AE24" t="str">
        <f>_xlfn.IFNA(INDEX(MTT_codes,MATCH(loaded!BI24,MTT,0)),"")</f>
        <v/>
      </c>
      <c r="AF24" t="str">
        <f>_xlfn.IFNA(INDEX(MTT_codes,MATCH(loaded!BK24,MTT,0)),"")</f>
        <v/>
      </c>
      <c r="AG24" t="str">
        <f>_xlfn.IFNA(INDEX(MTT_codes,MATCH(loaded!BM24,MTT,0)),"")</f>
        <v/>
      </c>
      <c r="AH24" t="e">
        <f>INDEX(liv_ar_codes,MATCH(loaded!BO24,liv_ar,0))</f>
        <v>#N/A</v>
      </c>
      <c r="AI24" t="str">
        <f>_xlfn.IFNA(INDEX(MTT_codes,MATCH(loaded!BQ24,MTT,0)),"")</f>
        <v/>
      </c>
      <c r="AJ24">
        <f>_xlfn.IFNA(INDEX(mental_codes,MATCH(loaded!BS24,mental,0)),9)</f>
        <v>9</v>
      </c>
    </row>
    <row r="25" spans="2:36">
      <c r="B25">
        <f>loaded!C25</f>
        <v>0</v>
      </c>
      <c r="C25">
        <f>loaded!I25</f>
        <v>0</v>
      </c>
      <c r="D25">
        <f>IF(loaded!K25="Male",1,IF(loaded!K25="Female",2,9))</f>
        <v>9</v>
      </c>
      <c r="E25" s="89" t="e">
        <f>IF(stats!$Y$13,DATE(RIGHT(loaded!M25,4),MID(loaded!M25,3,2),LEFT(loaded!M25,2)),DATE(RIGHT(loaded!M25,4), MID(loaded!M25,4,2),LEFT(loaded!M25,2)))</f>
        <v>#VALUE!</v>
      </c>
      <c r="F25" s="67" t="e">
        <f t="shared" si="0"/>
        <v>#VALUE!</v>
      </c>
      <c r="G25" t="str">
        <f>LEFT(loaded!O25,3)</f>
        <v/>
      </c>
      <c r="H25" s="67" t="str">
        <f>_xlfn.IFNA(INDEX(cntry_codes,MATCH(loaded!Q25,countries,0)),IF(loaded!Q25="","0003",""))</f>
        <v>0003</v>
      </c>
      <c r="I25" t="e">
        <f>INDEX(atsi_codes,MATCH(loaded!S25,atsi,0))</f>
        <v>#N/A</v>
      </c>
      <c r="J25" t="e">
        <f>INDEX(lang_codes,MATCH(loaded!U25,lang,0))</f>
        <v>#N/A</v>
      </c>
      <c r="K25" s="6">
        <f>loaded!W25</f>
        <v>0</v>
      </c>
      <c r="L25" t="e">
        <f>INDEX(us_acc_codes,MATCH(loaded!Y25,us_acc,0))</f>
        <v>#N/A</v>
      </c>
      <c r="M25" t="e">
        <f>INDEX(client_codes,MATCH(loaded!AA25,client,0))</f>
        <v>#N/A</v>
      </c>
      <c r="N25" t="e">
        <f>INDEX(src_ref_codes,MATCH(loaded!AC25,src_ref,0))</f>
        <v>#N/A</v>
      </c>
      <c r="O25" s="89" t="e">
        <f>IF(stats!$Y$13,DATE(RIGHT(loaded!AE25,4),MID(loaded!AE25,3,2),LEFT(loaded!AE25,2)),DATE(RIGHT(loaded!AE25,4),MID(loaded!AE25,4,2),LEFT(loaded!AE25,2)))</f>
        <v>#VALUE!</v>
      </c>
      <c r="P25" s="89" t="e">
        <f>IF(stats!$Y$13,DATE(RIGHT(loaded!AG25,4),MID(loaded!AG25,3,2),LEFT(loaded!AG25,2)),DATE(RIGHT(loaded!AG25,4),MID(loaded!AG25,4,2),LEFT(loaded!AG25,2)))</f>
        <v>#VALUE!</v>
      </c>
      <c r="Q25" s="67" t="e">
        <f t="shared" si="1"/>
        <v>#VALUE!</v>
      </c>
      <c r="R25" t="e">
        <f>INDEX(reces_codes,MATCH(loaded!AI25,reason,0))</f>
        <v>#N/A</v>
      </c>
      <c r="S25" t="e">
        <f>INDEX(TDS_codes,MATCH(loaded!AK25,TDS,0))</f>
        <v>#N/A</v>
      </c>
      <c r="T25" t="e">
        <f>IF(M25=2,"",INDEX(method_codes,MATCH(loaded!AM25,method,0)))</f>
        <v>#N/A</v>
      </c>
      <c r="U25" t="e">
        <f>IF(M25=2,"",INDEX(inj_codes,MATCH(loaded!AO25,inj,0)))</f>
        <v>#N/A</v>
      </c>
      <c r="V25" t="e">
        <f>IF(M25=2,"",INDEX(drug_codes,MATCH(loaded!AQ25,drug,0)))</f>
        <v>#N/A</v>
      </c>
      <c r="W25" t="e">
        <f>IF(M25=2,"",_xlfn.IFNA(INDEX(drug_codes,MATCH(loaded!AS25,drug,0)),""))</f>
        <v>#N/A</v>
      </c>
      <c r="X25" t="e">
        <f>IF(M25=2,"",_xlfn.IFNA(INDEX(drug_codes,MATCH(loaded!AU25,drug,0)),""))</f>
        <v>#N/A</v>
      </c>
      <c r="Y25" t="e">
        <f>IF(M25=2,"",_xlfn.IFNA(INDEX(drug_codes,MATCH(loaded!AW25,drug,0)),""))</f>
        <v>#N/A</v>
      </c>
      <c r="Z25" t="e">
        <f>IF(M25=2,"",_xlfn.IFNA(INDEX(drug_codes,MATCH(loaded!AY25,drug,0)),""))</f>
        <v>#N/A</v>
      </c>
      <c r="AA25" t="e">
        <f>IF(M25=2,"",_xlfn.IFNA(INDEX(drug_codes,MATCH(loaded!BA25,drug,0)),""))</f>
        <v>#N/A</v>
      </c>
      <c r="AB25" t="e">
        <f>INDEX(MTT_codes,MATCH(loaded!BC25,MTT,0))</f>
        <v>#N/A</v>
      </c>
      <c r="AC25" t="str">
        <f>_xlfn.IFNA(INDEX(MTT_codes,MATCH(loaded!BE25,MTT,0)),"")</f>
        <v/>
      </c>
      <c r="AD25" t="str">
        <f>_xlfn.IFNA(INDEX(MTT_codes,MATCH(loaded!BG25,MTT,0)),"")</f>
        <v/>
      </c>
      <c r="AE25" t="str">
        <f>_xlfn.IFNA(INDEX(MTT_codes,MATCH(loaded!BI25,MTT,0)),"")</f>
        <v/>
      </c>
      <c r="AF25" t="str">
        <f>_xlfn.IFNA(INDEX(MTT_codes,MATCH(loaded!BK25,MTT,0)),"")</f>
        <v/>
      </c>
      <c r="AG25" t="str">
        <f>_xlfn.IFNA(INDEX(MTT_codes,MATCH(loaded!BM25,MTT,0)),"")</f>
        <v/>
      </c>
      <c r="AH25" t="e">
        <f>INDEX(liv_ar_codes,MATCH(loaded!BO25,liv_ar,0))</f>
        <v>#N/A</v>
      </c>
      <c r="AI25" t="str">
        <f>_xlfn.IFNA(INDEX(MTT_codes,MATCH(loaded!BQ25,MTT,0)),"")</f>
        <v/>
      </c>
      <c r="AJ25">
        <f>_xlfn.IFNA(INDEX(mental_codes,MATCH(loaded!BS25,mental,0)),9)</f>
        <v>9</v>
      </c>
    </row>
    <row r="26" spans="2:36">
      <c r="B26">
        <f>loaded!C26</f>
        <v>0</v>
      </c>
      <c r="C26">
        <f>loaded!I26</f>
        <v>0</v>
      </c>
      <c r="D26">
        <f>IF(loaded!K26="Male",1,IF(loaded!K26="Female",2,9))</f>
        <v>9</v>
      </c>
      <c r="E26" s="89" t="e">
        <f>IF(stats!$Y$13,DATE(RIGHT(loaded!M26,4),MID(loaded!M26,3,2),LEFT(loaded!M26,2)),DATE(RIGHT(loaded!M26,4), MID(loaded!M26,4,2),LEFT(loaded!M26,2)))</f>
        <v>#VALUE!</v>
      </c>
      <c r="F26" s="67" t="e">
        <f t="shared" si="0"/>
        <v>#VALUE!</v>
      </c>
      <c r="G26" t="str">
        <f>LEFT(loaded!O26,3)</f>
        <v/>
      </c>
      <c r="H26" s="67" t="str">
        <f>_xlfn.IFNA(INDEX(cntry_codes,MATCH(loaded!Q26,countries,0)),IF(loaded!Q26="","0003",""))</f>
        <v>0003</v>
      </c>
      <c r="I26" t="e">
        <f>INDEX(atsi_codes,MATCH(loaded!S26,atsi,0))</f>
        <v>#N/A</v>
      </c>
      <c r="J26" t="e">
        <f>INDEX(lang_codes,MATCH(loaded!U26,lang,0))</f>
        <v>#N/A</v>
      </c>
      <c r="K26" s="6">
        <f>loaded!W26</f>
        <v>0</v>
      </c>
      <c r="L26" t="e">
        <f>INDEX(us_acc_codes,MATCH(loaded!Y26,us_acc,0))</f>
        <v>#N/A</v>
      </c>
      <c r="M26" t="e">
        <f>INDEX(client_codes,MATCH(loaded!AA26,client,0))</f>
        <v>#N/A</v>
      </c>
      <c r="N26" t="e">
        <f>INDEX(src_ref_codes,MATCH(loaded!AC26,src_ref,0))</f>
        <v>#N/A</v>
      </c>
      <c r="O26" s="89" t="e">
        <f>IF(stats!$Y$13,DATE(RIGHT(loaded!AE26,4),MID(loaded!AE26,3,2),LEFT(loaded!AE26,2)),DATE(RIGHT(loaded!AE26,4),MID(loaded!AE26,4,2),LEFT(loaded!AE26,2)))</f>
        <v>#VALUE!</v>
      </c>
      <c r="P26" s="89" t="e">
        <f>IF(stats!$Y$13,DATE(RIGHT(loaded!AG26,4),MID(loaded!AG26,3,2),LEFT(loaded!AG26,2)),DATE(RIGHT(loaded!AG26,4),MID(loaded!AG26,4,2),LEFT(loaded!AG26,2)))</f>
        <v>#VALUE!</v>
      </c>
      <c r="Q26" s="67" t="e">
        <f t="shared" si="1"/>
        <v>#VALUE!</v>
      </c>
      <c r="R26" t="e">
        <f>INDEX(reces_codes,MATCH(loaded!AI26,reason,0))</f>
        <v>#N/A</v>
      </c>
      <c r="S26" t="e">
        <f>INDEX(TDS_codes,MATCH(loaded!AK26,TDS,0))</f>
        <v>#N/A</v>
      </c>
      <c r="T26" t="e">
        <f>IF(M26=2,"",INDEX(method_codes,MATCH(loaded!AM26,method,0)))</f>
        <v>#N/A</v>
      </c>
      <c r="U26" t="e">
        <f>IF(M26=2,"",INDEX(inj_codes,MATCH(loaded!AO26,inj,0)))</f>
        <v>#N/A</v>
      </c>
      <c r="V26" t="e">
        <f>IF(M26=2,"",INDEX(drug_codes,MATCH(loaded!AQ26,drug,0)))</f>
        <v>#N/A</v>
      </c>
      <c r="W26" t="e">
        <f>IF(M26=2,"",_xlfn.IFNA(INDEX(drug_codes,MATCH(loaded!AS26,drug,0)),""))</f>
        <v>#N/A</v>
      </c>
      <c r="X26" t="e">
        <f>IF(M26=2,"",_xlfn.IFNA(INDEX(drug_codes,MATCH(loaded!AU26,drug,0)),""))</f>
        <v>#N/A</v>
      </c>
      <c r="Y26" t="e">
        <f>IF(M26=2,"",_xlfn.IFNA(INDEX(drug_codes,MATCH(loaded!AW26,drug,0)),""))</f>
        <v>#N/A</v>
      </c>
      <c r="Z26" t="e">
        <f>IF(M26=2,"",_xlfn.IFNA(INDEX(drug_codes,MATCH(loaded!AY26,drug,0)),""))</f>
        <v>#N/A</v>
      </c>
      <c r="AA26" t="e">
        <f>IF(M26=2,"",_xlfn.IFNA(INDEX(drug_codes,MATCH(loaded!BA26,drug,0)),""))</f>
        <v>#N/A</v>
      </c>
      <c r="AB26" t="e">
        <f>INDEX(MTT_codes,MATCH(loaded!BC26,MTT,0))</f>
        <v>#N/A</v>
      </c>
      <c r="AC26" t="str">
        <f>_xlfn.IFNA(INDEX(MTT_codes,MATCH(loaded!BE26,MTT,0)),"")</f>
        <v/>
      </c>
      <c r="AD26" t="str">
        <f>_xlfn.IFNA(INDEX(MTT_codes,MATCH(loaded!BG26,MTT,0)),"")</f>
        <v/>
      </c>
      <c r="AE26" t="str">
        <f>_xlfn.IFNA(INDEX(MTT_codes,MATCH(loaded!BI26,MTT,0)),"")</f>
        <v/>
      </c>
      <c r="AF26" t="str">
        <f>_xlfn.IFNA(INDEX(MTT_codes,MATCH(loaded!BK26,MTT,0)),"")</f>
        <v/>
      </c>
      <c r="AG26" t="str">
        <f>_xlfn.IFNA(INDEX(MTT_codes,MATCH(loaded!BM26,MTT,0)),"")</f>
        <v/>
      </c>
      <c r="AH26" t="e">
        <f>INDEX(liv_ar_codes,MATCH(loaded!BO26,liv_ar,0))</f>
        <v>#N/A</v>
      </c>
      <c r="AI26" t="str">
        <f>_xlfn.IFNA(INDEX(MTT_codes,MATCH(loaded!BQ26,MTT,0)),"")</f>
        <v/>
      </c>
      <c r="AJ26">
        <f>_xlfn.IFNA(INDEX(mental_codes,MATCH(loaded!BS26,mental,0)),9)</f>
        <v>9</v>
      </c>
    </row>
    <row r="27" spans="2:36">
      <c r="B27">
        <f>loaded!C27</f>
        <v>0</v>
      </c>
      <c r="C27">
        <f>loaded!I27</f>
        <v>0</v>
      </c>
      <c r="D27">
        <f>IF(loaded!K27="Male",1,IF(loaded!K27="Female",2,9))</f>
        <v>9</v>
      </c>
      <c r="E27" s="89" t="e">
        <f>IF(stats!$Y$13,DATE(RIGHT(loaded!M27,4),MID(loaded!M27,3,2),LEFT(loaded!M27,2)),DATE(RIGHT(loaded!M27,4), MID(loaded!M27,4,2),LEFT(loaded!M27,2)))</f>
        <v>#VALUE!</v>
      </c>
      <c r="F27" s="67" t="e">
        <f t="shared" si="0"/>
        <v>#VALUE!</v>
      </c>
      <c r="G27" t="str">
        <f>LEFT(loaded!O27,3)</f>
        <v/>
      </c>
      <c r="H27" s="67" t="str">
        <f>_xlfn.IFNA(INDEX(cntry_codes,MATCH(loaded!Q27,countries,0)),IF(loaded!Q27="","0003",""))</f>
        <v>0003</v>
      </c>
      <c r="I27" t="e">
        <f>INDEX(atsi_codes,MATCH(loaded!S27,atsi,0))</f>
        <v>#N/A</v>
      </c>
      <c r="J27" t="e">
        <f>INDEX(lang_codes,MATCH(loaded!U27,lang,0))</f>
        <v>#N/A</v>
      </c>
      <c r="K27" s="6">
        <f>loaded!W27</f>
        <v>0</v>
      </c>
      <c r="L27" t="e">
        <f>INDEX(us_acc_codes,MATCH(loaded!Y27,us_acc,0))</f>
        <v>#N/A</v>
      </c>
      <c r="M27" t="e">
        <f>INDEX(client_codes,MATCH(loaded!AA27,client,0))</f>
        <v>#N/A</v>
      </c>
      <c r="N27" t="e">
        <f>INDEX(src_ref_codes,MATCH(loaded!AC27,src_ref,0))</f>
        <v>#N/A</v>
      </c>
      <c r="O27" s="89" t="e">
        <f>IF(stats!$Y$13,DATE(RIGHT(loaded!AE27,4),MID(loaded!AE27,3,2),LEFT(loaded!AE27,2)),DATE(RIGHT(loaded!AE27,4),MID(loaded!AE27,4,2),LEFT(loaded!AE27,2)))</f>
        <v>#VALUE!</v>
      </c>
      <c r="P27" s="89" t="e">
        <f>IF(stats!$Y$13,DATE(RIGHT(loaded!AG27,4),MID(loaded!AG27,3,2),LEFT(loaded!AG27,2)),DATE(RIGHT(loaded!AG27,4),MID(loaded!AG27,4,2),LEFT(loaded!AG27,2)))</f>
        <v>#VALUE!</v>
      </c>
      <c r="Q27" s="67" t="e">
        <f t="shared" si="1"/>
        <v>#VALUE!</v>
      </c>
      <c r="R27" t="e">
        <f>INDEX(reces_codes,MATCH(loaded!AI27,reason,0))</f>
        <v>#N/A</v>
      </c>
      <c r="S27" t="e">
        <f>INDEX(TDS_codes,MATCH(loaded!AK27,TDS,0))</f>
        <v>#N/A</v>
      </c>
      <c r="T27" t="e">
        <f>IF(M27=2,"",INDEX(method_codes,MATCH(loaded!AM27,method,0)))</f>
        <v>#N/A</v>
      </c>
      <c r="U27" t="e">
        <f>IF(M27=2,"",INDEX(inj_codes,MATCH(loaded!AO27,inj,0)))</f>
        <v>#N/A</v>
      </c>
      <c r="V27" t="e">
        <f>IF(M27=2,"",INDEX(drug_codes,MATCH(loaded!AQ27,drug,0)))</f>
        <v>#N/A</v>
      </c>
      <c r="W27" t="e">
        <f>IF(M27=2,"",_xlfn.IFNA(INDEX(drug_codes,MATCH(loaded!AS27,drug,0)),""))</f>
        <v>#N/A</v>
      </c>
      <c r="X27" t="e">
        <f>IF(M27=2,"",_xlfn.IFNA(INDEX(drug_codes,MATCH(loaded!AU27,drug,0)),""))</f>
        <v>#N/A</v>
      </c>
      <c r="Y27" t="e">
        <f>IF(M27=2,"",_xlfn.IFNA(INDEX(drug_codes,MATCH(loaded!AW27,drug,0)),""))</f>
        <v>#N/A</v>
      </c>
      <c r="Z27" t="e">
        <f>IF(M27=2,"",_xlfn.IFNA(INDEX(drug_codes,MATCH(loaded!AY27,drug,0)),""))</f>
        <v>#N/A</v>
      </c>
      <c r="AA27" t="e">
        <f>IF(M27=2,"",_xlfn.IFNA(INDEX(drug_codes,MATCH(loaded!BA27,drug,0)),""))</f>
        <v>#N/A</v>
      </c>
      <c r="AB27" t="e">
        <f>INDEX(MTT_codes,MATCH(loaded!BC27,MTT,0))</f>
        <v>#N/A</v>
      </c>
      <c r="AC27" t="str">
        <f>_xlfn.IFNA(INDEX(MTT_codes,MATCH(loaded!BE27,MTT,0)),"")</f>
        <v/>
      </c>
      <c r="AD27" t="str">
        <f>_xlfn.IFNA(INDEX(MTT_codes,MATCH(loaded!BG27,MTT,0)),"")</f>
        <v/>
      </c>
      <c r="AE27" t="str">
        <f>_xlfn.IFNA(INDEX(MTT_codes,MATCH(loaded!BI27,MTT,0)),"")</f>
        <v/>
      </c>
      <c r="AF27" t="str">
        <f>_xlfn.IFNA(INDEX(MTT_codes,MATCH(loaded!BK27,MTT,0)),"")</f>
        <v/>
      </c>
      <c r="AG27" t="str">
        <f>_xlfn.IFNA(INDEX(MTT_codes,MATCH(loaded!BM27,MTT,0)),"")</f>
        <v/>
      </c>
      <c r="AH27" t="e">
        <f>INDEX(liv_ar_codes,MATCH(loaded!BO27,liv_ar,0))</f>
        <v>#N/A</v>
      </c>
      <c r="AI27" t="str">
        <f>_xlfn.IFNA(INDEX(MTT_codes,MATCH(loaded!BQ27,MTT,0)),"")</f>
        <v/>
      </c>
      <c r="AJ27">
        <f>_xlfn.IFNA(INDEX(mental_codes,MATCH(loaded!BS27,mental,0)),9)</f>
        <v>9</v>
      </c>
    </row>
    <row r="28" spans="2:36">
      <c r="B28">
        <f>loaded!C28</f>
        <v>0</v>
      </c>
      <c r="C28">
        <f>loaded!I28</f>
        <v>0</v>
      </c>
      <c r="D28">
        <f>IF(loaded!K28="Male",1,IF(loaded!K28="Female",2,9))</f>
        <v>9</v>
      </c>
      <c r="E28" s="89" t="e">
        <f>IF(stats!$Y$13,DATE(RIGHT(loaded!M28,4),MID(loaded!M28,3,2),LEFT(loaded!M28,2)),DATE(RIGHT(loaded!M28,4), MID(loaded!M28,4,2),LEFT(loaded!M28,2)))</f>
        <v>#VALUE!</v>
      </c>
      <c r="F28" s="67" t="e">
        <f t="shared" si="0"/>
        <v>#VALUE!</v>
      </c>
      <c r="G28" t="str">
        <f>LEFT(loaded!O28,3)</f>
        <v/>
      </c>
      <c r="H28" s="67" t="str">
        <f>_xlfn.IFNA(INDEX(cntry_codes,MATCH(loaded!Q28,countries,0)),IF(loaded!Q28="","0003",""))</f>
        <v>0003</v>
      </c>
      <c r="I28" t="e">
        <f>INDEX(atsi_codes,MATCH(loaded!S28,atsi,0))</f>
        <v>#N/A</v>
      </c>
      <c r="J28" t="e">
        <f>INDEX(lang_codes,MATCH(loaded!U28,lang,0))</f>
        <v>#N/A</v>
      </c>
      <c r="K28" s="6">
        <f>loaded!W28</f>
        <v>0</v>
      </c>
      <c r="L28" t="e">
        <f>INDEX(us_acc_codes,MATCH(loaded!Y28,us_acc,0))</f>
        <v>#N/A</v>
      </c>
      <c r="M28" t="e">
        <f>INDEX(client_codes,MATCH(loaded!AA28,client,0))</f>
        <v>#N/A</v>
      </c>
      <c r="N28" t="e">
        <f>INDEX(src_ref_codes,MATCH(loaded!AC28,src_ref,0))</f>
        <v>#N/A</v>
      </c>
      <c r="O28" s="89" t="e">
        <f>IF(stats!$Y$13,DATE(RIGHT(loaded!AE28,4),MID(loaded!AE28,3,2),LEFT(loaded!AE28,2)),DATE(RIGHT(loaded!AE28,4),MID(loaded!AE28,4,2),LEFT(loaded!AE28,2)))</f>
        <v>#VALUE!</v>
      </c>
      <c r="P28" s="89" t="e">
        <f>IF(stats!$Y$13,DATE(RIGHT(loaded!AG28,4),MID(loaded!AG28,3,2),LEFT(loaded!AG28,2)),DATE(RIGHT(loaded!AG28,4),MID(loaded!AG28,4,2),LEFT(loaded!AG28,2)))</f>
        <v>#VALUE!</v>
      </c>
      <c r="Q28" s="67" t="e">
        <f t="shared" si="1"/>
        <v>#VALUE!</v>
      </c>
      <c r="R28" t="e">
        <f>INDEX(reces_codes,MATCH(loaded!AI28,reason,0))</f>
        <v>#N/A</v>
      </c>
      <c r="S28" t="e">
        <f>INDEX(TDS_codes,MATCH(loaded!AK28,TDS,0))</f>
        <v>#N/A</v>
      </c>
      <c r="T28" t="e">
        <f>IF(M28=2,"",INDEX(method_codes,MATCH(loaded!AM28,method,0)))</f>
        <v>#N/A</v>
      </c>
      <c r="U28" t="e">
        <f>IF(M28=2,"",INDEX(inj_codes,MATCH(loaded!AO28,inj,0)))</f>
        <v>#N/A</v>
      </c>
      <c r="V28" t="e">
        <f>IF(M28=2,"",INDEX(drug_codes,MATCH(loaded!AQ28,drug,0)))</f>
        <v>#N/A</v>
      </c>
      <c r="W28" t="e">
        <f>IF(M28=2,"",_xlfn.IFNA(INDEX(drug_codes,MATCH(loaded!AS28,drug,0)),""))</f>
        <v>#N/A</v>
      </c>
      <c r="X28" t="e">
        <f>IF(M28=2,"",_xlfn.IFNA(INDEX(drug_codes,MATCH(loaded!AU28,drug,0)),""))</f>
        <v>#N/A</v>
      </c>
      <c r="Y28" t="e">
        <f>IF(M28=2,"",_xlfn.IFNA(INDEX(drug_codes,MATCH(loaded!AW28,drug,0)),""))</f>
        <v>#N/A</v>
      </c>
      <c r="Z28" t="e">
        <f>IF(M28=2,"",_xlfn.IFNA(INDEX(drug_codes,MATCH(loaded!AY28,drug,0)),""))</f>
        <v>#N/A</v>
      </c>
      <c r="AA28" t="e">
        <f>IF(M28=2,"",_xlfn.IFNA(INDEX(drug_codes,MATCH(loaded!BA28,drug,0)),""))</f>
        <v>#N/A</v>
      </c>
      <c r="AB28" t="e">
        <f>INDEX(MTT_codes,MATCH(loaded!BC28,MTT,0))</f>
        <v>#N/A</v>
      </c>
      <c r="AC28" t="str">
        <f>_xlfn.IFNA(INDEX(MTT_codes,MATCH(loaded!BE28,MTT,0)),"")</f>
        <v/>
      </c>
      <c r="AD28" t="str">
        <f>_xlfn.IFNA(INDEX(MTT_codes,MATCH(loaded!BG28,MTT,0)),"")</f>
        <v/>
      </c>
      <c r="AE28" t="str">
        <f>_xlfn.IFNA(INDEX(MTT_codes,MATCH(loaded!BI28,MTT,0)),"")</f>
        <v/>
      </c>
      <c r="AF28" t="str">
        <f>_xlfn.IFNA(INDEX(MTT_codes,MATCH(loaded!BK28,MTT,0)),"")</f>
        <v/>
      </c>
      <c r="AG28" t="str">
        <f>_xlfn.IFNA(INDEX(MTT_codes,MATCH(loaded!BM28,MTT,0)),"")</f>
        <v/>
      </c>
      <c r="AH28" t="e">
        <f>INDEX(liv_ar_codes,MATCH(loaded!BO28,liv_ar,0))</f>
        <v>#N/A</v>
      </c>
      <c r="AI28" t="str">
        <f>_xlfn.IFNA(INDEX(MTT_codes,MATCH(loaded!BQ28,MTT,0)),"")</f>
        <v/>
      </c>
      <c r="AJ28">
        <f>_xlfn.IFNA(INDEX(mental_codes,MATCH(loaded!BS28,mental,0)),9)</f>
        <v>9</v>
      </c>
    </row>
    <row r="29" spans="2:36">
      <c r="B29">
        <f>loaded!C29</f>
        <v>0</v>
      </c>
      <c r="C29">
        <f>loaded!I29</f>
        <v>0</v>
      </c>
      <c r="D29">
        <f>IF(loaded!K29="Male",1,IF(loaded!K29="Female",2,9))</f>
        <v>9</v>
      </c>
      <c r="E29" s="89" t="e">
        <f>IF(stats!$Y$13,DATE(RIGHT(loaded!M29,4),MID(loaded!M29,3,2),LEFT(loaded!M29,2)),DATE(RIGHT(loaded!M29,4), MID(loaded!M29,4,2),LEFT(loaded!M29,2)))</f>
        <v>#VALUE!</v>
      </c>
      <c r="F29" s="67" t="e">
        <f t="shared" si="0"/>
        <v>#VALUE!</v>
      </c>
      <c r="G29" t="str">
        <f>LEFT(loaded!O29,3)</f>
        <v/>
      </c>
      <c r="H29" s="67" t="str">
        <f>_xlfn.IFNA(INDEX(cntry_codes,MATCH(loaded!Q29,countries,0)),IF(loaded!Q29="","0003",""))</f>
        <v>0003</v>
      </c>
      <c r="I29" t="e">
        <f>INDEX(atsi_codes,MATCH(loaded!S29,atsi,0))</f>
        <v>#N/A</v>
      </c>
      <c r="J29" t="e">
        <f>INDEX(lang_codes,MATCH(loaded!U29,lang,0))</f>
        <v>#N/A</v>
      </c>
      <c r="K29" s="6">
        <f>loaded!W29</f>
        <v>0</v>
      </c>
      <c r="L29" t="e">
        <f>INDEX(us_acc_codes,MATCH(loaded!Y29,us_acc,0))</f>
        <v>#N/A</v>
      </c>
      <c r="M29" t="e">
        <f>INDEX(client_codes,MATCH(loaded!AA29,client,0))</f>
        <v>#N/A</v>
      </c>
      <c r="N29" t="e">
        <f>INDEX(src_ref_codes,MATCH(loaded!AC29,src_ref,0))</f>
        <v>#N/A</v>
      </c>
      <c r="O29" s="89" t="e">
        <f>IF(stats!$Y$13,DATE(RIGHT(loaded!AE29,4),MID(loaded!AE29,3,2),LEFT(loaded!AE29,2)),DATE(RIGHT(loaded!AE29,4),MID(loaded!AE29,4,2),LEFT(loaded!AE29,2)))</f>
        <v>#VALUE!</v>
      </c>
      <c r="P29" s="89" t="e">
        <f>IF(stats!$Y$13,DATE(RIGHT(loaded!AG29,4),MID(loaded!AG29,3,2),LEFT(loaded!AG29,2)),DATE(RIGHT(loaded!AG29,4),MID(loaded!AG29,4,2),LEFT(loaded!AG29,2)))</f>
        <v>#VALUE!</v>
      </c>
      <c r="Q29" s="67" t="e">
        <f t="shared" si="1"/>
        <v>#VALUE!</v>
      </c>
      <c r="R29" t="e">
        <f>INDEX(reces_codes,MATCH(loaded!AI29,reason,0))</f>
        <v>#N/A</v>
      </c>
      <c r="S29" t="e">
        <f>INDEX(TDS_codes,MATCH(loaded!AK29,TDS,0))</f>
        <v>#N/A</v>
      </c>
      <c r="T29" t="e">
        <f>IF(M29=2,"",INDEX(method_codes,MATCH(loaded!AM29,method,0)))</f>
        <v>#N/A</v>
      </c>
      <c r="U29" t="e">
        <f>IF(M29=2,"",INDEX(inj_codes,MATCH(loaded!AO29,inj,0)))</f>
        <v>#N/A</v>
      </c>
      <c r="V29" t="e">
        <f>IF(M29=2,"",INDEX(drug_codes,MATCH(loaded!AQ29,drug,0)))</f>
        <v>#N/A</v>
      </c>
      <c r="W29" t="e">
        <f>IF(M29=2,"",_xlfn.IFNA(INDEX(drug_codes,MATCH(loaded!AS29,drug,0)),""))</f>
        <v>#N/A</v>
      </c>
      <c r="X29" t="e">
        <f>IF(M29=2,"",_xlfn.IFNA(INDEX(drug_codes,MATCH(loaded!AU29,drug,0)),""))</f>
        <v>#N/A</v>
      </c>
      <c r="Y29" t="e">
        <f>IF(M29=2,"",_xlfn.IFNA(INDEX(drug_codes,MATCH(loaded!AW29,drug,0)),""))</f>
        <v>#N/A</v>
      </c>
      <c r="Z29" t="e">
        <f>IF(M29=2,"",_xlfn.IFNA(INDEX(drug_codes,MATCH(loaded!AY29,drug,0)),""))</f>
        <v>#N/A</v>
      </c>
      <c r="AA29" t="e">
        <f>IF(M29=2,"",_xlfn.IFNA(INDEX(drug_codes,MATCH(loaded!BA29,drug,0)),""))</f>
        <v>#N/A</v>
      </c>
      <c r="AB29" t="e">
        <f>INDEX(MTT_codes,MATCH(loaded!BC29,MTT,0))</f>
        <v>#N/A</v>
      </c>
      <c r="AC29" t="str">
        <f>_xlfn.IFNA(INDEX(MTT_codes,MATCH(loaded!BE29,MTT,0)),"")</f>
        <v/>
      </c>
      <c r="AD29" t="str">
        <f>_xlfn.IFNA(INDEX(MTT_codes,MATCH(loaded!BG29,MTT,0)),"")</f>
        <v/>
      </c>
      <c r="AE29" t="str">
        <f>_xlfn.IFNA(INDEX(MTT_codes,MATCH(loaded!BI29,MTT,0)),"")</f>
        <v/>
      </c>
      <c r="AF29" t="str">
        <f>_xlfn.IFNA(INDEX(MTT_codes,MATCH(loaded!BK29,MTT,0)),"")</f>
        <v/>
      </c>
      <c r="AG29" t="str">
        <f>_xlfn.IFNA(INDEX(MTT_codes,MATCH(loaded!BM29,MTT,0)),"")</f>
        <v/>
      </c>
      <c r="AH29" t="e">
        <f>INDEX(liv_ar_codes,MATCH(loaded!BO29,liv_ar,0))</f>
        <v>#N/A</v>
      </c>
      <c r="AI29" t="str">
        <f>_xlfn.IFNA(INDEX(MTT_codes,MATCH(loaded!BQ29,MTT,0)),"")</f>
        <v/>
      </c>
      <c r="AJ29">
        <f>_xlfn.IFNA(INDEX(mental_codes,MATCH(loaded!BS29,mental,0)),9)</f>
        <v>9</v>
      </c>
    </row>
    <row r="30" spans="2:36">
      <c r="B30">
        <f>loaded!C30</f>
        <v>0</v>
      </c>
      <c r="C30">
        <f>loaded!I30</f>
        <v>0</v>
      </c>
      <c r="D30">
        <f>IF(loaded!K30="Male",1,IF(loaded!K30="Female",2,9))</f>
        <v>9</v>
      </c>
      <c r="E30" s="89" t="e">
        <f>IF(stats!$Y$13,DATE(RIGHT(loaded!M30,4),MID(loaded!M30,3,2),LEFT(loaded!M30,2)),DATE(RIGHT(loaded!M30,4), MID(loaded!M30,4,2),LEFT(loaded!M30,2)))</f>
        <v>#VALUE!</v>
      </c>
      <c r="F30" s="67" t="e">
        <f t="shared" si="0"/>
        <v>#VALUE!</v>
      </c>
      <c r="G30" t="str">
        <f>LEFT(loaded!O30,3)</f>
        <v/>
      </c>
      <c r="H30" s="67" t="str">
        <f>_xlfn.IFNA(INDEX(cntry_codes,MATCH(loaded!Q30,countries,0)),IF(loaded!Q30="","0003",""))</f>
        <v>0003</v>
      </c>
      <c r="I30" t="e">
        <f>INDEX(atsi_codes,MATCH(loaded!S30,atsi,0))</f>
        <v>#N/A</v>
      </c>
      <c r="J30" t="e">
        <f>INDEX(lang_codes,MATCH(loaded!U30,lang,0))</f>
        <v>#N/A</v>
      </c>
      <c r="K30" s="6">
        <f>loaded!W30</f>
        <v>0</v>
      </c>
      <c r="L30" t="e">
        <f>INDEX(us_acc_codes,MATCH(loaded!Y30,us_acc,0))</f>
        <v>#N/A</v>
      </c>
      <c r="M30" t="e">
        <f>INDEX(client_codes,MATCH(loaded!AA30,client,0))</f>
        <v>#N/A</v>
      </c>
      <c r="N30" t="e">
        <f>INDEX(src_ref_codes,MATCH(loaded!AC30,src_ref,0))</f>
        <v>#N/A</v>
      </c>
      <c r="O30" s="89" t="e">
        <f>IF(stats!$Y$13,DATE(RIGHT(loaded!AE30,4),MID(loaded!AE30,3,2),LEFT(loaded!AE30,2)),DATE(RIGHT(loaded!AE30,4),MID(loaded!AE30,4,2),LEFT(loaded!AE30,2)))</f>
        <v>#VALUE!</v>
      </c>
      <c r="P30" s="89" t="e">
        <f>IF(stats!$Y$13,DATE(RIGHT(loaded!AG30,4),MID(loaded!AG30,3,2),LEFT(loaded!AG30,2)),DATE(RIGHT(loaded!AG30,4),MID(loaded!AG30,4,2),LEFT(loaded!AG30,2)))</f>
        <v>#VALUE!</v>
      </c>
      <c r="Q30" s="67" t="e">
        <f t="shared" si="1"/>
        <v>#VALUE!</v>
      </c>
      <c r="R30" t="e">
        <f>INDEX(reces_codes,MATCH(loaded!AI30,reason,0))</f>
        <v>#N/A</v>
      </c>
      <c r="S30" t="e">
        <f>INDEX(TDS_codes,MATCH(loaded!AK30,TDS,0))</f>
        <v>#N/A</v>
      </c>
      <c r="T30" t="e">
        <f>IF(M30=2,"",INDEX(method_codes,MATCH(loaded!AM30,method,0)))</f>
        <v>#N/A</v>
      </c>
      <c r="U30" t="e">
        <f>IF(M30=2,"",INDEX(inj_codes,MATCH(loaded!AO30,inj,0)))</f>
        <v>#N/A</v>
      </c>
      <c r="V30" t="e">
        <f>IF(M30=2,"",INDEX(drug_codes,MATCH(loaded!AQ30,drug,0)))</f>
        <v>#N/A</v>
      </c>
      <c r="W30" t="e">
        <f>IF(M30=2,"",_xlfn.IFNA(INDEX(drug_codes,MATCH(loaded!AS30,drug,0)),""))</f>
        <v>#N/A</v>
      </c>
      <c r="X30" t="e">
        <f>IF(M30=2,"",_xlfn.IFNA(INDEX(drug_codes,MATCH(loaded!AU30,drug,0)),""))</f>
        <v>#N/A</v>
      </c>
      <c r="Y30" t="e">
        <f>IF(M30=2,"",_xlfn.IFNA(INDEX(drug_codes,MATCH(loaded!AW30,drug,0)),""))</f>
        <v>#N/A</v>
      </c>
      <c r="Z30" t="e">
        <f>IF(M30=2,"",_xlfn.IFNA(INDEX(drug_codes,MATCH(loaded!AY30,drug,0)),""))</f>
        <v>#N/A</v>
      </c>
      <c r="AA30" t="e">
        <f>IF(M30=2,"",_xlfn.IFNA(INDEX(drug_codes,MATCH(loaded!BA30,drug,0)),""))</f>
        <v>#N/A</v>
      </c>
      <c r="AB30" t="e">
        <f>INDEX(MTT_codes,MATCH(loaded!BC30,MTT,0))</f>
        <v>#N/A</v>
      </c>
      <c r="AC30" t="str">
        <f>_xlfn.IFNA(INDEX(MTT_codes,MATCH(loaded!BE30,MTT,0)),"")</f>
        <v/>
      </c>
      <c r="AD30" t="str">
        <f>_xlfn.IFNA(INDEX(MTT_codes,MATCH(loaded!BG30,MTT,0)),"")</f>
        <v/>
      </c>
      <c r="AE30" t="str">
        <f>_xlfn.IFNA(INDEX(MTT_codes,MATCH(loaded!BI30,MTT,0)),"")</f>
        <v/>
      </c>
      <c r="AF30" t="str">
        <f>_xlfn.IFNA(INDEX(MTT_codes,MATCH(loaded!BK30,MTT,0)),"")</f>
        <v/>
      </c>
      <c r="AG30" t="str">
        <f>_xlfn.IFNA(INDEX(MTT_codes,MATCH(loaded!BM30,MTT,0)),"")</f>
        <v/>
      </c>
      <c r="AH30" t="e">
        <f>INDEX(liv_ar_codes,MATCH(loaded!BO30,liv_ar,0))</f>
        <v>#N/A</v>
      </c>
      <c r="AI30" t="str">
        <f>_xlfn.IFNA(INDEX(MTT_codes,MATCH(loaded!BQ30,MTT,0)),"")</f>
        <v/>
      </c>
      <c r="AJ30">
        <f>_xlfn.IFNA(INDEX(mental_codes,MATCH(loaded!BS30,mental,0)),9)</f>
        <v>9</v>
      </c>
    </row>
    <row r="31" spans="2:36">
      <c r="B31">
        <f>loaded!C31</f>
        <v>0</v>
      </c>
      <c r="C31">
        <f>loaded!I31</f>
        <v>0</v>
      </c>
      <c r="D31">
        <f>IF(loaded!K31="Male",1,IF(loaded!K31="Female",2,9))</f>
        <v>9</v>
      </c>
      <c r="E31" s="89" t="e">
        <f>IF(stats!$Y$13,DATE(RIGHT(loaded!M31,4),MID(loaded!M31,3,2),LEFT(loaded!M31,2)),DATE(RIGHT(loaded!M31,4), MID(loaded!M31,4,2),LEFT(loaded!M31,2)))</f>
        <v>#VALUE!</v>
      </c>
      <c r="F31" s="67" t="e">
        <f t="shared" si="0"/>
        <v>#VALUE!</v>
      </c>
      <c r="G31" t="str">
        <f>LEFT(loaded!O31,3)</f>
        <v/>
      </c>
      <c r="H31" s="67" t="str">
        <f>_xlfn.IFNA(INDEX(cntry_codes,MATCH(loaded!Q31,countries,0)),IF(loaded!Q31="","0003",""))</f>
        <v>0003</v>
      </c>
      <c r="I31" t="e">
        <f>INDEX(atsi_codes,MATCH(loaded!S31,atsi,0))</f>
        <v>#N/A</v>
      </c>
      <c r="J31" t="e">
        <f>INDEX(lang_codes,MATCH(loaded!U31,lang,0))</f>
        <v>#N/A</v>
      </c>
      <c r="K31" s="6">
        <f>loaded!W31</f>
        <v>0</v>
      </c>
      <c r="L31" t="e">
        <f>INDEX(us_acc_codes,MATCH(loaded!Y31,us_acc,0))</f>
        <v>#N/A</v>
      </c>
      <c r="M31" t="e">
        <f>INDEX(client_codes,MATCH(loaded!AA31,client,0))</f>
        <v>#N/A</v>
      </c>
      <c r="N31" t="e">
        <f>INDEX(src_ref_codes,MATCH(loaded!AC31,src_ref,0))</f>
        <v>#N/A</v>
      </c>
      <c r="O31" s="89" t="e">
        <f>IF(stats!$Y$13,DATE(RIGHT(loaded!AE31,4),MID(loaded!AE31,3,2),LEFT(loaded!AE31,2)),DATE(RIGHT(loaded!AE31,4),MID(loaded!AE31,4,2),LEFT(loaded!AE31,2)))</f>
        <v>#VALUE!</v>
      </c>
      <c r="P31" s="89" t="e">
        <f>IF(stats!$Y$13,DATE(RIGHT(loaded!AG31,4),MID(loaded!AG31,3,2),LEFT(loaded!AG31,2)),DATE(RIGHT(loaded!AG31,4),MID(loaded!AG31,4,2),LEFT(loaded!AG31,2)))</f>
        <v>#VALUE!</v>
      </c>
      <c r="Q31" s="67" t="e">
        <f t="shared" si="1"/>
        <v>#VALUE!</v>
      </c>
      <c r="R31" t="e">
        <f>INDEX(reces_codes,MATCH(loaded!AI31,reason,0))</f>
        <v>#N/A</v>
      </c>
      <c r="S31" t="e">
        <f>INDEX(TDS_codes,MATCH(loaded!AK31,TDS,0))</f>
        <v>#N/A</v>
      </c>
      <c r="T31" t="e">
        <f>IF(M31=2,"",INDEX(method_codes,MATCH(loaded!AM31,method,0)))</f>
        <v>#N/A</v>
      </c>
      <c r="U31" t="e">
        <f>IF(M31=2,"",INDEX(inj_codes,MATCH(loaded!AO31,inj,0)))</f>
        <v>#N/A</v>
      </c>
      <c r="V31" t="e">
        <f>IF(M31=2,"",INDEX(drug_codes,MATCH(loaded!AQ31,drug,0)))</f>
        <v>#N/A</v>
      </c>
      <c r="W31" t="e">
        <f>IF(M31=2,"",_xlfn.IFNA(INDEX(drug_codes,MATCH(loaded!AS31,drug,0)),""))</f>
        <v>#N/A</v>
      </c>
      <c r="X31" t="e">
        <f>IF(M31=2,"",_xlfn.IFNA(INDEX(drug_codes,MATCH(loaded!AU31,drug,0)),""))</f>
        <v>#N/A</v>
      </c>
      <c r="Y31" t="e">
        <f>IF(M31=2,"",_xlfn.IFNA(INDEX(drug_codes,MATCH(loaded!AW31,drug,0)),""))</f>
        <v>#N/A</v>
      </c>
      <c r="Z31" t="e">
        <f>IF(M31=2,"",_xlfn.IFNA(INDEX(drug_codes,MATCH(loaded!AY31,drug,0)),""))</f>
        <v>#N/A</v>
      </c>
      <c r="AA31" t="e">
        <f>IF(M31=2,"",_xlfn.IFNA(INDEX(drug_codes,MATCH(loaded!BA31,drug,0)),""))</f>
        <v>#N/A</v>
      </c>
      <c r="AB31" t="e">
        <f>INDEX(MTT_codes,MATCH(loaded!BC31,MTT,0))</f>
        <v>#N/A</v>
      </c>
      <c r="AC31" t="str">
        <f>_xlfn.IFNA(INDEX(MTT_codes,MATCH(loaded!BE31,MTT,0)),"")</f>
        <v/>
      </c>
      <c r="AD31" t="str">
        <f>_xlfn.IFNA(INDEX(MTT_codes,MATCH(loaded!BG31,MTT,0)),"")</f>
        <v/>
      </c>
      <c r="AE31" t="str">
        <f>_xlfn.IFNA(INDEX(MTT_codes,MATCH(loaded!BI31,MTT,0)),"")</f>
        <v/>
      </c>
      <c r="AF31" t="str">
        <f>_xlfn.IFNA(INDEX(MTT_codes,MATCH(loaded!BK31,MTT,0)),"")</f>
        <v/>
      </c>
      <c r="AG31" t="str">
        <f>_xlfn.IFNA(INDEX(MTT_codes,MATCH(loaded!BM31,MTT,0)),"")</f>
        <v/>
      </c>
      <c r="AH31" t="e">
        <f>INDEX(liv_ar_codes,MATCH(loaded!BO31,liv_ar,0))</f>
        <v>#N/A</v>
      </c>
      <c r="AI31" t="str">
        <f>_xlfn.IFNA(INDEX(MTT_codes,MATCH(loaded!BQ31,MTT,0)),"")</f>
        <v/>
      </c>
      <c r="AJ31">
        <f>_xlfn.IFNA(INDEX(mental_codes,MATCH(loaded!BS31,mental,0)),9)</f>
        <v>9</v>
      </c>
    </row>
    <row r="32" spans="2:36">
      <c r="B32">
        <f>loaded!C32</f>
        <v>0</v>
      </c>
      <c r="C32">
        <f>loaded!I32</f>
        <v>0</v>
      </c>
      <c r="D32">
        <f>IF(loaded!K32="Male",1,IF(loaded!K32="Female",2,9))</f>
        <v>9</v>
      </c>
      <c r="E32" s="89" t="e">
        <f>IF(stats!$Y$13,DATE(RIGHT(loaded!M32,4),MID(loaded!M32,3,2),LEFT(loaded!M32,2)),DATE(RIGHT(loaded!M32,4), MID(loaded!M32,4,2),LEFT(loaded!M32,2)))</f>
        <v>#VALUE!</v>
      </c>
      <c r="F32" s="67" t="e">
        <f t="shared" si="0"/>
        <v>#VALUE!</v>
      </c>
      <c r="G32" t="str">
        <f>LEFT(loaded!O32,3)</f>
        <v/>
      </c>
      <c r="H32" s="67" t="str">
        <f>_xlfn.IFNA(INDEX(cntry_codes,MATCH(loaded!Q32,countries,0)),IF(loaded!Q32="","0003",""))</f>
        <v>0003</v>
      </c>
      <c r="I32" t="e">
        <f>INDEX(atsi_codes,MATCH(loaded!S32,atsi,0))</f>
        <v>#N/A</v>
      </c>
      <c r="J32" t="e">
        <f>INDEX(lang_codes,MATCH(loaded!U32,lang,0))</f>
        <v>#N/A</v>
      </c>
      <c r="K32" s="6">
        <f>loaded!W32</f>
        <v>0</v>
      </c>
      <c r="L32" t="e">
        <f>INDEX(us_acc_codes,MATCH(loaded!Y32,us_acc,0))</f>
        <v>#N/A</v>
      </c>
      <c r="M32" t="e">
        <f>INDEX(client_codes,MATCH(loaded!AA32,client,0))</f>
        <v>#N/A</v>
      </c>
      <c r="N32" t="e">
        <f>INDEX(src_ref_codes,MATCH(loaded!AC32,src_ref,0))</f>
        <v>#N/A</v>
      </c>
      <c r="O32" s="89" t="e">
        <f>IF(stats!$Y$13,DATE(RIGHT(loaded!AE32,4),MID(loaded!AE32,3,2),LEFT(loaded!AE32,2)),DATE(RIGHT(loaded!AE32,4),MID(loaded!AE32,4,2),LEFT(loaded!AE32,2)))</f>
        <v>#VALUE!</v>
      </c>
      <c r="P32" s="89" t="e">
        <f>IF(stats!$Y$13,DATE(RIGHT(loaded!AG32,4),MID(loaded!AG32,3,2),LEFT(loaded!AG32,2)),DATE(RIGHT(loaded!AG32,4),MID(loaded!AG32,4,2),LEFT(loaded!AG32,2)))</f>
        <v>#VALUE!</v>
      </c>
      <c r="Q32" s="67" t="e">
        <f t="shared" si="1"/>
        <v>#VALUE!</v>
      </c>
      <c r="R32" t="e">
        <f>INDEX(reces_codes,MATCH(loaded!AI32,reason,0))</f>
        <v>#N/A</v>
      </c>
      <c r="S32" t="e">
        <f>INDEX(TDS_codes,MATCH(loaded!AK32,TDS,0))</f>
        <v>#N/A</v>
      </c>
      <c r="T32" t="e">
        <f>IF(M32=2,"",INDEX(method_codes,MATCH(loaded!AM32,method,0)))</f>
        <v>#N/A</v>
      </c>
      <c r="U32" t="e">
        <f>IF(M32=2,"",INDEX(inj_codes,MATCH(loaded!AO32,inj,0)))</f>
        <v>#N/A</v>
      </c>
      <c r="V32" t="e">
        <f>IF(M32=2,"",INDEX(drug_codes,MATCH(loaded!AQ32,drug,0)))</f>
        <v>#N/A</v>
      </c>
      <c r="W32" t="e">
        <f>IF(M32=2,"",_xlfn.IFNA(INDEX(drug_codes,MATCH(loaded!AS32,drug,0)),""))</f>
        <v>#N/A</v>
      </c>
      <c r="X32" t="e">
        <f>IF(M32=2,"",_xlfn.IFNA(INDEX(drug_codes,MATCH(loaded!AU32,drug,0)),""))</f>
        <v>#N/A</v>
      </c>
      <c r="Y32" t="e">
        <f>IF(M32=2,"",_xlfn.IFNA(INDEX(drug_codes,MATCH(loaded!AW32,drug,0)),""))</f>
        <v>#N/A</v>
      </c>
      <c r="Z32" t="e">
        <f>IF(M32=2,"",_xlfn.IFNA(INDEX(drug_codes,MATCH(loaded!AY32,drug,0)),""))</f>
        <v>#N/A</v>
      </c>
      <c r="AA32" t="e">
        <f>IF(M32=2,"",_xlfn.IFNA(INDEX(drug_codes,MATCH(loaded!BA32,drug,0)),""))</f>
        <v>#N/A</v>
      </c>
      <c r="AB32" t="e">
        <f>INDEX(MTT_codes,MATCH(loaded!BC32,MTT,0))</f>
        <v>#N/A</v>
      </c>
      <c r="AC32" t="str">
        <f>_xlfn.IFNA(INDEX(MTT_codes,MATCH(loaded!BE32,MTT,0)),"")</f>
        <v/>
      </c>
      <c r="AD32" t="str">
        <f>_xlfn.IFNA(INDEX(MTT_codes,MATCH(loaded!BG32,MTT,0)),"")</f>
        <v/>
      </c>
      <c r="AE32" t="str">
        <f>_xlfn.IFNA(INDEX(MTT_codes,MATCH(loaded!BI32,MTT,0)),"")</f>
        <v/>
      </c>
      <c r="AF32" t="str">
        <f>_xlfn.IFNA(INDEX(MTT_codes,MATCH(loaded!BK32,MTT,0)),"")</f>
        <v/>
      </c>
      <c r="AG32" t="str">
        <f>_xlfn.IFNA(INDEX(MTT_codes,MATCH(loaded!BM32,MTT,0)),"")</f>
        <v/>
      </c>
      <c r="AH32" t="e">
        <f>INDEX(liv_ar_codes,MATCH(loaded!BO32,liv_ar,0))</f>
        <v>#N/A</v>
      </c>
      <c r="AI32" t="str">
        <f>_xlfn.IFNA(INDEX(MTT_codes,MATCH(loaded!BQ32,MTT,0)),"")</f>
        <v/>
      </c>
      <c r="AJ32">
        <f>_xlfn.IFNA(INDEX(mental_codes,MATCH(loaded!BS32,mental,0)),9)</f>
        <v>9</v>
      </c>
    </row>
    <row r="33" spans="2:36">
      <c r="B33">
        <f>loaded!C33</f>
        <v>0</v>
      </c>
      <c r="C33">
        <f>loaded!I33</f>
        <v>0</v>
      </c>
      <c r="D33">
        <f>IF(loaded!K33="Male",1,IF(loaded!K33="Female",2,9))</f>
        <v>9</v>
      </c>
      <c r="E33" s="89" t="e">
        <f>IF(stats!$Y$13,DATE(RIGHT(loaded!M33,4),MID(loaded!M33,3,2),LEFT(loaded!M33,2)),DATE(RIGHT(loaded!M33,4), MID(loaded!M33,4,2),LEFT(loaded!M33,2)))</f>
        <v>#VALUE!</v>
      </c>
      <c r="F33" s="67" t="e">
        <f t="shared" si="0"/>
        <v>#VALUE!</v>
      </c>
      <c r="G33" t="str">
        <f>LEFT(loaded!O33,3)</f>
        <v/>
      </c>
      <c r="H33" s="67" t="str">
        <f>_xlfn.IFNA(INDEX(cntry_codes,MATCH(loaded!Q33,countries,0)),IF(loaded!Q33="","0003",""))</f>
        <v>0003</v>
      </c>
      <c r="I33" t="e">
        <f>INDEX(atsi_codes,MATCH(loaded!S33,atsi,0))</f>
        <v>#N/A</v>
      </c>
      <c r="J33" t="e">
        <f>INDEX(lang_codes,MATCH(loaded!U33,lang,0))</f>
        <v>#N/A</v>
      </c>
      <c r="K33" s="6">
        <f>loaded!W33</f>
        <v>0</v>
      </c>
      <c r="L33" t="e">
        <f>INDEX(us_acc_codes,MATCH(loaded!Y33,us_acc,0))</f>
        <v>#N/A</v>
      </c>
      <c r="M33" t="e">
        <f>INDEX(client_codes,MATCH(loaded!AA33,client,0))</f>
        <v>#N/A</v>
      </c>
      <c r="N33" t="e">
        <f>INDEX(src_ref_codes,MATCH(loaded!AC33,src_ref,0))</f>
        <v>#N/A</v>
      </c>
      <c r="O33" s="89" t="e">
        <f>IF(stats!$Y$13,DATE(RIGHT(loaded!AE33,4),MID(loaded!AE33,3,2),LEFT(loaded!AE33,2)),DATE(RIGHT(loaded!AE33,4),MID(loaded!AE33,4,2),LEFT(loaded!AE33,2)))</f>
        <v>#VALUE!</v>
      </c>
      <c r="P33" s="89" t="e">
        <f>IF(stats!$Y$13,DATE(RIGHT(loaded!AG33,4),MID(loaded!AG33,3,2),LEFT(loaded!AG33,2)),DATE(RIGHT(loaded!AG33,4),MID(loaded!AG33,4,2),LEFT(loaded!AG33,2)))</f>
        <v>#VALUE!</v>
      </c>
      <c r="Q33" s="67" t="e">
        <f t="shared" si="1"/>
        <v>#VALUE!</v>
      </c>
      <c r="R33" t="e">
        <f>INDEX(reces_codes,MATCH(loaded!AI33,reason,0))</f>
        <v>#N/A</v>
      </c>
      <c r="S33" t="e">
        <f>INDEX(TDS_codes,MATCH(loaded!AK33,TDS,0))</f>
        <v>#N/A</v>
      </c>
      <c r="T33" t="e">
        <f>IF(M33=2,"",INDEX(method_codes,MATCH(loaded!AM33,method,0)))</f>
        <v>#N/A</v>
      </c>
      <c r="U33" t="e">
        <f>IF(M33=2,"",INDEX(inj_codes,MATCH(loaded!AO33,inj,0)))</f>
        <v>#N/A</v>
      </c>
      <c r="V33" t="e">
        <f>IF(M33=2,"",INDEX(drug_codes,MATCH(loaded!AQ33,drug,0)))</f>
        <v>#N/A</v>
      </c>
      <c r="W33" t="e">
        <f>IF(M33=2,"",_xlfn.IFNA(INDEX(drug_codes,MATCH(loaded!AS33,drug,0)),""))</f>
        <v>#N/A</v>
      </c>
      <c r="X33" t="e">
        <f>IF(M33=2,"",_xlfn.IFNA(INDEX(drug_codes,MATCH(loaded!AU33,drug,0)),""))</f>
        <v>#N/A</v>
      </c>
      <c r="Y33" t="e">
        <f>IF(M33=2,"",_xlfn.IFNA(INDEX(drug_codes,MATCH(loaded!AW33,drug,0)),""))</f>
        <v>#N/A</v>
      </c>
      <c r="Z33" t="e">
        <f>IF(M33=2,"",_xlfn.IFNA(INDEX(drug_codes,MATCH(loaded!AY33,drug,0)),""))</f>
        <v>#N/A</v>
      </c>
      <c r="AA33" t="e">
        <f>IF(M33=2,"",_xlfn.IFNA(INDEX(drug_codes,MATCH(loaded!BA33,drug,0)),""))</f>
        <v>#N/A</v>
      </c>
      <c r="AB33" t="e">
        <f>INDEX(MTT_codes,MATCH(loaded!BC33,MTT,0))</f>
        <v>#N/A</v>
      </c>
      <c r="AC33" t="str">
        <f>_xlfn.IFNA(INDEX(MTT_codes,MATCH(loaded!BE33,MTT,0)),"")</f>
        <v/>
      </c>
      <c r="AD33" t="str">
        <f>_xlfn.IFNA(INDEX(MTT_codes,MATCH(loaded!BG33,MTT,0)),"")</f>
        <v/>
      </c>
      <c r="AE33" t="str">
        <f>_xlfn.IFNA(INDEX(MTT_codes,MATCH(loaded!BI33,MTT,0)),"")</f>
        <v/>
      </c>
      <c r="AF33" t="str">
        <f>_xlfn.IFNA(INDEX(MTT_codes,MATCH(loaded!BK33,MTT,0)),"")</f>
        <v/>
      </c>
      <c r="AG33" t="str">
        <f>_xlfn.IFNA(INDEX(MTT_codes,MATCH(loaded!BM33,MTT,0)),"")</f>
        <v/>
      </c>
      <c r="AH33" t="e">
        <f>INDEX(liv_ar_codes,MATCH(loaded!BO33,liv_ar,0))</f>
        <v>#N/A</v>
      </c>
      <c r="AI33" t="str">
        <f>_xlfn.IFNA(INDEX(MTT_codes,MATCH(loaded!BQ33,MTT,0)),"")</f>
        <v/>
      </c>
      <c r="AJ33">
        <f>_xlfn.IFNA(INDEX(mental_codes,MATCH(loaded!BS33,mental,0)),9)</f>
        <v>9</v>
      </c>
    </row>
    <row r="34" spans="2:36">
      <c r="B34">
        <f>loaded!C34</f>
        <v>0</v>
      </c>
      <c r="C34">
        <f>loaded!I34</f>
        <v>0</v>
      </c>
      <c r="D34">
        <f>IF(loaded!K34="Male",1,IF(loaded!K34="Female",2,9))</f>
        <v>9</v>
      </c>
      <c r="E34" s="89" t="e">
        <f>IF(stats!$Y$13,DATE(RIGHT(loaded!M34,4),MID(loaded!M34,3,2),LEFT(loaded!M34,2)),DATE(RIGHT(loaded!M34,4), MID(loaded!M34,4,2),LEFT(loaded!M34,2)))</f>
        <v>#VALUE!</v>
      </c>
      <c r="F34" s="67" t="e">
        <f t="shared" si="0"/>
        <v>#VALUE!</v>
      </c>
      <c r="G34" t="str">
        <f>LEFT(loaded!O34,3)</f>
        <v/>
      </c>
      <c r="H34" s="67" t="str">
        <f>_xlfn.IFNA(INDEX(cntry_codes,MATCH(loaded!Q34,countries,0)),IF(loaded!Q34="","0003",""))</f>
        <v>0003</v>
      </c>
      <c r="I34" t="e">
        <f>INDEX(atsi_codes,MATCH(loaded!S34,atsi,0))</f>
        <v>#N/A</v>
      </c>
      <c r="J34" t="e">
        <f>INDEX(lang_codes,MATCH(loaded!U34,lang,0))</f>
        <v>#N/A</v>
      </c>
      <c r="K34" s="6">
        <f>loaded!W34</f>
        <v>0</v>
      </c>
      <c r="L34" t="e">
        <f>INDEX(us_acc_codes,MATCH(loaded!Y34,us_acc,0))</f>
        <v>#N/A</v>
      </c>
      <c r="M34" t="e">
        <f>INDEX(client_codes,MATCH(loaded!AA34,client,0))</f>
        <v>#N/A</v>
      </c>
      <c r="N34" t="e">
        <f>INDEX(src_ref_codes,MATCH(loaded!AC34,src_ref,0))</f>
        <v>#N/A</v>
      </c>
      <c r="O34" s="89" t="e">
        <f>IF(stats!$Y$13,DATE(RIGHT(loaded!AE34,4),MID(loaded!AE34,3,2),LEFT(loaded!AE34,2)),DATE(RIGHT(loaded!AE34,4),MID(loaded!AE34,4,2),LEFT(loaded!AE34,2)))</f>
        <v>#VALUE!</v>
      </c>
      <c r="P34" s="89" t="e">
        <f>IF(stats!$Y$13,DATE(RIGHT(loaded!AG34,4),MID(loaded!AG34,3,2),LEFT(loaded!AG34,2)),DATE(RIGHT(loaded!AG34,4),MID(loaded!AG34,4,2),LEFT(loaded!AG34,2)))</f>
        <v>#VALUE!</v>
      </c>
      <c r="Q34" s="67" t="e">
        <f t="shared" si="1"/>
        <v>#VALUE!</v>
      </c>
      <c r="R34" t="e">
        <f>INDEX(reces_codes,MATCH(loaded!AI34,reason,0))</f>
        <v>#N/A</v>
      </c>
      <c r="S34" t="e">
        <f>INDEX(TDS_codes,MATCH(loaded!AK34,TDS,0))</f>
        <v>#N/A</v>
      </c>
      <c r="T34" t="e">
        <f>IF(M34=2,"",INDEX(method_codes,MATCH(loaded!AM34,method,0)))</f>
        <v>#N/A</v>
      </c>
      <c r="U34" t="e">
        <f>IF(M34=2,"",INDEX(inj_codes,MATCH(loaded!AO34,inj,0)))</f>
        <v>#N/A</v>
      </c>
      <c r="V34" t="e">
        <f>IF(M34=2,"",INDEX(drug_codes,MATCH(loaded!AQ34,drug,0)))</f>
        <v>#N/A</v>
      </c>
      <c r="W34" t="e">
        <f>IF(M34=2,"",_xlfn.IFNA(INDEX(drug_codes,MATCH(loaded!AS34,drug,0)),""))</f>
        <v>#N/A</v>
      </c>
      <c r="X34" t="e">
        <f>IF(M34=2,"",_xlfn.IFNA(INDEX(drug_codes,MATCH(loaded!AU34,drug,0)),""))</f>
        <v>#N/A</v>
      </c>
      <c r="Y34" t="e">
        <f>IF(M34=2,"",_xlfn.IFNA(INDEX(drug_codes,MATCH(loaded!AW34,drug,0)),""))</f>
        <v>#N/A</v>
      </c>
      <c r="Z34" t="e">
        <f>IF(M34=2,"",_xlfn.IFNA(INDEX(drug_codes,MATCH(loaded!AY34,drug,0)),""))</f>
        <v>#N/A</v>
      </c>
      <c r="AA34" t="e">
        <f>IF(M34=2,"",_xlfn.IFNA(INDEX(drug_codes,MATCH(loaded!BA34,drug,0)),""))</f>
        <v>#N/A</v>
      </c>
      <c r="AB34" t="e">
        <f>INDEX(MTT_codes,MATCH(loaded!BC34,MTT,0))</f>
        <v>#N/A</v>
      </c>
      <c r="AC34" t="str">
        <f>_xlfn.IFNA(INDEX(MTT_codes,MATCH(loaded!BE34,MTT,0)),"")</f>
        <v/>
      </c>
      <c r="AD34" t="str">
        <f>_xlfn.IFNA(INDEX(MTT_codes,MATCH(loaded!BG34,MTT,0)),"")</f>
        <v/>
      </c>
      <c r="AE34" t="str">
        <f>_xlfn.IFNA(INDEX(MTT_codes,MATCH(loaded!BI34,MTT,0)),"")</f>
        <v/>
      </c>
      <c r="AF34" t="str">
        <f>_xlfn.IFNA(INDEX(MTT_codes,MATCH(loaded!BK34,MTT,0)),"")</f>
        <v/>
      </c>
      <c r="AG34" t="str">
        <f>_xlfn.IFNA(INDEX(MTT_codes,MATCH(loaded!BM34,MTT,0)),"")</f>
        <v/>
      </c>
      <c r="AH34" t="e">
        <f>INDEX(liv_ar_codes,MATCH(loaded!BO34,liv_ar,0))</f>
        <v>#N/A</v>
      </c>
      <c r="AI34" t="str">
        <f>_xlfn.IFNA(INDEX(MTT_codes,MATCH(loaded!BQ34,MTT,0)),"")</f>
        <v/>
      </c>
      <c r="AJ34">
        <f>_xlfn.IFNA(INDEX(mental_codes,MATCH(loaded!BS34,mental,0)),9)</f>
        <v>9</v>
      </c>
    </row>
    <row r="35" spans="2:36">
      <c r="B35">
        <f>loaded!C35</f>
        <v>0</v>
      </c>
      <c r="C35">
        <f>loaded!I35</f>
        <v>0</v>
      </c>
      <c r="D35">
        <f>IF(loaded!K35="Male",1,IF(loaded!K35="Female",2,9))</f>
        <v>9</v>
      </c>
      <c r="E35" s="89" t="e">
        <f>IF(stats!$Y$13,DATE(RIGHT(loaded!M35,4),MID(loaded!M35,3,2),LEFT(loaded!M35,2)),DATE(RIGHT(loaded!M35,4), MID(loaded!M35,4,2),LEFT(loaded!M35,2)))</f>
        <v>#VALUE!</v>
      </c>
      <c r="F35" s="67" t="e">
        <f t="shared" si="0"/>
        <v>#VALUE!</v>
      </c>
      <c r="G35" t="str">
        <f>LEFT(loaded!O35,3)</f>
        <v/>
      </c>
      <c r="H35" s="67" t="str">
        <f>_xlfn.IFNA(INDEX(cntry_codes,MATCH(loaded!Q35,countries,0)),IF(loaded!Q35="","0003",""))</f>
        <v>0003</v>
      </c>
      <c r="I35" t="e">
        <f>INDEX(atsi_codes,MATCH(loaded!S35,atsi,0))</f>
        <v>#N/A</v>
      </c>
      <c r="J35" t="e">
        <f>INDEX(lang_codes,MATCH(loaded!U35,lang,0))</f>
        <v>#N/A</v>
      </c>
      <c r="K35" s="6">
        <f>loaded!W35</f>
        <v>0</v>
      </c>
      <c r="L35" t="e">
        <f>INDEX(us_acc_codes,MATCH(loaded!Y35,us_acc,0))</f>
        <v>#N/A</v>
      </c>
      <c r="M35" t="e">
        <f>INDEX(client_codes,MATCH(loaded!AA35,client,0))</f>
        <v>#N/A</v>
      </c>
      <c r="N35" t="e">
        <f>INDEX(src_ref_codes,MATCH(loaded!AC35,src_ref,0))</f>
        <v>#N/A</v>
      </c>
      <c r="O35" s="89" t="e">
        <f>IF(stats!$Y$13,DATE(RIGHT(loaded!AE35,4),MID(loaded!AE35,3,2),LEFT(loaded!AE35,2)),DATE(RIGHT(loaded!AE35,4),MID(loaded!AE35,4,2),LEFT(loaded!AE35,2)))</f>
        <v>#VALUE!</v>
      </c>
      <c r="P35" s="89" t="e">
        <f>IF(stats!$Y$13,DATE(RIGHT(loaded!AG35,4),MID(loaded!AG35,3,2),LEFT(loaded!AG35,2)),DATE(RIGHT(loaded!AG35,4),MID(loaded!AG35,4,2),LEFT(loaded!AG35,2)))</f>
        <v>#VALUE!</v>
      </c>
      <c r="Q35" s="67" t="e">
        <f t="shared" si="1"/>
        <v>#VALUE!</v>
      </c>
      <c r="R35" t="e">
        <f>INDEX(reces_codes,MATCH(loaded!AI35,reason,0))</f>
        <v>#N/A</v>
      </c>
      <c r="S35" t="e">
        <f>INDEX(TDS_codes,MATCH(loaded!AK35,TDS,0))</f>
        <v>#N/A</v>
      </c>
      <c r="T35" t="e">
        <f>IF(M35=2,"",INDEX(method_codes,MATCH(loaded!AM35,method,0)))</f>
        <v>#N/A</v>
      </c>
      <c r="U35" t="e">
        <f>IF(M35=2,"",INDEX(inj_codes,MATCH(loaded!AO35,inj,0)))</f>
        <v>#N/A</v>
      </c>
      <c r="V35" t="e">
        <f>IF(M35=2,"",INDEX(drug_codes,MATCH(loaded!AQ35,drug,0)))</f>
        <v>#N/A</v>
      </c>
      <c r="W35" t="e">
        <f>IF(M35=2,"",_xlfn.IFNA(INDEX(drug_codes,MATCH(loaded!AS35,drug,0)),""))</f>
        <v>#N/A</v>
      </c>
      <c r="X35" t="e">
        <f>IF(M35=2,"",_xlfn.IFNA(INDEX(drug_codes,MATCH(loaded!AU35,drug,0)),""))</f>
        <v>#N/A</v>
      </c>
      <c r="Y35" t="e">
        <f>IF(M35=2,"",_xlfn.IFNA(INDEX(drug_codes,MATCH(loaded!AW35,drug,0)),""))</f>
        <v>#N/A</v>
      </c>
      <c r="Z35" t="e">
        <f>IF(M35=2,"",_xlfn.IFNA(INDEX(drug_codes,MATCH(loaded!AY35,drug,0)),""))</f>
        <v>#N/A</v>
      </c>
      <c r="AA35" t="e">
        <f>IF(M35=2,"",_xlfn.IFNA(INDEX(drug_codes,MATCH(loaded!BA35,drug,0)),""))</f>
        <v>#N/A</v>
      </c>
      <c r="AB35" t="e">
        <f>INDEX(MTT_codes,MATCH(loaded!BC35,MTT,0))</f>
        <v>#N/A</v>
      </c>
      <c r="AC35" t="str">
        <f>_xlfn.IFNA(INDEX(MTT_codes,MATCH(loaded!BE35,MTT,0)),"")</f>
        <v/>
      </c>
      <c r="AD35" t="str">
        <f>_xlfn.IFNA(INDEX(MTT_codes,MATCH(loaded!BG35,MTT,0)),"")</f>
        <v/>
      </c>
      <c r="AE35" t="str">
        <f>_xlfn.IFNA(INDEX(MTT_codes,MATCH(loaded!BI35,MTT,0)),"")</f>
        <v/>
      </c>
      <c r="AF35" t="str">
        <f>_xlfn.IFNA(INDEX(MTT_codes,MATCH(loaded!BK35,MTT,0)),"")</f>
        <v/>
      </c>
      <c r="AG35" t="str">
        <f>_xlfn.IFNA(INDEX(MTT_codes,MATCH(loaded!BM35,MTT,0)),"")</f>
        <v/>
      </c>
      <c r="AH35" t="e">
        <f>INDEX(liv_ar_codes,MATCH(loaded!BO35,liv_ar,0))</f>
        <v>#N/A</v>
      </c>
      <c r="AI35" t="str">
        <f>_xlfn.IFNA(INDEX(MTT_codes,MATCH(loaded!BQ35,MTT,0)),"")</f>
        <v/>
      </c>
      <c r="AJ35">
        <f>_xlfn.IFNA(INDEX(mental_codes,MATCH(loaded!BS35,mental,0)),9)</f>
        <v>9</v>
      </c>
    </row>
    <row r="36" spans="2:36">
      <c r="B36">
        <f>loaded!C36</f>
        <v>0</v>
      </c>
      <c r="C36">
        <f>loaded!I36</f>
        <v>0</v>
      </c>
      <c r="D36">
        <f>IF(loaded!K36="Male",1,IF(loaded!K36="Female",2,9))</f>
        <v>9</v>
      </c>
      <c r="E36" s="89" t="e">
        <f>IF(stats!$Y$13,DATE(RIGHT(loaded!M36,4),MID(loaded!M36,3,2),LEFT(loaded!M36,2)),DATE(RIGHT(loaded!M36,4), MID(loaded!M36,4,2),LEFT(loaded!M36,2)))</f>
        <v>#VALUE!</v>
      </c>
      <c r="F36" s="67" t="e">
        <f t="shared" si="0"/>
        <v>#VALUE!</v>
      </c>
      <c r="G36" t="str">
        <f>LEFT(loaded!O36,3)</f>
        <v/>
      </c>
      <c r="H36" s="67" t="str">
        <f>_xlfn.IFNA(INDEX(cntry_codes,MATCH(loaded!Q36,countries,0)),IF(loaded!Q36="","0003",""))</f>
        <v>0003</v>
      </c>
      <c r="I36" t="e">
        <f>INDEX(atsi_codes,MATCH(loaded!S36,atsi,0))</f>
        <v>#N/A</v>
      </c>
      <c r="J36" t="e">
        <f>INDEX(lang_codes,MATCH(loaded!U36,lang,0))</f>
        <v>#N/A</v>
      </c>
      <c r="K36" s="6">
        <f>loaded!W36</f>
        <v>0</v>
      </c>
      <c r="L36" t="e">
        <f>INDEX(us_acc_codes,MATCH(loaded!Y36,us_acc,0))</f>
        <v>#N/A</v>
      </c>
      <c r="M36" t="e">
        <f>INDEX(client_codes,MATCH(loaded!AA36,client,0))</f>
        <v>#N/A</v>
      </c>
      <c r="N36" t="e">
        <f>INDEX(src_ref_codes,MATCH(loaded!AC36,src_ref,0))</f>
        <v>#N/A</v>
      </c>
      <c r="O36" s="89" t="e">
        <f>IF(stats!$Y$13,DATE(RIGHT(loaded!AE36,4),MID(loaded!AE36,3,2),LEFT(loaded!AE36,2)),DATE(RIGHT(loaded!AE36,4),MID(loaded!AE36,4,2),LEFT(loaded!AE36,2)))</f>
        <v>#VALUE!</v>
      </c>
      <c r="P36" s="89" t="e">
        <f>IF(stats!$Y$13,DATE(RIGHT(loaded!AG36,4),MID(loaded!AG36,3,2),LEFT(loaded!AG36,2)),DATE(RIGHT(loaded!AG36,4),MID(loaded!AG36,4,2),LEFT(loaded!AG36,2)))</f>
        <v>#VALUE!</v>
      </c>
      <c r="Q36" s="67" t="e">
        <f t="shared" si="1"/>
        <v>#VALUE!</v>
      </c>
      <c r="R36" t="e">
        <f>INDEX(reces_codes,MATCH(loaded!AI36,reason,0))</f>
        <v>#N/A</v>
      </c>
      <c r="S36" t="e">
        <f>INDEX(TDS_codes,MATCH(loaded!AK36,TDS,0))</f>
        <v>#N/A</v>
      </c>
      <c r="T36" t="e">
        <f>IF(M36=2,"",INDEX(method_codes,MATCH(loaded!AM36,method,0)))</f>
        <v>#N/A</v>
      </c>
      <c r="U36" t="e">
        <f>IF(M36=2,"",INDEX(inj_codes,MATCH(loaded!AO36,inj,0)))</f>
        <v>#N/A</v>
      </c>
      <c r="V36" t="e">
        <f>IF(M36=2,"",INDEX(drug_codes,MATCH(loaded!AQ36,drug,0)))</f>
        <v>#N/A</v>
      </c>
      <c r="W36" t="e">
        <f>IF(M36=2,"",_xlfn.IFNA(INDEX(drug_codes,MATCH(loaded!AS36,drug,0)),""))</f>
        <v>#N/A</v>
      </c>
      <c r="X36" t="e">
        <f>IF(M36=2,"",_xlfn.IFNA(INDEX(drug_codes,MATCH(loaded!AU36,drug,0)),""))</f>
        <v>#N/A</v>
      </c>
      <c r="Y36" t="e">
        <f>IF(M36=2,"",_xlfn.IFNA(INDEX(drug_codes,MATCH(loaded!AW36,drug,0)),""))</f>
        <v>#N/A</v>
      </c>
      <c r="Z36" t="e">
        <f>IF(M36=2,"",_xlfn.IFNA(INDEX(drug_codes,MATCH(loaded!AY36,drug,0)),""))</f>
        <v>#N/A</v>
      </c>
      <c r="AA36" t="e">
        <f>IF(M36=2,"",_xlfn.IFNA(INDEX(drug_codes,MATCH(loaded!BA36,drug,0)),""))</f>
        <v>#N/A</v>
      </c>
      <c r="AB36" t="e">
        <f>INDEX(MTT_codes,MATCH(loaded!BC36,MTT,0))</f>
        <v>#N/A</v>
      </c>
      <c r="AC36" t="str">
        <f>_xlfn.IFNA(INDEX(MTT_codes,MATCH(loaded!BE36,MTT,0)),"")</f>
        <v/>
      </c>
      <c r="AD36" t="str">
        <f>_xlfn.IFNA(INDEX(MTT_codes,MATCH(loaded!BG36,MTT,0)),"")</f>
        <v/>
      </c>
      <c r="AE36" t="str">
        <f>_xlfn.IFNA(INDEX(MTT_codes,MATCH(loaded!BI36,MTT,0)),"")</f>
        <v/>
      </c>
      <c r="AF36" t="str">
        <f>_xlfn.IFNA(INDEX(MTT_codes,MATCH(loaded!BK36,MTT,0)),"")</f>
        <v/>
      </c>
      <c r="AG36" t="str">
        <f>_xlfn.IFNA(INDEX(MTT_codes,MATCH(loaded!BM36,MTT,0)),"")</f>
        <v/>
      </c>
      <c r="AH36" t="e">
        <f>INDEX(liv_ar_codes,MATCH(loaded!BO36,liv_ar,0))</f>
        <v>#N/A</v>
      </c>
      <c r="AI36" t="str">
        <f>_xlfn.IFNA(INDEX(MTT_codes,MATCH(loaded!BQ36,MTT,0)),"")</f>
        <v/>
      </c>
      <c r="AJ36">
        <f>_xlfn.IFNA(INDEX(mental_codes,MATCH(loaded!BS36,mental,0)),9)</f>
        <v>9</v>
      </c>
    </row>
    <row r="37" spans="2:36">
      <c r="B37">
        <f>loaded!C37</f>
        <v>0</v>
      </c>
      <c r="C37">
        <f>loaded!I37</f>
        <v>0</v>
      </c>
      <c r="D37">
        <f>IF(loaded!K37="Male",1,IF(loaded!K37="Female",2,9))</f>
        <v>9</v>
      </c>
      <c r="E37" s="89" t="e">
        <f>IF(stats!$Y$13,DATE(RIGHT(loaded!M37,4),MID(loaded!M37,3,2),LEFT(loaded!M37,2)),DATE(RIGHT(loaded!M37,4), MID(loaded!M37,4,2),LEFT(loaded!M37,2)))</f>
        <v>#VALUE!</v>
      </c>
      <c r="F37" s="67" t="e">
        <f t="shared" si="0"/>
        <v>#VALUE!</v>
      </c>
      <c r="G37" t="str">
        <f>LEFT(loaded!O37,3)</f>
        <v/>
      </c>
      <c r="H37" s="67" t="str">
        <f>_xlfn.IFNA(INDEX(cntry_codes,MATCH(loaded!Q37,countries,0)),IF(loaded!Q37="","0003",""))</f>
        <v>0003</v>
      </c>
      <c r="I37" t="e">
        <f>INDEX(atsi_codes,MATCH(loaded!S37,atsi,0))</f>
        <v>#N/A</v>
      </c>
      <c r="J37" t="e">
        <f>INDEX(lang_codes,MATCH(loaded!U37,lang,0))</f>
        <v>#N/A</v>
      </c>
      <c r="K37" s="6">
        <f>loaded!W37</f>
        <v>0</v>
      </c>
      <c r="L37" t="e">
        <f>INDEX(us_acc_codes,MATCH(loaded!Y37,us_acc,0))</f>
        <v>#N/A</v>
      </c>
      <c r="M37" t="e">
        <f>INDEX(client_codes,MATCH(loaded!AA37,client,0))</f>
        <v>#N/A</v>
      </c>
      <c r="N37" t="e">
        <f>INDEX(src_ref_codes,MATCH(loaded!AC37,src_ref,0))</f>
        <v>#N/A</v>
      </c>
      <c r="O37" s="89" t="e">
        <f>IF(stats!$Y$13,DATE(RIGHT(loaded!AE37,4),MID(loaded!AE37,3,2),LEFT(loaded!AE37,2)),DATE(RIGHT(loaded!AE37,4),MID(loaded!AE37,4,2),LEFT(loaded!AE37,2)))</f>
        <v>#VALUE!</v>
      </c>
      <c r="P37" s="89" t="e">
        <f>IF(stats!$Y$13,DATE(RIGHT(loaded!AG37,4),MID(loaded!AG37,3,2),LEFT(loaded!AG37,2)),DATE(RIGHT(loaded!AG37,4),MID(loaded!AG37,4,2),LEFT(loaded!AG37,2)))</f>
        <v>#VALUE!</v>
      </c>
      <c r="Q37" s="67" t="e">
        <f t="shared" si="1"/>
        <v>#VALUE!</v>
      </c>
      <c r="R37" t="e">
        <f>INDEX(reces_codes,MATCH(loaded!AI37,reason,0))</f>
        <v>#N/A</v>
      </c>
      <c r="S37" t="e">
        <f>INDEX(TDS_codes,MATCH(loaded!AK37,TDS,0))</f>
        <v>#N/A</v>
      </c>
      <c r="T37" t="e">
        <f>IF(M37=2,"",INDEX(method_codes,MATCH(loaded!AM37,method,0)))</f>
        <v>#N/A</v>
      </c>
      <c r="U37" t="e">
        <f>IF(M37=2,"",INDEX(inj_codes,MATCH(loaded!AO37,inj,0)))</f>
        <v>#N/A</v>
      </c>
      <c r="V37" t="e">
        <f>IF(M37=2,"",INDEX(drug_codes,MATCH(loaded!AQ37,drug,0)))</f>
        <v>#N/A</v>
      </c>
      <c r="W37" t="e">
        <f>IF(M37=2,"",_xlfn.IFNA(INDEX(drug_codes,MATCH(loaded!AS37,drug,0)),""))</f>
        <v>#N/A</v>
      </c>
      <c r="X37" t="e">
        <f>IF(M37=2,"",_xlfn.IFNA(INDEX(drug_codes,MATCH(loaded!AU37,drug,0)),""))</f>
        <v>#N/A</v>
      </c>
      <c r="Y37" t="e">
        <f>IF(M37=2,"",_xlfn.IFNA(INDEX(drug_codes,MATCH(loaded!AW37,drug,0)),""))</f>
        <v>#N/A</v>
      </c>
      <c r="Z37" t="e">
        <f>IF(M37=2,"",_xlfn.IFNA(INDEX(drug_codes,MATCH(loaded!AY37,drug,0)),""))</f>
        <v>#N/A</v>
      </c>
      <c r="AA37" t="e">
        <f>IF(M37=2,"",_xlfn.IFNA(INDEX(drug_codes,MATCH(loaded!BA37,drug,0)),""))</f>
        <v>#N/A</v>
      </c>
      <c r="AB37" t="e">
        <f>INDEX(MTT_codes,MATCH(loaded!BC37,MTT,0))</f>
        <v>#N/A</v>
      </c>
      <c r="AC37" t="str">
        <f>_xlfn.IFNA(INDEX(MTT_codes,MATCH(loaded!BE37,MTT,0)),"")</f>
        <v/>
      </c>
      <c r="AD37" t="str">
        <f>_xlfn.IFNA(INDEX(MTT_codes,MATCH(loaded!BG37,MTT,0)),"")</f>
        <v/>
      </c>
      <c r="AE37" t="str">
        <f>_xlfn.IFNA(INDEX(MTT_codes,MATCH(loaded!BI37,MTT,0)),"")</f>
        <v/>
      </c>
      <c r="AF37" t="str">
        <f>_xlfn.IFNA(INDEX(MTT_codes,MATCH(loaded!BK37,MTT,0)),"")</f>
        <v/>
      </c>
      <c r="AG37" t="str">
        <f>_xlfn.IFNA(INDEX(MTT_codes,MATCH(loaded!BM37,MTT,0)),"")</f>
        <v/>
      </c>
      <c r="AH37" t="e">
        <f>INDEX(liv_ar_codes,MATCH(loaded!BO37,liv_ar,0))</f>
        <v>#N/A</v>
      </c>
      <c r="AI37" t="str">
        <f>_xlfn.IFNA(INDEX(MTT_codes,MATCH(loaded!BQ37,MTT,0)),"")</f>
        <v/>
      </c>
      <c r="AJ37">
        <f>_xlfn.IFNA(INDEX(mental_codes,MATCH(loaded!BS37,mental,0)),9)</f>
        <v>9</v>
      </c>
    </row>
    <row r="38" spans="2:36">
      <c r="B38">
        <f>loaded!C38</f>
        <v>0</v>
      </c>
      <c r="C38">
        <f>loaded!I38</f>
        <v>0</v>
      </c>
      <c r="D38">
        <f>IF(loaded!K38="Male",1,IF(loaded!K38="Female",2,9))</f>
        <v>9</v>
      </c>
      <c r="E38" s="89" t="e">
        <f>IF(stats!$Y$13,DATE(RIGHT(loaded!M38,4),MID(loaded!M38,3,2),LEFT(loaded!M38,2)),DATE(RIGHT(loaded!M38,4), MID(loaded!M38,4,2),LEFT(loaded!M38,2)))</f>
        <v>#VALUE!</v>
      </c>
      <c r="F38" s="67" t="e">
        <f t="shared" si="0"/>
        <v>#VALUE!</v>
      </c>
      <c r="G38" t="str">
        <f>LEFT(loaded!O38,3)</f>
        <v/>
      </c>
      <c r="H38" s="67" t="str">
        <f>_xlfn.IFNA(INDEX(cntry_codes,MATCH(loaded!Q38,countries,0)),IF(loaded!Q38="","0003",""))</f>
        <v>0003</v>
      </c>
      <c r="I38" t="e">
        <f>INDEX(atsi_codes,MATCH(loaded!S38,atsi,0))</f>
        <v>#N/A</v>
      </c>
      <c r="J38" t="e">
        <f>INDEX(lang_codes,MATCH(loaded!U38,lang,0))</f>
        <v>#N/A</v>
      </c>
      <c r="K38" s="6">
        <f>loaded!W38</f>
        <v>0</v>
      </c>
      <c r="L38" t="e">
        <f>INDEX(us_acc_codes,MATCH(loaded!Y38,us_acc,0))</f>
        <v>#N/A</v>
      </c>
      <c r="M38" t="e">
        <f>INDEX(client_codes,MATCH(loaded!AA38,client,0))</f>
        <v>#N/A</v>
      </c>
      <c r="N38" t="e">
        <f>INDEX(src_ref_codes,MATCH(loaded!AC38,src_ref,0))</f>
        <v>#N/A</v>
      </c>
      <c r="O38" s="89" t="e">
        <f>IF(stats!$Y$13,DATE(RIGHT(loaded!AE38,4),MID(loaded!AE38,3,2),LEFT(loaded!AE38,2)),DATE(RIGHT(loaded!AE38,4),MID(loaded!AE38,4,2),LEFT(loaded!AE38,2)))</f>
        <v>#VALUE!</v>
      </c>
      <c r="P38" s="89" t="e">
        <f>IF(stats!$Y$13,DATE(RIGHT(loaded!AG38,4),MID(loaded!AG38,3,2),LEFT(loaded!AG38,2)),DATE(RIGHT(loaded!AG38,4),MID(loaded!AG38,4,2),LEFT(loaded!AG38,2)))</f>
        <v>#VALUE!</v>
      </c>
      <c r="Q38" s="67" t="e">
        <f t="shared" si="1"/>
        <v>#VALUE!</v>
      </c>
      <c r="R38" t="e">
        <f>INDEX(reces_codes,MATCH(loaded!AI38,reason,0))</f>
        <v>#N/A</v>
      </c>
      <c r="S38" t="e">
        <f>INDEX(TDS_codes,MATCH(loaded!AK38,TDS,0))</f>
        <v>#N/A</v>
      </c>
      <c r="T38" t="e">
        <f>IF(M38=2,"",INDEX(method_codes,MATCH(loaded!AM38,method,0)))</f>
        <v>#N/A</v>
      </c>
      <c r="U38" t="e">
        <f>IF(M38=2,"",INDEX(inj_codes,MATCH(loaded!AO38,inj,0)))</f>
        <v>#N/A</v>
      </c>
      <c r="V38" t="e">
        <f>IF(M38=2,"",INDEX(drug_codes,MATCH(loaded!AQ38,drug,0)))</f>
        <v>#N/A</v>
      </c>
      <c r="W38" t="e">
        <f>IF(M38=2,"",_xlfn.IFNA(INDEX(drug_codes,MATCH(loaded!AS38,drug,0)),""))</f>
        <v>#N/A</v>
      </c>
      <c r="X38" t="e">
        <f>IF(M38=2,"",_xlfn.IFNA(INDEX(drug_codes,MATCH(loaded!AU38,drug,0)),""))</f>
        <v>#N/A</v>
      </c>
      <c r="Y38" t="e">
        <f>IF(M38=2,"",_xlfn.IFNA(INDEX(drug_codes,MATCH(loaded!AW38,drug,0)),""))</f>
        <v>#N/A</v>
      </c>
      <c r="Z38" t="e">
        <f>IF(M38=2,"",_xlfn.IFNA(INDEX(drug_codes,MATCH(loaded!AY38,drug,0)),""))</f>
        <v>#N/A</v>
      </c>
      <c r="AA38" t="e">
        <f>IF(M38=2,"",_xlfn.IFNA(INDEX(drug_codes,MATCH(loaded!BA38,drug,0)),""))</f>
        <v>#N/A</v>
      </c>
      <c r="AB38" t="e">
        <f>INDEX(MTT_codes,MATCH(loaded!BC38,MTT,0))</f>
        <v>#N/A</v>
      </c>
      <c r="AC38" t="str">
        <f>_xlfn.IFNA(INDEX(MTT_codes,MATCH(loaded!BE38,MTT,0)),"")</f>
        <v/>
      </c>
      <c r="AD38" t="str">
        <f>_xlfn.IFNA(INDEX(MTT_codes,MATCH(loaded!BG38,MTT,0)),"")</f>
        <v/>
      </c>
      <c r="AE38" t="str">
        <f>_xlfn.IFNA(INDEX(MTT_codes,MATCH(loaded!BI38,MTT,0)),"")</f>
        <v/>
      </c>
      <c r="AF38" t="str">
        <f>_xlfn.IFNA(INDEX(MTT_codes,MATCH(loaded!BK38,MTT,0)),"")</f>
        <v/>
      </c>
      <c r="AG38" t="str">
        <f>_xlfn.IFNA(INDEX(MTT_codes,MATCH(loaded!BM38,MTT,0)),"")</f>
        <v/>
      </c>
      <c r="AH38" t="e">
        <f>INDEX(liv_ar_codes,MATCH(loaded!BO38,liv_ar,0))</f>
        <v>#N/A</v>
      </c>
      <c r="AI38" t="str">
        <f>_xlfn.IFNA(INDEX(MTT_codes,MATCH(loaded!BQ38,MTT,0)),"")</f>
        <v/>
      </c>
      <c r="AJ38">
        <f>_xlfn.IFNA(INDEX(mental_codes,MATCH(loaded!BS38,mental,0)),9)</f>
        <v>9</v>
      </c>
    </row>
    <row r="39" spans="2:36">
      <c r="B39">
        <f>loaded!C39</f>
        <v>0</v>
      </c>
      <c r="C39">
        <f>loaded!I39</f>
        <v>0</v>
      </c>
      <c r="D39">
        <f>IF(loaded!K39="Male",1,IF(loaded!K39="Female",2,9))</f>
        <v>9</v>
      </c>
      <c r="E39" s="89" t="e">
        <f>IF(stats!$Y$13,DATE(RIGHT(loaded!M39,4),MID(loaded!M39,3,2),LEFT(loaded!M39,2)),DATE(RIGHT(loaded!M39,4), MID(loaded!M39,4,2),LEFT(loaded!M39,2)))</f>
        <v>#VALUE!</v>
      </c>
      <c r="F39" s="67" t="e">
        <f t="shared" si="0"/>
        <v>#VALUE!</v>
      </c>
      <c r="G39" t="str">
        <f>LEFT(loaded!O39,3)</f>
        <v/>
      </c>
      <c r="H39" s="67" t="str">
        <f>_xlfn.IFNA(INDEX(cntry_codes,MATCH(loaded!Q39,countries,0)),IF(loaded!Q39="","0003",""))</f>
        <v>0003</v>
      </c>
      <c r="I39" t="e">
        <f>INDEX(atsi_codes,MATCH(loaded!S39,atsi,0))</f>
        <v>#N/A</v>
      </c>
      <c r="J39" t="e">
        <f>INDEX(lang_codes,MATCH(loaded!U39,lang,0))</f>
        <v>#N/A</v>
      </c>
      <c r="K39" s="6">
        <f>loaded!W39</f>
        <v>0</v>
      </c>
      <c r="L39" t="e">
        <f>INDEX(us_acc_codes,MATCH(loaded!Y39,us_acc,0))</f>
        <v>#N/A</v>
      </c>
      <c r="M39" t="e">
        <f>INDEX(client_codes,MATCH(loaded!AA39,client,0))</f>
        <v>#N/A</v>
      </c>
      <c r="N39" t="e">
        <f>INDEX(src_ref_codes,MATCH(loaded!AC39,src_ref,0))</f>
        <v>#N/A</v>
      </c>
      <c r="O39" s="89" t="e">
        <f>IF(stats!$Y$13,DATE(RIGHT(loaded!AE39,4),MID(loaded!AE39,3,2),LEFT(loaded!AE39,2)),DATE(RIGHT(loaded!AE39,4),MID(loaded!AE39,4,2),LEFT(loaded!AE39,2)))</f>
        <v>#VALUE!</v>
      </c>
      <c r="P39" s="89" t="e">
        <f>IF(stats!$Y$13,DATE(RIGHT(loaded!AG39,4),MID(loaded!AG39,3,2),LEFT(loaded!AG39,2)),DATE(RIGHT(loaded!AG39,4),MID(loaded!AG39,4,2),LEFT(loaded!AG39,2)))</f>
        <v>#VALUE!</v>
      </c>
      <c r="Q39" s="67" t="e">
        <f t="shared" si="1"/>
        <v>#VALUE!</v>
      </c>
      <c r="R39" t="e">
        <f>INDEX(reces_codes,MATCH(loaded!AI39,reason,0))</f>
        <v>#N/A</v>
      </c>
      <c r="S39" t="e">
        <f>INDEX(TDS_codes,MATCH(loaded!AK39,TDS,0))</f>
        <v>#N/A</v>
      </c>
      <c r="T39" t="e">
        <f>IF(M39=2,"",INDEX(method_codes,MATCH(loaded!AM39,method,0)))</f>
        <v>#N/A</v>
      </c>
      <c r="U39" t="e">
        <f>IF(M39=2,"",INDEX(inj_codes,MATCH(loaded!AO39,inj,0)))</f>
        <v>#N/A</v>
      </c>
      <c r="V39" t="e">
        <f>IF(M39=2,"",INDEX(drug_codes,MATCH(loaded!AQ39,drug,0)))</f>
        <v>#N/A</v>
      </c>
      <c r="W39" t="e">
        <f>IF(M39=2,"",_xlfn.IFNA(INDEX(drug_codes,MATCH(loaded!AS39,drug,0)),""))</f>
        <v>#N/A</v>
      </c>
      <c r="X39" t="e">
        <f>IF(M39=2,"",_xlfn.IFNA(INDEX(drug_codes,MATCH(loaded!AU39,drug,0)),""))</f>
        <v>#N/A</v>
      </c>
      <c r="Y39" t="e">
        <f>IF(M39=2,"",_xlfn.IFNA(INDEX(drug_codes,MATCH(loaded!AW39,drug,0)),""))</f>
        <v>#N/A</v>
      </c>
      <c r="Z39" t="e">
        <f>IF(M39=2,"",_xlfn.IFNA(INDEX(drug_codes,MATCH(loaded!AY39,drug,0)),""))</f>
        <v>#N/A</v>
      </c>
      <c r="AA39" t="e">
        <f>IF(M39=2,"",_xlfn.IFNA(INDEX(drug_codes,MATCH(loaded!BA39,drug,0)),""))</f>
        <v>#N/A</v>
      </c>
      <c r="AB39" t="e">
        <f>INDEX(MTT_codes,MATCH(loaded!BC39,MTT,0))</f>
        <v>#N/A</v>
      </c>
      <c r="AC39" t="str">
        <f>_xlfn.IFNA(INDEX(MTT_codes,MATCH(loaded!BE39,MTT,0)),"")</f>
        <v/>
      </c>
      <c r="AD39" t="str">
        <f>_xlfn.IFNA(INDEX(MTT_codes,MATCH(loaded!BG39,MTT,0)),"")</f>
        <v/>
      </c>
      <c r="AE39" t="str">
        <f>_xlfn.IFNA(INDEX(MTT_codes,MATCH(loaded!BI39,MTT,0)),"")</f>
        <v/>
      </c>
      <c r="AF39" t="str">
        <f>_xlfn.IFNA(INDEX(MTT_codes,MATCH(loaded!BK39,MTT,0)),"")</f>
        <v/>
      </c>
      <c r="AG39" t="str">
        <f>_xlfn.IFNA(INDEX(MTT_codes,MATCH(loaded!BM39,MTT,0)),"")</f>
        <v/>
      </c>
      <c r="AH39" t="e">
        <f>INDEX(liv_ar_codes,MATCH(loaded!BO39,liv_ar,0))</f>
        <v>#N/A</v>
      </c>
      <c r="AI39" t="str">
        <f>_xlfn.IFNA(INDEX(MTT_codes,MATCH(loaded!BQ39,MTT,0)),"")</f>
        <v/>
      </c>
      <c r="AJ39">
        <f>_xlfn.IFNA(INDEX(mental_codes,MATCH(loaded!BS39,mental,0)),9)</f>
        <v>9</v>
      </c>
    </row>
    <row r="40" spans="2:36">
      <c r="B40">
        <f>loaded!C40</f>
        <v>0</v>
      </c>
      <c r="C40">
        <f>loaded!I40</f>
        <v>0</v>
      </c>
      <c r="D40">
        <f>IF(loaded!K40="Male",1,IF(loaded!K40="Female",2,9))</f>
        <v>9</v>
      </c>
      <c r="E40" s="89" t="e">
        <f>IF(stats!$Y$13,DATE(RIGHT(loaded!M40,4),MID(loaded!M40,3,2),LEFT(loaded!M40,2)),DATE(RIGHT(loaded!M40,4), MID(loaded!M40,4,2),LEFT(loaded!M40,2)))</f>
        <v>#VALUE!</v>
      </c>
      <c r="F40" s="67" t="e">
        <f t="shared" si="0"/>
        <v>#VALUE!</v>
      </c>
      <c r="G40" t="str">
        <f>LEFT(loaded!O40,3)</f>
        <v/>
      </c>
      <c r="H40" s="67" t="str">
        <f>_xlfn.IFNA(INDEX(cntry_codes,MATCH(loaded!Q40,countries,0)),IF(loaded!Q40="","0003",""))</f>
        <v>0003</v>
      </c>
      <c r="I40" t="e">
        <f>INDEX(atsi_codes,MATCH(loaded!S40,atsi,0))</f>
        <v>#N/A</v>
      </c>
      <c r="J40" t="e">
        <f>INDEX(lang_codes,MATCH(loaded!U40,lang,0))</f>
        <v>#N/A</v>
      </c>
      <c r="K40" s="6">
        <f>loaded!W40</f>
        <v>0</v>
      </c>
      <c r="L40" t="e">
        <f>INDEX(us_acc_codes,MATCH(loaded!Y40,us_acc,0))</f>
        <v>#N/A</v>
      </c>
      <c r="M40" t="e">
        <f>INDEX(client_codes,MATCH(loaded!AA40,client,0))</f>
        <v>#N/A</v>
      </c>
      <c r="N40" t="e">
        <f>INDEX(src_ref_codes,MATCH(loaded!AC40,src_ref,0))</f>
        <v>#N/A</v>
      </c>
      <c r="O40" s="89" t="e">
        <f>IF(stats!$Y$13,DATE(RIGHT(loaded!AE40,4),MID(loaded!AE40,3,2),LEFT(loaded!AE40,2)),DATE(RIGHT(loaded!AE40,4),MID(loaded!AE40,4,2),LEFT(loaded!AE40,2)))</f>
        <v>#VALUE!</v>
      </c>
      <c r="P40" s="89" t="e">
        <f>IF(stats!$Y$13,DATE(RIGHT(loaded!AG40,4),MID(loaded!AG40,3,2),LEFT(loaded!AG40,2)),DATE(RIGHT(loaded!AG40,4),MID(loaded!AG40,4,2),LEFT(loaded!AG40,2)))</f>
        <v>#VALUE!</v>
      </c>
      <c r="Q40" s="67" t="e">
        <f t="shared" si="1"/>
        <v>#VALUE!</v>
      </c>
      <c r="R40" t="e">
        <f>INDEX(reces_codes,MATCH(loaded!AI40,reason,0))</f>
        <v>#N/A</v>
      </c>
      <c r="S40" t="e">
        <f>INDEX(TDS_codes,MATCH(loaded!AK40,TDS,0))</f>
        <v>#N/A</v>
      </c>
      <c r="T40" t="e">
        <f>IF(M40=2,"",INDEX(method_codes,MATCH(loaded!AM40,method,0)))</f>
        <v>#N/A</v>
      </c>
      <c r="U40" t="e">
        <f>IF(M40=2,"",INDEX(inj_codes,MATCH(loaded!AO40,inj,0)))</f>
        <v>#N/A</v>
      </c>
      <c r="V40" t="e">
        <f>IF(M40=2,"",INDEX(drug_codes,MATCH(loaded!AQ40,drug,0)))</f>
        <v>#N/A</v>
      </c>
      <c r="W40" t="e">
        <f>IF(M40=2,"",_xlfn.IFNA(INDEX(drug_codes,MATCH(loaded!AS40,drug,0)),""))</f>
        <v>#N/A</v>
      </c>
      <c r="X40" t="e">
        <f>IF(M40=2,"",_xlfn.IFNA(INDEX(drug_codes,MATCH(loaded!AU40,drug,0)),""))</f>
        <v>#N/A</v>
      </c>
      <c r="Y40" t="e">
        <f>IF(M40=2,"",_xlfn.IFNA(INDEX(drug_codes,MATCH(loaded!AW40,drug,0)),""))</f>
        <v>#N/A</v>
      </c>
      <c r="Z40" t="e">
        <f>IF(M40=2,"",_xlfn.IFNA(INDEX(drug_codes,MATCH(loaded!AY40,drug,0)),""))</f>
        <v>#N/A</v>
      </c>
      <c r="AA40" t="e">
        <f>IF(M40=2,"",_xlfn.IFNA(INDEX(drug_codes,MATCH(loaded!BA40,drug,0)),""))</f>
        <v>#N/A</v>
      </c>
      <c r="AB40" t="e">
        <f>INDEX(MTT_codes,MATCH(loaded!BC40,MTT,0))</f>
        <v>#N/A</v>
      </c>
      <c r="AC40" t="str">
        <f>_xlfn.IFNA(INDEX(MTT_codes,MATCH(loaded!BE40,MTT,0)),"")</f>
        <v/>
      </c>
      <c r="AD40" t="str">
        <f>_xlfn.IFNA(INDEX(MTT_codes,MATCH(loaded!BG40,MTT,0)),"")</f>
        <v/>
      </c>
      <c r="AE40" t="str">
        <f>_xlfn.IFNA(INDEX(MTT_codes,MATCH(loaded!BI40,MTT,0)),"")</f>
        <v/>
      </c>
      <c r="AF40" t="str">
        <f>_xlfn.IFNA(INDEX(MTT_codes,MATCH(loaded!BK40,MTT,0)),"")</f>
        <v/>
      </c>
      <c r="AG40" t="str">
        <f>_xlfn.IFNA(INDEX(MTT_codes,MATCH(loaded!BM40,MTT,0)),"")</f>
        <v/>
      </c>
      <c r="AH40" t="e">
        <f>INDEX(liv_ar_codes,MATCH(loaded!BO40,liv_ar,0))</f>
        <v>#N/A</v>
      </c>
      <c r="AI40" t="str">
        <f>_xlfn.IFNA(INDEX(MTT_codes,MATCH(loaded!BQ40,MTT,0)),"")</f>
        <v/>
      </c>
      <c r="AJ40">
        <f>_xlfn.IFNA(INDEX(mental_codes,MATCH(loaded!BS40,mental,0)),9)</f>
        <v>9</v>
      </c>
    </row>
    <row r="41" spans="2:36">
      <c r="B41">
        <f>loaded!C41</f>
        <v>0</v>
      </c>
      <c r="C41">
        <f>loaded!I41</f>
        <v>0</v>
      </c>
      <c r="D41">
        <f>IF(loaded!K41="Male",1,IF(loaded!K41="Female",2,9))</f>
        <v>9</v>
      </c>
      <c r="E41" s="89" t="e">
        <f>IF(stats!$Y$13,DATE(RIGHT(loaded!M41,4),MID(loaded!M41,3,2),LEFT(loaded!M41,2)),DATE(RIGHT(loaded!M41,4), MID(loaded!M41,4,2),LEFT(loaded!M41,2)))</f>
        <v>#VALUE!</v>
      </c>
      <c r="F41" s="67" t="e">
        <f t="shared" si="0"/>
        <v>#VALUE!</v>
      </c>
      <c r="G41" t="str">
        <f>LEFT(loaded!O41,3)</f>
        <v/>
      </c>
      <c r="H41" s="67" t="str">
        <f>_xlfn.IFNA(INDEX(cntry_codes,MATCH(loaded!Q41,countries,0)),IF(loaded!Q41="","0003",""))</f>
        <v>0003</v>
      </c>
      <c r="I41" t="e">
        <f>INDEX(atsi_codes,MATCH(loaded!S41,atsi,0))</f>
        <v>#N/A</v>
      </c>
      <c r="J41" t="e">
        <f>INDEX(lang_codes,MATCH(loaded!U41,lang,0))</f>
        <v>#N/A</v>
      </c>
      <c r="K41" s="6">
        <f>loaded!W41</f>
        <v>0</v>
      </c>
      <c r="L41" t="e">
        <f>INDEX(us_acc_codes,MATCH(loaded!Y41,us_acc,0))</f>
        <v>#N/A</v>
      </c>
      <c r="M41" t="e">
        <f>INDEX(client_codes,MATCH(loaded!AA41,client,0))</f>
        <v>#N/A</v>
      </c>
      <c r="N41" t="e">
        <f>INDEX(src_ref_codes,MATCH(loaded!AC41,src_ref,0))</f>
        <v>#N/A</v>
      </c>
      <c r="O41" s="89" t="e">
        <f>IF(stats!$Y$13,DATE(RIGHT(loaded!AE41,4),MID(loaded!AE41,3,2),LEFT(loaded!AE41,2)),DATE(RIGHT(loaded!AE41,4),MID(loaded!AE41,4,2),LEFT(loaded!AE41,2)))</f>
        <v>#VALUE!</v>
      </c>
      <c r="P41" s="89" t="e">
        <f>IF(stats!$Y$13,DATE(RIGHT(loaded!AG41,4),MID(loaded!AG41,3,2),LEFT(loaded!AG41,2)),DATE(RIGHT(loaded!AG41,4),MID(loaded!AG41,4,2),LEFT(loaded!AG41,2)))</f>
        <v>#VALUE!</v>
      </c>
      <c r="Q41" s="67" t="e">
        <f t="shared" si="1"/>
        <v>#VALUE!</v>
      </c>
      <c r="R41" t="e">
        <f>INDEX(reces_codes,MATCH(loaded!AI41,reason,0))</f>
        <v>#N/A</v>
      </c>
      <c r="S41" t="e">
        <f>INDEX(TDS_codes,MATCH(loaded!AK41,TDS,0))</f>
        <v>#N/A</v>
      </c>
      <c r="T41" t="e">
        <f>IF(M41=2,"",INDEX(method_codes,MATCH(loaded!AM41,method,0)))</f>
        <v>#N/A</v>
      </c>
      <c r="U41" t="e">
        <f>IF(M41=2,"",INDEX(inj_codes,MATCH(loaded!AO41,inj,0)))</f>
        <v>#N/A</v>
      </c>
      <c r="V41" t="e">
        <f>IF(M41=2,"",INDEX(drug_codes,MATCH(loaded!AQ41,drug,0)))</f>
        <v>#N/A</v>
      </c>
      <c r="W41" t="e">
        <f>IF(M41=2,"",_xlfn.IFNA(INDEX(drug_codes,MATCH(loaded!AS41,drug,0)),""))</f>
        <v>#N/A</v>
      </c>
      <c r="X41" t="e">
        <f>IF(M41=2,"",_xlfn.IFNA(INDEX(drug_codes,MATCH(loaded!AU41,drug,0)),""))</f>
        <v>#N/A</v>
      </c>
      <c r="Y41" t="e">
        <f>IF(M41=2,"",_xlfn.IFNA(INDEX(drug_codes,MATCH(loaded!AW41,drug,0)),""))</f>
        <v>#N/A</v>
      </c>
      <c r="Z41" t="e">
        <f>IF(M41=2,"",_xlfn.IFNA(INDEX(drug_codes,MATCH(loaded!AY41,drug,0)),""))</f>
        <v>#N/A</v>
      </c>
      <c r="AA41" t="e">
        <f>IF(M41=2,"",_xlfn.IFNA(INDEX(drug_codes,MATCH(loaded!BA41,drug,0)),""))</f>
        <v>#N/A</v>
      </c>
      <c r="AB41" t="e">
        <f>INDEX(MTT_codes,MATCH(loaded!BC41,MTT,0))</f>
        <v>#N/A</v>
      </c>
      <c r="AC41" t="str">
        <f>_xlfn.IFNA(INDEX(MTT_codes,MATCH(loaded!BE41,MTT,0)),"")</f>
        <v/>
      </c>
      <c r="AD41" t="str">
        <f>_xlfn.IFNA(INDEX(MTT_codes,MATCH(loaded!BG41,MTT,0)),"")</f>
        <v/>
      </c>
      <c r="AE41" t="str">
        <f>_xlfn.IFNA(INDEX(MTT_codes,MATCH(loaded!BI41,MTT,0)),"")</f>
        <v/>
      </c>
      <c r="AF41" t="str">
        <f>_xlfn.IFNA(INDEX(MTT_codes,MATCH(loaded!BK41,MTT,0)),"")</f>
        <v/>
      </c>
      <c r="AG41" t="str">
        <f>_xlfn.IFNA(INDEX(MTT_codes,MATCH(loaded!BM41,MTT,0)),"")</f>
        <v/>
      </c>
      <c r="AH41" t="e">
        <f>INDEX(liv_ar_codes,MATCH(loaded!BO41,liv_ar,0))</f>
        <v>#N/A</v>
      </c>
      <c r="AI41" t="str">
        <f>_xlfn.IFNA(INDEX(MTT_codes,MATCH(loaded!BQ41,MTT,0)),"")</f>
        <v/>
      </c>
      <c r="AJ41">
        <f>_xlfn.IFNA(INDEX(mental_codes,MATCH(loaded!BS41,mental,0)),9)</f>
        <v>9</v>
      </c>
    </row>
    <row r="42" spans="2:36">
      <c r="B42">
        <f>loaded!C42</f>
        <v>0</v>
      </c>
      <c r="C42">
        <f>loaded!I42</f>
        <v>0</v>
      </c>
      <c r="D42">
        <f>IF(loaded!K42="Male",1,IF(loaded!K42="Female",2,9))</f>
        <v>9</v>
      </c>
      <c r="E42" s="89" t="e">
        <f>IF(stats!$Y$13,DATE(RIGHT(loaded!M42,4),MID(loaded!M42,3,2),LEFT(loaded!M42,2)),DATE(RIGHT(loaded!M42,4), MID(loaded!M42,4,2),LEFT(loaded!M42,2)))</f>
        <v>#VALUE!</v>
      </c>
      <c r="F42" s="67" t="e">
        <f t="shared" si="0"/>
        <v>#VALUE!</v>
      </c>
      <c r="G42" t="str">
        <f>LEFT(loaded!O42,3)</f>
        <v/>
      </c>
      <c r="H42" s="67" t="str">
        <f>_xlfn.IFNA(INDEX(cntry_codes,MATCH(loaded!Q42,countries,0)),IF(loaded!Q42="","0003",""))</f>
        <v>0003</v>
      </c>
      <c r="I42" t="e">
        <f>INDEX(atsi_codes,MATCH(loaded!S42,atsi,0))</f>
        <v>#N/A</v>
      </c>
      <c r="J42" t="e">
        <f>INDEX(lang_codes,MATCH(loaded!U42,lang,0))</f>
        <v>#N/A</v>
      </c>
      <c r="K42" s="6">
        <f>loaded!W42</f>
        <v>0</v>
      </c>
      <c r="L42" t="e">
        <f>INDEX(us_acc_codes,MATCH(loaded!Y42,us_acc,0))</f>
        <v>#N/A</v>
      </c>
      <c r="M42" t="e">
        <f>INDEX(client_codes,MATCH(loaded!AA42,client,0))</f>
        <v>#N/A</v>
      </c>
      <c r="N42" t="e">
        <f>INDEX(src_ref_codes,MATCH(loaded!AC42,src_ref,0))</f>
        <v>#N/A</v>
      </c>
      <c r="O42" s="89" t="e">
        <f>IF(stats!$Y$13,DATE(RIGHT(loaded!AE42,4),MID(loaded!AE42,3,2),LEFT(loaded!AE42,2)),DATE(RIGHT(loaded!AE42,4),MID(loaded!AE42,4,2),LEFT(loaded!AE42,2)))</f>
        <v>#VALUE!</v>
      </c>
      <c r="P42" s="89" t="e">
        <f>IF(stats!$Y$13,DATE(RIGHT(loaded!AG42,4),MID(loaded!AG42,3,2),LEFT(loaded!AG42,2)),DATE(RIGHT(loaded!AG42,4),MID(loaded!AG42,4,2),LEFT(loaded!AG42,2)))</f>
        <v>#VALUE!</v>
      </c>
      <c r="Q42" s="67" t="e">
        <f t="shared" si="1"/>
        <v>#VALUE!</v>
      </c>
      <c r="R42" t="e">
        <f>INDEX(reces_codes,MATCH(loaded!AI42,reason,0))</f>
        <v>#N/A</v>
      </c>
      <c r="S42" t="e">
        <f>INDEX(TDS_codes,MATCH(loaded!AK42,TDS,0))</f>
        <v>#N/A</v>
      </c>
      <c r="T42" t="e">
        <f>IF(M42=2,"",INDEX(method_codes,MATCH(loaded!AM42,method,0)))</f>
        <v>#N/A</v>
      </c>
      <c r="U42" t="e">
        <f>IF(M42=2,"",INDEX(inj_codes,MATCH(loaded!AO42,inj,0)))</f>
        <v>#N/A</v>
      </c>
      <c r="V42" t="e">
        <f>IF(M42=2,"",INDEX(drug_codes,MATCH(loaded!AQ42,drug,0)))</f>
        <v>#N/A</v>
      </c>
      <c r="W42" t="e">
        <f>IF(M42=2,"",_xlfn.IFNA(INDEX(drug_codes,MATCH(loaded!AS42,drug,0)),""))</f>
        <v>#N/A</v>
      </c>
      <c r="X42" t="e">
        <f>IF(M42=2,"",_xlfn.IFNA(INDEX(drug_codes,MATCH(loaded!AU42,drug,0)),""))</f>
        <v>#N/A</v>
      </c>
      <c r="Y42" t="e">
        <f>IF(M42=2,"",_xlfn.IFNA(INDEX(drug_codes,MATCH(loaded!AW42,drug,0)),""))</f>
        <v>#N/A</v>
      </c>
      <c r="Z42" t="e">
        <f>IF(M42=2,"",_xlfn.IFNA(INDEX(drug_codes,MATCH(loaded!AY42,drug,0)),""))</f>
        <v>#N/A</v>
      </c>
      <c r="AA42" t="e">
        <f>IF(M42=2,"",_xlfn.IFNA(INDEX(drug_codes,MATCH(loaded!BA42,drug,0)),""))</f>
        <v>#N/A</v>
      </c>
      <c r="AB42" t="e">
        <f>INDEX(MTT_codes,MATCH(loaded!BC42,MTT,0))</f>
        <v>#N/A</v>
      </c>
      <c r="AC42" t="str">
        <f>_xlfn.IFNA(INDEX(MTT_codes,MATCH(loaded!BE42,MTT,0)),"")</f>
        <v/>
      </c>
      <c r="AD42" t="str">
        <f>_xlfn.IFNA(INDEX(MTT_codes,MATCH(loaded!BG42,MTT,0)),"")</f>
        <v/>
      </c>
      <c r="AE42" t="str">
        <f>_xlfn.IFNA(INDEX(MTT_codes,MATCH(loaded!BI42,MTT,0)),"")</f>
        <v/>
      </c>
      <c r="AF42" t="str">
        <f>_xlfn.IFNA(INDEX(MTT_codes,MATCH(loaded!BK42,MTT,0)),"")</f>
        <v/>
      </c>
      <c r="AG42" t="str">
        <f>_xlfn.IFNA(INDEX(MTT_codes,MATCH(loaded!BM42,MTT,0)),"")</f>
        <v/>
      </c>
      <c r="AH42" t="e">
        <f>INDEX(liv_ar_codes,MATCH(loaded!BO42,liv_ar,0))</f>
        <v>#N/A</v>
      </c>
      <c r="AI42" t="str">
        <f>_xlfn.IFNA(INDEX(MTT_codes,MATCH(loaded!BQ42,MTT,0)),"")</f>
        <v/>
      </c>
      <c r="AJ42">
        <f>_xlfn.IFNA(INDEX(mental_codes,MATCH(loaded!BS42,mental,0)),9)</f>
        <v>9</v>
      </c>
    </row>
    <row r="43" spans="2:36">
      <c r="B43">
        <f>loaded!C43</f>
        <v>0</v>
      </c>
      <c r="C43">
        <f>loaded!I43</f>
        <v>0</v>
      </c>
      <c r="D43">
        <f>IF(loaded!K43="Male",1,IF(loaded!K43="Female",2,9))</f>
        <v>9</v>
      </c>
      <c r="E43" s="89" t="e">
        <f>IF(stats!$Y$13,DATE(RIGHT(loaded!M43,4),MID(loaded!M43,3,2),LEFT(loaded!M43,2)),DATE(RIGHT(loaded!M43,4), MID(loaded!M43,4,2),LEFT(loaded!M43,2)))</f>
        <v>#VALUE!</v>
      </c>
      <c r="F43" s="67" t="e">
        <f t="shared" si="0"/>
        <v>#VALUE!</v>
      </c>
      <c r="G43" t="str">
        <f>LEFT(loaded!O43,3)</f>
        <v/>
      </c>
      <c r="H43" s="67" t="str">
        <f>_xlfn.IFNA(INDEX(cntry_codes,MATCH(loaded!Q43,countries,0)),IF(loaded!Q43="","0003",""))</f>
        <v>0003</v>
      </c>
      <c r="I43" t="e">
        <f>INDEX(atsi_codes,MATCH(loaded!S43,atsi,0))</f>
        <v>#N/A</v>
      </c>
      <c r="J43" t="e">
        <f>INDEX(lang_codes,MATCH(loaded!U43,lang,0))</f>
        <v>#N/A</v>
      </c>
      <c r="K43" s="6">
        <f>loaded!W43</f>
        <v>0</v>
      </c>
      <c r="L43" t="e">
        <f>INDEX(us_acc_codes,MATCH(loaded!Y43,us_acc,0))</f>
        <v>#N/A</v>
      </c>
      <c r="M43" t="e">
        <f>INDEX(client_codes,MATCH(loaded!AA43,client,0))</f>
        <v>#N/A</v>
      </c>
      <c r="N43" t="e">
        <f>INDEX(src_ref_codes,MATCH(loaded!AC43,src_ref,0))</f>
        <v>#N/A</v>
      </c>
      <c r="O43" s="89" t="e">
        <f>IF(stats!$Y$13,DATE(RIGHT(loaded!AE43,4),MID(loaded!AE43,3,2),LEFT(loaded!AE43,2)),DATE(RIGHT(loaded!AE43,4),MID(loaded!AE43,4,2),LEFT(loaded!AE43,2)))</f>
        <v>#VALUE!</v>
      </c>
      <c r="P43" s="89" t="e">
        <f>IF(stats!$Y$13,DATE(RIGHT(loaded!AG43,4),MID(loaded!AG43,3,2),LEFT(loaded!AG43,2)),DATE(RIGHT(loaded!AG43,4),MID(loaded!AG43,4,2),LEFT(loaded!AG43,2)))</f>
        <v>#VALUE!</v>
      </c>
      <c r="Q43" s="67" t="e">
        <f t="shared" si="1"/>
        <v>#VALUE!</v>
      </c>
      <c r="R43" t="e">
        <f>INDEX(reces_codes,MATCH(loaded!AI43,reason,0))</f>
        <v>#N/A</v>
      </c>
      <c r="S43" t="e">
        <f>INDEX(TDS_codes,MATCH(loaded!AK43,TDS,0))</f>
        <v>#N/A</v>
      </c>
      <c r="T43" t="e">
        <f>IF(M43=2,"",INDEX(method_codes,MATCH(loaded!AM43,method,0)))</f>
        <v>#N/A</v>
      </c>
      <c r="U43" t="e">
        <f>IF(M43=2,"",INDEX(inj_codes,MATCH(loaded!AO43,inj,0)))</f>
        <v>#N/A</v>
      </c>
      <c r="V43" t="e">
        <f>IF(M43=2,"",INDEX(drug_codes,MATCH(loaded!AQ43,drug,0)))</f>
        <v>#N/A</v>
      </c>
      <c r="W43" t="e">
        <f>IF(M43=2,"",_xlfn.IFNA(INDEX(drug_codes,MATCH(loaded!AS43,drug,0)),""))</f>
        <v>#N/A</v>
      </c>
      <c r="X43" t="e">
        <f>IF(M43=2,"",_xlfn.IFNA(INDEX(drug_codes,MATCH(loaded!AU43,drug,0)),""))</f>
        <v>#N/A</v>
      </c>
      <c r="Y43" t="e">
        <f>IF(M43=2,"",_xlfn.IFNA(INDEX(drug_codes,MATCH(loaded!AW43,drug,0)),""))</f>
        <v>#N/A</v>
      </c>
      <c r="Z43" t="e">
        <f>IF(M43=2,"",_xlfn.IFNA(INDEX(drug_codes,MATCH(loaded!AY43,drug,0)),""))</f>
        <v>#N/A</v>
      </c>
      <c r="AA43" t="e">
        <f>IF(M43=2,"",_xlfn.IFNA(INDEX(drug_codes,MATCH(loaded!BA43,drug,0)),""))</f>
        <v>#N/A</v>
      </c>
      <c r="AB43" t="e">
        <f>INDEX(MTT_codes,MATCH(loaded!BC43,MTT,0))</f>
        <v>#N/A</v>
      </c>
      <c r="AC43" t="str">
        <f>_xlfn.IFNA(INDEX(MTT_codes,MATCH(loaded!BE43,MTT,0)),"")</f>
        <v/>
      </c>
      <c r="AD43" t="str">
        <f>_xlfn.IFNA(INDEX(MTT_codes,MATCH(loaded!BG43,MTT,0)),"")</f>
        <v/>
      </c>
      <c r="AE43" t="str">
        <f>_xlfn.IFNA(INDEX(MTT_codes,MATCH(loaded!BI43,MTT,0)),"")</f>
        <v/>
      </c>
      <c r="AF43" t="str">
        <f>_xlfn.IFNA(INDEX(MTT_codes,MATCH(loaded!BK43,MTT,0)),"")</f>
        <v/>
      </c>
      <c r="AG43" t="str">
        <f>_xlfn.IFNA(INDEX(MTT_codes,MATCH(loaded!BM43,MTT,0)),"")</f>
        <v/>
      </c>
      <c r="AH43" t="e">
        <f>INDEX(liv_ar_codes,MATCH(loaded!BO43,liv_ar,0))</f>
        <v>#N/A</v>
      </c>
      <c r="AI43" t="str">
        <f>_xlfn.IFNA(INDEX(MTT_codes,MATCH(loaded!BQ43,MTT,0)),"")</f>
        <v/>
      </c>
      <c r="AJ43">
        <f>_xlfn.IFNA(INDEX(mental_codes,MATCH(loaded!BS43,mental,0)),9)</f>
        <v>9</v>
      </c>
    </row>
    <row r="44" spans="2:36">
      <c r="B44">
        <f>loaded!C44</f>
        <v>0</v>
      </c>
      <c r="C44">
        <f>loaded!I44</f>
        <v>0</v>
      </c>
      <c r="D44">
        <f>IF(loaded!K44="Male",1,IF(loaded!K44="Female",2,9))</f>
        <v>9</v>
      </c>
      <c r="E44" s="89" t="e">
        <f>IF(stats!$Y$13,DATE(RIGHT(loaded!M44,4),MID(loaded!M44,3,2),LEFT(loaded!M44,2)),DATE(RIGHT(loaded!M44,4), MID(loaded!M44,4,2),LEFT(loaded!M44,2)))</f>
        <v>#VALUE!</v>
      </c>
      <c r="F44" s="67" t="e">
        <f t="shared" si="0"/>
        <v>#VALUE!</v>
      </c>
      <c r="G44" t="str">
        <f>LEFT(loaded!O44,3)</f>
        <v/>
      </c>
      <c r="H44" s="67" t="str">
        <f>_xlfn.IFNA(INDEX(cntry_codes,MATCH(loaded!Q44,countries,0)),IF(loaded!Q44="","0003",""))</f>
        <v>0003</v>
      </c>
      <c r="I44" t="e">
        <f>INDEX(atsi_codes,MATCH(loaded!S44,atsi,0))</f>
        <v>#N/A</v>
      </c>
      <c r="J44" t="e">
        <f>INDEX(lang_codes,MATCH(loaded!U44,lang,0))</f>
        <v>#N/A</v>
      </c>
      <c r="K44" s="6">
        <f>loaded!W44</f>
        <v>0</v>
      </c>
      <c r="L44" t="e">
        <f>INDEX(us_acc_codes,MATCH(loaded!Y44,us_acc,0))</f>
        <v>#N/A</v>
      </c>
      <c r="M44" t="e">
        <f>INDEX(client_codes,MATCH(loaded!AA44,client,0))</f>
        <v>#N/A</v>
      </c>
      <c r="N44" t="e">
        <f>INDEX(src_ref_codes,MATCH(loaded!AC44,src_ref,0))</f>
        <v>#N/A</v>
      </c>
      <c r="O44" s="89" t="e">
        <f>IF(stats!$Y$13,DATE(RIGHT(loaded!AE44,4),MID(loaded!AE44,3,2),LEFT(loaded!AE44,2)),DATE(RIGHT(loaded!AE44,4),MID(loaded!AE44,4,2),LEFT(loaded!AE44,2)))</f>
        <v>#VALUE!</v>
      </c>
      <c r="P44" s="89" t="e">
        <f>IF(stats!$Y$13,DATE(RIGHT(loaded!AG44,4),MID(loaded!AG44,3,2),LEFT(loaded!AG44,2)),DATE(RIGHT(loaded!AG44,4),MID(loaded!AG44,4,2),LEFT(loaded!AG44,2)))</f>
        <v>#VALUE!</v>
      </c>
      <c r="Q44" s="67" t="e">
        <f t="shared" si="1"/>
        <v>#VALUE!</v>
      </c>
      <c r="R44" t="e">
        <f>INDEX(reces_codes,MATCH(loaded!AI44,reason,0))</f>
        <v>#N/A</v>
      </c>
      <c r="S44" t="e">
        <f>INDEX(TDS_codes,MATCH(loaded!AK44,TDS,0))</f>
        <v>#N/A</v>
      </c>
      <c r="T44" t="e">
        <f>IF(M44=2,"",INDEX(method_codes,MATCH(loaded!AM44,method,0)))</f>
        <v>#N/A</v>
      </c>
      <c r="U44" t="e">
        <f>IF(M44=2,"",INDEX(inj_codes,MATCH(loaded!AO44,inj,0)))</f>
        <v>#N/A</v>
      </c>
      <c r="V44" t="e">
        <f>IF(M44=2,"",INDEX(drug_codes,MATCH(loaded!AQ44,drug,0)))</f>
        <v>#N/A</v>
      </c>
      <c r="W44" t="e">
        <f>IF(M44=2,"",_xlfn.IFNA(INDEX(drug_codes,MATCH(loaded!AS44,drug,0)),""))</f>
        <v>#N/A</v>
      </c>
      <c r="X44" t="e">
        <f>IF(M44=2,"",_xlfn.IFNA(INDEX(drug_codes,MATCH(loaded!AU44,drug,0)),""))</f>
        <v>#N/A</v>
      </c>
      <c r="Y44" t="e">
        <f>IF(M44=2,"",_xlfn.IFNA(INDEX(drug_codes,MATCH(loaded!AW44,drug,0)),""))</f>
        <v>#N/A</v>
      </c>
      <c r="Z44" t="e">
        <f>IF(M44=2,"",_xlfn.IFNA(INDEX(drug_codes,MATCH(loaded!AY44,drug,0)),""))</f>
        <v>#N/A</v>
      </c>
      <c r="AA44" t="e">
        <f>IF(M44=2,"",_xlfn.IFNA(INDEX(drug_codes,MATCH(loaded!BA44,drug,0)),""))</f>
        <v>#N/A</v>
      </c>
      <c r="AB44" t="e">
        <f>INDEX(MTT_codes,MATCH(loaded!BC44,MTT,0))</f>
        <v>#N/A</v>
      </c>
      <c r="AC44" t="str">
        <f>_xlfn.IFNA(INDEX(MTT_codes,MATCH(loaded!BE44,MTT,0)),"")</f>
        <v/>
      </c>
      <c r="AD44" t="str">
        <f>_xlfn.IFNA(INDEX(MTT_codes,MATCH(loaded!BG44,MTT,0)),"")</f>
        <v/>
      </c>
      <c r="AE44" t="str">
        <f>_xlfn.IFNA(INDEX(MTT_codes,MATCH(loaded!BI44,MTT,0)),"")</f>
        <v/>
      </c>
      <c r="AF44" t="str">
        <f>_xlfn.IFNA(INDEX(MTT_codes,MATCH(loaded!BK44,MTT,0)),"")</f>
        <v/>
      </c>
      <c r="AG44" t="str">
        <f>_xlfn.IFNA(INDEX(MTT_codes,MATCH(loaded!BM44,MTT,0)),"")</f>
        <v/>
      </c>
      <c r="AH44" t="e">
        <f>INDEX(liv_ar_codes,MATCH(loaded!BO44,liv_ar,0))</f>
        <v>#N/A</v>
      </c>
      <c r="AI44" t="str">
        <f>_xlfn.IFNA(INDEX(MTT_codes,MATCH(loaded!BQ44,MTT,0)),"")</f>
        <v/>
      </c>
      <c r="AJ44">
        <f>_xlfn.IFNA(INDEX(mental_codes,MATCH(loaded!BS44,mental,0)),9)</f>
        <v>9</v>
      </c>
    </row>
    <row r="45" spans="2:36">
      <c r="B45">
        <f>loaded!C45</f>
        <v>0</v>
      </c>
      <c r="C45">
        <f>loaded!I45</f>
        <v>0</v>
      </c>
      <c r="D45">
        <f>IF(loaded!K45="Male",1,IF(loaded!K45="Female",2,9))</f>
        <v>9</v>
      </c>
      <c r="E45" s="89" t="e">
        <f>IF(stats!$Y$13,DATE(RIGHT(loaded!M45,4),MID(loaded!M45,3,2),LEFT(loaded!M45,2)),DATE(RIGHT(loaded!M45,4), MID(loaded!M45,4,2),LEFT(loaded!M45,2)))</f>
        <v>#VALUE!</v>
      </c>
      <c r="F45" s="67" t="e">
        <f t="shared" si="0"/>
        <v>#VALUE!</v>
      </c>
      <c r="G45" t="str">
        <f>LEFT(loaded!O45,3)</f>
        <v/>
      </c>
      <c r="H45" s="67" t="str">
        <f>_xlfn.IFNA(INDEX(cntry_codes,MATCH(loaded!Q45,countries,0)),IF(loaded!Q45="","0003",""))</f>
        <v>0003</v>
      </c>
      <c r="I45" t="e">
        <f>INDEX(atsi_codes,MATCH(loaded!S45,atsi,0))</f>
        <v>#N/A</v>
      </c>
      <c r="J45" t="e">
        <f>INDEX(lang_codes,MATCH(loaded!U45,lang,0))</f>
        <v>#N/A</v>
      </c>
      <c r="K45" s="6">
        <f>loaded!W45</f>
        <v>0</v>
      </c>
      <c r="L45" t="e">
        <f>INDEX(us_acc_codes,MATCH(loaded!Y45,us_acc,0))</f>
        <v>#N/A</v>
      </c>
      <c r="M45" t="e">
        <f>INDEX(client_codes,MATCH(loaded!AA45,client,0))</f>
        <v>#N/A</v>
      </c>
      <c r="N45" t="e">
        <f>INDEX(src_ref_codes,MATCH(loaded!AC45,src_ref,0))</f>
        <v>#N/A</v>
      </c>
      <c r="O45" s="89" t="e">
        <f>IF(stats!$Y$13,DATE(RIGHT(loaded!AE45,4),MID(loaded!AE45,3,2),LEFT(loaded!AE45,2)),DATE(RIGHT(loaded!AE45,4),MID(loaded!AE45,4,2),LEFT(loaded!AE45,2)))</f>
        <v>#VALUE!</v>
      </c>
      <c r="P45" s="89" t="e">
        <f>IF(stats!$Y$13,DATE(RIGHT(loaded!AG45,4),MID(loaded!AG45,3,2),LEFT(loaded!AG45,2)),DATE(RIGHT(loaded!AG45,4),MID(loaded!AG45,4,2),LEFT(loaded!AG45,2)))</f>
        <v>#VALUE!</v>
      </c>
      <c r="Q45" s="67" t="e">
        <f t="shared" si="1"/>
        <v>#VALUE!</v>
      </c>
      <c r="R45" t="e">
        <f>INDEX(reces_codes,MATCH(loaded!AI45,reason,0))</f>
        <v>#N/A</v>
      </c>
      <c r="S45" t="e">
        <f>INDEX(TDS_codes,MATCH(loaded!AK45,TDS,0))</f>
        <v>#N/A</v>
      </c>
      <c r="T45" t="e">
        <f>IF(M45=2,"",INDEX(method_codes,MATCH(loaded!AM45,method,0)))</f>
        <v>#N/A</v>
      </c>
      <c r="U45" t="e">
        <f>IF(M45=2,"",INDEX(inj_codes,MATCH(loaded!AO45,inj,0)))</f>
        <v>#N/A</v>
      </c>
      <c r="V45" t="e">
        <f>IF(M45=2,"",INDEX(drug_codes,MATCH(loaded!AQ45,drug,0)))</f>
        <v>#N/A</v>
      </c>
      <c r="W45" t="e">
        <f>IF(M45=2,"",_xlfn.IFNA(INDEX(drug_codes,MATCH(loaded!AS45,drug,0)),""))</f>
        <v>#N/A</v>
      </c>
      <c r="X45" t="e">
        <f>IF(M45=2,"",_xlfn.IFNA(INDEX(drug_codes,MATCH(loaded!AU45,drug,0)),""))</f>
        <v>#N/A</v>
      </c>
      <c r="Y45" t="e">
        <f>IF(M45=2,"",_xlfn.IFNA(INDEX(drug_codes,MATCH(loaded!AW45,drug,0)),""))</f>
        <v>#N/A</v>
      </c>
      <c r="Z45" t="e">
        <f>IF(M45=2,"",_xlfn.IFNA(INDEX(drug_codes,MATCH(loaded!AY45,drug,0)),""))</f>
        <v>#N/A</v>
      </c>
      <c r="AA45" t="e">
        <f>IF(M45=2,"",_xlfn.IFNA(INDEX(drug_codes,MATCH(loaded!BA45,drug,0)),""))</f>
        <v>#N/A</v>
      </c>
      <c r="AB45" t="e">
        <f>INDEX(MTT_codes,MATCH(loaded!BC45,MTT,0))</f>
        <v>#N/A</v>
      </c>
      <c r="AC45" t="str">
        <f>_xlfn.IFNA(INDEX(MTT_codes,MATCH(loaded!BE45,MTT,0)),"")</f>
        <v/>
      </c>
      <c r="AD45" t="str">
        <f>_xlfn.IFNA(INDEX(MTT_codes,MATCH(loaded!BG45,MTT,0)),"")</f>
        <v/>
      </c>
      <c r="AE45" t="str">
        <f>_xlfn.IFNA(INDEX(MTT_codes,MATCH(loaded!BI45,MTT,0)),"")</f>
        <v/>
      </c>
      <c r="AF45" t="str">
        <f>_xlfn.IFNA(INDEX(MTT_codes,MATCH(loaded!BK45,MTT,0)),"")</f>
        <v/>
      </c>
      <c r="AG45" t="str">
        <f>_xlfn.IFNA(INDEX(MTT_codes,MATCH(loaded!BM45,MTT,0)),"")</f>
        <v/>
      </c>
      <c r="AH45" t="e">
        <f>INDEX(liv_ar_codes,MATCH(loaded!BO45,liv_ar,0))</f>
        <v>#N/A</v>
      </c>
      <c r="AI45" t="str">
        <f>_xlfn.IFNA(INDEX(MTT_codes,MATCH(loaded!BQ45,MTT,0)),"")</f>
        <v/>
      </c>
      <c r="AJ45">
        <f>_xlfn.IFNA(INDEX(mental_codes,MATCH(loaded!BS45,mental,0)),9)</f>
        <v>9</v>
      </c>
    </row>
    <row r="46" spans="2:36">
      <c r="B46">
        <f>loaded!C46</f>
        <v>0</v>
      </c>
      <c r="C46">
        <f>loaded!I46</f>
        <v>0</v>
      </c>
      <c r="D46">
        <f>IF(loaded!K46="Male",1,IF(loaded!K46="Female",2,9))</f>
        <v>9</v>
      </c>
      <c r="E46" s="89" t="e">
        <f>IF(stats!$Y$13,DATE(RIGHT(loaded!M46,4),MID(loaded!M46,3,2),LEFT(loaded!M46,2)),DATE(RIGHT(loaded!M46,4), MID(loaded!M46,4,2),LEFT(loaded!M46,2)))</f>
        <v>#VALUE!</v>
      </c>
      <c r="F46" s="67" t="e">
        <f t="shared" si="0"/>
        <v>#VALUE!</v>
      </c>
      <c r="G46" t="str">
        <f>LEFT(loaded!O46,3)</f>
        <v/>
      </c>
      <c r="H46" s="67" t="str">
        <f>_xlfn.IFNA(INDEX(cntry_codes,MATCH(loaded!Q46,countries,0)),IF(loaded!Q46="","0003",""))</f>
        <v>0003</v>
      </c>
      <c r="I46" t="e">
        <f>INDEX(atsi_codes,MATCH(loaded!S46,atsi,0))</f>
        <v>#N/A</v>
      </c>
      <c r="J46" t="e">
        <f>INDEX(lang_codes,MATCH(loaded!U46,lang,0))</f>
        <v>#N/A</v>
      </c>
      <c r="K46" s="6">
        <f>loaded!W46</f>
        <v>0</v>
      </c>
      <c r="L46" t="e">
        <f>INDEX(us_acc_codes,MATCH(loaded!Y46,us_acc,0))</f>
        <v>#N/A</v>
      </c>
      <c r="M46" t="e">
        <f>INDEX(client_codes,MATCH(loaded!AA46,client,0))</f>
        <v>#N/A</v>
      </c>
      <c r="N46" t="e">
        <f>INDEX(src_ref_codes,MATCH(loaded!AC46,src_ref,0))</f>
        <v>#N/A</v>
      </c>
      <c r="O46" s="89" t="e">
        <f>IF(stats!$Y$13,DATE(RIGHT(loaded!AE46,4),MID(loaded!AE46,3,2),LEFT(loaded!AE46,2)),DATE(RIGHT(loaded!AE46,4),MID(loaded!AE46,4,2),LEFT(loaded!AE46,2)))</f>
        <v>#VALUE!</v>
      </c>
      <c r="P46" s="89" t="e">
        <f>IF(stats!$Y$13,DATE(RIGHT(loaded!AG46,4),MID(loaded!AG46,3,2),LEFT(loaded!AG46,2)),DATE(RIGHT(loaded!AG46,4),MID(loaded!AG46,4,2),LEFT(loaded!AG46,2)))</f>
        <v>#VALUE!</v>
      </c>
      <c r="Q46" s="67" t="e">
        <f t="shared" si="1"/>
        <v>#VALUE!</v>
      </c>
      <c r="R46" t="e">
        <f>INDEX(reces_codes,MATCH(loaded!AI46,reason,0))</f>
        <v>#N/A</v>
      </c>
      <c r="S46" t="e">
        <f>INDEX(TDS_codes,MATCH(loaded!AK46,TDS,0))</f>
        <v>#N/A</v>
      </c>
      <c r="T46" t="e">
        <f>IF(M46=2,"",INDEX(method_codes,MATCH(loaded!AM46,method,0)))</f>
        <v>#N/A</v>
      </c>
      <c r="U46" t="e">
        <f>IF(M46=2,"",INDEX(inj_codes,MATCH(loaded!AO46,inj,0)))</f>
        <v>#N/A</v>
      </c>
      <c r="V46" t="e">
        <f>IF(M46=2,"",INDEX(drug_codes,MATCH(loaded!AQ46,drug,0)))</f>
        <v>#N/A</v>
      </c>
      <c r="W46" t="e">
        <f>IF(M46=2,"",_xlfn.IFNA(INDEX(drug_codes,MATCH(loaded!AS46,drug,0)),""))</f>
        <v>#N/A</v>
      </c>
      <c r="X46" t="e">
        <f>IF(M46=2,"",_xlfn.IFNA(INDEX(drug_codes,MATCH(loaded!AU46,drug,0)),""))</f>
        <v>#N/A</v>
      </c>
      <c r="Y46" t="e">
        <f>IF(M46=2,"",_xlfn.IFNA(INDEX(drug_codes,MATCH(loaded!AW46,drug,0)),""))</f>
        <v>#N/A</v>
      </c>
      <c r="Z46" t="e">
        <f>IF(M46=2,"",_xlfn.IFNA(INDEX(drug_codes,MATCH(loaded!AY46,drug,0)),""))</f>
        <v>#N/A</v>
      </c>
      <c r="AA46" t="e">
        <f>IF(M46=2,"",_xlfn.IFNA(INDEX(drug_codes,MATCH(loaded!BA46,drug,0)),""))</f>
        <v>#N/A</v>
      </c>
      <c r="AB46" t="e">
        <f>INDEX(MTT_codes,MATCH(loaded!BC46,MTT,0))</f>
        <v>#N/A</v>
      </c>
      <c r="AC46" t="str">
        <f>_xlfn.IFNA(INDEX(MTT_codes,MATCH(loaded!BE46,MTT,0)),"")</f>
        <v/>
      </c>
      <c r="AD46" t="str">
        <f>_xlfn.IFNA(INDEX(MTT_codes,MATCH(loaded!BG46,MTT,0)),"")</f>
        <v/>
      </c>
      <c r="AE46" t="str">
        <f>_xlfn.IFNA(INDEX(MTT_codes,MATCH(loaded!BI46,MTT,0)),"")</f>
        <v/>
      </c>
      <c r="AF46" t="str">
        <f>_xlfn.IFNA(INDEX(MTT_codes,MATCH(loaded!BK46,MTT,0)),"")</f>
        <v/>
      </c>
      <c r="AG46" t="str">
        <f>_xlfn.IFNA(INDEX(MTT_codes,MATCH(loaded!BM46,MTT,0)),"")</f>
        <v/>
      </c>
      <c r="AH46" t="e">
        <f>INDEX(liv_ar_codes,MATCH(loaded!BO46,liv_ar,0))</f>
        <v>#N/A</v>
      </c>
      <c r="AI46" t="str">
        <f>_xlfn.IFNA(INDEX(MTT_codes,MATCH(loaded!BQ46,MTT,0)),"")</f>
        <v/>
      </c>
      <c r="AJ46">
        <f>_xlfn.IFNA(INDEX(mental_codes,MATCH(loaded!BS46,mental,0)),9)</f>
        <v>9</v>
      </c>
    </row>
    <row r="47" spans="2:36">
      <c r="B47">
        <f>loaded!C47</f>
        <v>0</v>
      </c>
      <c r="C47">
        <f>loaded!I47</f>
        <v>0</v>
      </c>
      <c r="D47">
        <f>IF(loaded!K47="Male",1,IF(loaded!K47="Female",2,9))</f>
        <v>9</v>
      </c>
      <c r="E47" s="89" t="e">
        <f>IF(stats!$Y$13,DATE(RIGHT(loaded!M47,4),MID(loaded!M47,3,2),LEFT(loaded!M47,2)),DATE(RIGHT(loaded!M47,4), MID(loaded!M47,4,2),LEFT(loaded!M47,2)))</f>
        <v>#VALUE!</v>
      </c>
      <c r="F47" s="67" t="e">
        <f t="shared" si="0"/>
        <v>#VALUE!</v>
      </c>
      <c r="G47" t="str">
        <f>LEFT(loaded!O47,3)</f>
        <v/>
      </c>
      <c r="H47" s="67" t="str">
        <f>_xlfn.IFNA(INDEX(cntry_codes,MATCH(loaded!Q47,countries,0)),IF(loaded!Q47="","0003",""))</f>
        <v>0003</v>
      </c>
      <c r="I47" t="e">
        <f>INDEX(atsi_codes,MATCH(loaded!S47,atsi,0))</f>
        <v>#N/A</v>
      </c>
      <c r="J47" t="e">
        <f>INDEX(lang_codes,MATCH(loaded!U47,lang,0))</f>
        <v>#N/A</v>
      </c>
      <c r="K47" s="6">
        <f>loaded!W47</f>
        <v>0</v>
      </c>
      <c r="L47" t="e">
        <f>INDEX(us_acc_codes,MATCH(loaded!Y47,us_acc,0))</f>
        <v>#N/A</v>
      </c>
      <c r="M47" t="e">
        <f>INDEX(client_codes,MATCH(loaded!AA47,client,0))</f>
        <v>#N/A</v>
      </c>
      <c r="N47" t="e">
        <f>INDEX(src_ref_codes,MATCH(loaded!AC47,src_ref,0))</f>
        <v>#N/A</v>
      </c>
      <c r="O47" s="89" t="e">
        <f>IF(stats!$Y$13,DATE(RIGHT(loaded!AE47,4),MID(loaded!AE47,3,2),LEFT(loaded!AE47,2)),DATE(RIGHT(loaded!AE47,4),MID(loaded!AE47,4,2),LEFT(loaded!AE47,2)))</f>
        <v>#VALUE!</v>
      </c>
      <c r="P47" s="89" t="e">
        <f>IF(stats!$Y$13,DATE(RIGHT(loaded!AG47,4),MID(loaded!AG47,3,2),LEFT(loaded!AG47,2)),DATE(RIGHT(loaded!AG47,4),MID(loaded!AG47,4,2),LEFT(loaded!AG47,2)))</f>
        <v>#VALUE!</v>
      </c>
      <c r="Q47" s="67" t="e">
        <f t="shared" si="1"/>
        <v>#VALUE!</v>
      </c>
      <c r="R47" t="e">
        <f>INDEX(reces_codes,MATCH(loaded!AI47,reason,0))</f>
        <v>#N/A</v>
      </c>
      <c r="S47" t="e">
        <f>INDEX(TDS_codes,MATCH(loaded!AK47,TDS,0))</f>
        <v>#N/A</v>
      </c>
      <c r="T47" t="e">
        <f>IF(M47=2,"",INDEX(method_codes,MATCH(loaded!AM47,method,0)))</f>
        <v>#N/A</v>
      </c>
      <c r="U47" t="e">
        <f>IF(M47=2,"",INDEX(inj_codes,MATCH(loaded!AO47,inj,0)))</f>
        <v>#N/A</v>
      </c>
      <c r="V47" t="e">
        <f>IF(M47=2,"",INDEX(drug_codes,MATCH(loaded!AQ47,drug,0)))</f>
        <v>#N/A</v>
      </c>
      <c r="W47" t="e">
        <f>IF(M47=2,"",_xlfn.IFNA(INDEX(drug_codes,MATCH(loaded!AS47,drug,0)),""))</f>
        <v>#N/A</v>
      </c>
      <c r="X47" t="e">
        <f>IF(M47=2,"",_xlfn.IFNA(INDEX(drug_codes,MATCH(loaded!AU47,drug,0)),""))</f>
        <v>#N/A</v>
      </c>
      <c r="Y47" t="e">
        <f>IF(M47=2,"",_xlfn.IFNA(INDEX(drug_codes,MATCH(loaded!AW47,drug,0)),""))</f>
        <v>#N/A</v>
      </c>
      <c r="Z47" t="e">
        <f>IF(M47=2,"",_xlfn.IFNA(INDEX(drug_codes,MATCH(loaded!AY47,drug,0)),""))</f>
        <v>#N/A</v>
      </c>
      <c r="AA47" t="e">
        <f>IF(M47=2,"",_xlfn.IFNA(INDEX(drug_codes,MATCH(loaded!BA47,drug,0)),""))</f>
        <v>#N/A</v>
      </c>
      <c r="AB47" t="e">
        <f>INDEX(MTT_codes,MATCH(loaded!BC47,MTT,0))</f>
        <v>#N/A</v>
      </c>
      <c r="AC47" t="str">
        <f>_xlfn.IFNA(INDEX(MTT_codes,MATCH(loaded!BE47,MTT,0)),"")</f>
        <v/>
      </c>
      <c r="AD47" t="str">
        <f>_xlfn.IFNA(INDEX(MTT_codes,MATCH(loaded!BG47,MTT,0)),"")</f>
        <v/>
      </c>
      <c r="AE47" t="str">
        <f>_xlfn.IFNA(INDEX(MTT_codes,MATCH(loaded!BI47,MTT,0)),"")</f>
        <v/>
      </c>
      <c r="AF47" t="str">
        <f>_xlfn.IFNA(INDEX(MTT_codes,MATCH(loaded!BK47,MTT,0)),"")</f>
        <v/>
      </c>
      <c r="AG47" t="str">
        <f>_xlfn.IFNA(INDEX(MTT_codes,MATCH(loaded!BM47,MTT,0)),"")</f>
        <v/>
      </c>
      <c r="AH47" t="e">
        <f>INDEX(liv_ar_codes,MATCH(loaded!BO47,liv_ar,0))</f>
        <v>#N/A</v>
      </c>
      <c r="AI47" t="str">
        <f>_xlfn.IFNA(INDEX(MTT_codes,MATCH(loaded!BQ47,MTT,0)),"")</f>
        <v/>
      </c>
      <c r="AJ47">
        <f>_xlfn.IFNA(INDEX(mental_codes,MATCH(loaded!BS47,mental,0)),9)</f>
        <v>9</v>
      </c>
    </row>
    <row r="48" spans="2:36">
      <c r="B48">
        <f>loaded!C48</f>
        <v>0</v>
      </c>
      <c r="C48">
        <f>loaded!I48</f>
        <v>0</v>
      </c>
      <c r="D48">
        <f>IF(loaded!K48="Male",1,IF(loaded!K48="Female",2,9))</f>
        <v>9</v>
      </c>
      <c r="E48" s="89" t="e">
        <f>IF(stats!$Y$13,DATE(RIGHT(loaded!M48,4),MID(loaded!M48,3,2),LEFT(loaded!M48,2)),DATE(RIGHT(loaded!M48,4), MID(loaded!M48,4,2),LEFT(loaded!M48,2)))</f>
        <v>#VALUE!</v>
      </c>
      <c r="F48" s="67" t="e">
        <f t="shared" si="0"/>
        <v>#VALUE!</v>
      </c>
      <c r="G48" t="str">
        <f>LEFT(loaded!O48,3)</f>
        <v/>
      </c>
      <c r="H48" s="67" t="str">
        <f>_xlfn.IFNA(INDEX(cntry_codes,MATCH(loaded!Q48,countries,0)),IF(loaded!Q48="","0003",""))</f>
        <v>0003</v>
      </c>
      <c r="I48" t="e">
        <f>INDEX(atsi_codes,MATCH(loaded!S48,atsi,0))</f>
        <v>#N/A</v>
      </c>
      <c r="J48" t="e">
        <f>INDEX(lang_codes,MATCH(loaded!U48,lang,0))</f>
        <v>#N/A</v>
      </c>
      <c r="K48" s="6">
        <f>loaded!W48</f>
        <v>0</v>
      </c>
      <c r="L48" t="e">
        <f>INDEX(us_acc_codes,MATCH(loaded!Y48,us_acc,0))</f>
        <v>#N/A</v>
      </c>
      <c r="M48" t="e">
        <f>INDEX(client_codes,MATCH(loaded!AA48,client,0))</f>
        <v>#N/A</v>
      </c>
      <c r="N48" t="e">
        <f>INDEX(src_ref_codes,MATCH(loaded!AC48,src_ref,0))</f>
        <v>#N/A</v>
      </c>
      <c r="O48" s="89" t="e">
        <f>IF(stats!$Y$13,DATE(RIGHT(loaded!AE48,4),MID(loaded!AE48,3,2),LEFT(loaded!AE48,2)),DATE(RIGHT(loaded!AE48,4),MID(loaded!AE48,4,2),LEFT(loaded!AE48,2)))</f>
        <v>#VALUE!</v>
      </c>
      <c r="P48" s="89" t="e">
        <f>IF(stats!$Y$13,DATE(RIGHT(loaded!AG48,4),MID(loaded!AG48,3,2),LEFT(loaded!AG48,2)),DATE(RIGHT(loaded!AG48,4),MID(loaded!AG48,4,2),LEFT(loaded!AG48,2)))</f>
        <v>#VALUE!</v>
      </c>
      <c r="Q48" s="67" t="e">
        <f t="shared" si="1"/>
        <v>#VALUE!</v>
      </c>
      <c r="R48" t="e">
        <f>INDEX(reces_codes,MATCH(loaded!AI48,reason,0))</f>
        <v>#N/A</v>
      </c>
      <c r="S48" t="e">
        <f>INDEX(TDS_codes,MATCH(loaded!AK48,TDS,0))</f>
        <v>#N/A</v>
      </c>
      <c r="T48" t="e">
        <f>IF(M48=2,"",INDEX(method_codes,MATCH(loaded!AM48,method,0)))</f>
        <v>#N/A</v>
      </c>
      <c r="U48" t="e">
        <f>IF(M48=2,"",INDEX(inj_codes,MATCH(loaded!AO48,inj,0)))</f>
        <v>#N/A</v>
      </c>
      <c r="V48" t="e">
        <f>IF(M48=2,"",INDEX(drug_codes,MATCH(loaded!AQ48,drug,0)))</f>
        <v>#N/A</v>
      </c>
      <c r="W48" t="e">
        <f>IF(M48=2,"",_xlfn.IFNA(INDEX(drug_codes,MATCH(loaded!AS48,drug,0)),""))</f>
        <v>#N/A</v>
      </c>
      <c r="X48" t="e">
        <f>IF(M48=2,"",_xlfn.IFNA(INDEX(drug_codes,MATCH(loaded!AU48,drug,0)),""))</f>
        <v>#N/A</v>
      </c>
      <c r="Y48" t="e">
        <f>IF(M48=2,"",_xlfn.IFNA(INDEX(drug_codes,MATCH(loaded!AW48,drug,0)),""))</f>
        <v>#N/A</v>
      </c>
      <c r="Z48" t="e">
        <f>IF(M48=2,"",_xlfn.IFNA(INDEX(drug_codes,MATCH(loaded!AY48,drug,0)),""))</f>
        <v>#N/A</v>
      </c>
      <c r="AA48" t="e">
        <f>IF(M48=2,"",_xlfn.IFNA(INDEX(drug_codes,MATCH(loaded!BA48,drug,0)),""))</f>
        <v>#N/A</v>
      </c>
      <c r="AB48" t="e">
        <f>INDEX(MTT_codes,MATCH(loaded!BC48,MTT,0))</f>
        <v>#N/A</v>
      </c>
      <c r="AC48" t="str">
        <f>_xlfn.IFNA(INDEX(MTT_codes,MATCH(loaded!BE48,MTT,0)),"")</f>
        <v/>
      </c>
      <c r="AD48" t="str">
        <f>_xlfn.IFNA(INDEX(MTT_codes,MATCH(loaded!BG48,MTT,0)),"")</f>
        <v/>
      </c>
      <c r="AE48" t="str">
        <f>_xlfn.IFNA(INDEX(MTT_codes,MATCH(loaded!BI48,MTT,0)),"")</f>
        <v/>
      </c>
      <c r="AF48" t="str">
        <f>_xlfn.IFNA(INDEX(MTT_codes,MATCH(loaded!BK48,MTT,0)),"")</f>
        <v/>
      </c>
      <c r="AG48" t="str">
        <f>_xlfn.IFNA(INDEX(MTT_codes,MATCH(loaded!BM48,MTT,0)),"")</f>
        <v/>
      </c>
      <c r="AH48" t="e">
        <f>INDEX(liv_ar_codes,MATCH(loaded!BO48,liv_ar,0))</f>
        <v>#N/A</v>
      </c>
      <c r="AI48" t="str">
        <f>_xlfn.IFNA(INDEX(MTT_codes,MATCH(loaded!BQ48,MTT,0)),"")</f>
        <v/>
      </c>
      <c r="AJ48">
        <f>_xlfn.IFNA(INDEX(mental_codes,MATCH(loaded!BS48,mental,0)),9)</f>
        <v>9</v>
      </c>
    </row>
    <row r="49" spans="2:36">
      <c r="B49">
        <f>loaded!C49</f>
        <v>0</v>
      </c>
      <c r="C49">
        <f>loaded!I49</f>
        <v>0</v>
      </c>
      <c r="D49">
        <f>IF(loaded!K49="Male",1,IF(loaded!K49="Female",2,9))</f>
        <v>9</v>
      </c>
      <c r="E49" s="89" t="e">
        <f>IF(stats!$Y$13,DATE(RIGHT(loaded!M49,4),MID(loaded!M49,3,2),LEFT(loaded!M49,2)),DATE(RIGHT(loaded!M49,4), MID(loaded!M49,4,2),LEFT(loaded!M49,2)))</f>
        <v>#VALUE!</v>
      </c>
      <c r="F49" s="67" t="e">
        <f t="shared" si="0"/>
        <v>#VALUE!</v>
      </c>
      <c r="G49" t="str">
        <f>LEFT(loaded!O49,3)</f>
        <v/>
      </c>
      <c r="H49" s="67" t="str">
        <f>_xlfn.IFNA(INDEX(cntry_codes,MATCH(loaded!Q49,countries,0)),IF(loaded!Q49="","0003",""))</f>
        <v>0003</v>
      </c>
      <c r="I49" t="e">
        <f>INDEX(atsi_codes,MATCH(loaded!S49,atsi,0))</f>
        <v>#N/A</v>
      </c>
      <c r="J49" t="e">
        <f>INDEX(lang_codes,MATCH(loaded!U49,lang,0))</f>
        <v>#N/A</v>
      </c>
      <c r="K49" s="6">
        <f>loaded!W49</f>
        <v>0</v>
      </c>
      <c r="L49" t="e">
        <f>INDEX(us_acc_codes,MATCH(loaded!Y49,us_acc,0))</f>
        <v>#N/A</v>
      </c>
      <c r="M49" t="e">
        <f>INDEX(client_codes,MATCH(loaded!AA49,client,0))</f>
        <v>#N/A</v>
      </c>
      <c r="N49" t="e">
        <f>INDEX(src_ref_codes,MATCH(loaded!AC49,src_ref,0))</f>
        <v>#N/A</v>
      </c>
      <c r="O49" s="89" t="e">
        <f>IF(stats!$Y$13,DATE(RIGHT(loaded!AE49,4),MID(loaded!AE49,3,2),LEFT(loaded!AE49,2)),DATE(RIGHT(loaded!AE49,4),MID(loaded!AE49,4,2),LEFT(loaded!AE49,2)))</f>
        <v>#VALUE!</v>
      </c>
      <c r="P49" s="89" t="e">
        <f>IF(stats!$Y$13,DATE(RIGHT(loaded!AG49,4),MID(loaded!AG49,3,2),LEFT(loaded!AG49,2)),DATE(RIGHT(loaded!AG49,4),MID(loaded!AG49,4,2),LEFT(loaded!AG49,2)))</f>
        <v>#VALUE!</v>
      </c>
      <c r="Q49" s="67" t="e">
        <f t="shared" si="1"/>
        <v>#VALUE!</v>
      </c>
      <c r="R49" t="e">
        <f>INDEX(reces_codes,MATCH(loaded!AI49,reason,0))</f>
        <v>#N/A</v>
      </c>
      <c r="S49" t="e">
        <f>INDEX(TDS_codes,MATCH(loaded!AK49,TDS,0))</f>
        <v>#N/A</v>
      </c>
      <c r="T49" t="e">
        <f>IF(M49=2,"",INDEX(method_codes,MATCH(loaded!AM49,method,0)))</f>
        <v>#N/A</v>
      </c>
      <c r="U49" t="e">
        <f>IF(M49=2,"",INDEX(inj_codes,MATCH(loaded!AO49,inj,0)))</f>
        <v>#N/A</v>
      </c>
      <c r="V49" t="e">
        <f>IF(M49=2,"",INDEX(drug_codes,MATCH(loaded!AQ49,drug,0)))</f>
        <v>#N/A</v>
      </c>
      <c r="W49" t="e">
        <f>IF(M49=2,"",_xlfn.IFNA(INDEX(drug_codes,MATCH(loaded!AS49,drug,0)),""))</f>
        <v>#N/A</v>
      </c>
      <c r="X49" t="e">
        <f>IF(M49=2,"",_xlfn.IFNA(INDEX(drug_codes,MATCH(loaded!AU49,drug,0)),""))</f>
        <v>#N/A</v>
      </c>
      <c r="Y49" t="e">
        <f>IF(M49=2,"",_xlfn.IFNA(INDEX(drug_codes,MATCH(loaded!AW49,drug,0)),""))</f>
        <v>#N/A</v>
      </c>
      <c r="Z49" t="e">
        <f>IF(M49=2,"",_xlfn.IFNA(INDEX(drug_codes,MATCH(loaded!AY49,drug,0)),""))</f>
        <v>#N/A</v>
      </c>
      <c r="AA49" t="e">
        <f>IF(M49=2,"",_xlfn.IFNA(INDEX(drug_codes,MATCH(loaded!BA49,drug,0)),""))</f>
        <v>#N/A</v>
      </c>
      <c r="AB49" t="e">
        <f>INDEX(MTT_codes,MATCH(loaded!BC49,MTT,0))</f>
        <v>#N/A</v>
      </c>
      <c r="AC49" t="str">
        <f>_xlfn.IFNA(INDEX(MTT_codes,MATCH(loaded!BE49,MTT,0)),"")</f>
        <v/>
      </c>
      <c r="AD49" t="str">
        <f>_xlfn.IFNA(INDEX(MTT_codes,MATCH(loaded!BG49,MTT,0)),"")</f>
        <v/>
      </c>
      <c r="AE49" t="str">
        <f>_xlfn.IFNA(INDEX(MTT_codes,MATCH(loaded!BI49,MTT,0)),"")</f>
        <v/>
      </c>
      <c r="AF49" t="str">
        <f>_xlfn.IFNA(INDEX(MTT_codes,MATCH(loaded!BK49,MTT,0)),"")</f>
        <v/>
      </c>
      <c r="AG49" t="str">
        <f>_xlfn.IFNA(INDEX(MTT_codes,MATCH(loaded!BM49,MTT,0)),"")</f>
        <v/>
      </c>
      <c r="AH49" t="e">
        <f>INDEX(liv_ar_codes,MATCH(loaded!BO49,liv_ar,0))</f>
        <v>#N/A</v>
      </c>
      <c r="AI49" t="str">
        <f>_xlfn.IFNA(INDEX(MTT_codes,MATCH(loaded!BQ49,MTT,0)),"")</f>
        <v/>
      </c>
      <c r="AJ49">
        <f>_xlfn.IFNA(INDEX(mental_codes,MATCH(loaded!BS49,mental,0)),9)</f>
        <v>9</v>
      </c>
    </row>
    <row r="50" spans="2:36">
      <c r="B50">
        <f>loaded!C50</f>
        <v>0</v>
      </c>
      <c r="C50">
        <f>loaded!I50</f>
        <v>0</v>
      </c>
      <c r="D50">
        <f>IF(loaded!K50="Male",1,IF(loaded!K50="Female",2,9))</f>
        <v>9</v>
      </c>
      <c r="E50" s="89" t="e">
        <f>IF(stats!$Y$13,DATE(RIGHT(loaded!M50,4),MID(loaded!M50,3,2),LEFT(loaded!M50,2)),DATE(RIGHT(loaded!M50,4), MID(loaded!M50,4,2),LEFT(loaded!M50,2)))</f>
        <v>#VALUE!</v>
      </c>
      <c r="F50" s="67" t="e">
        <f t="shared" si="0"/>
        <v>#VALUE!</v>
      </c>
      <c r="G50" t="str">
        <f>LEFT(loaded!O50,3)</f>
        <v/>
      </c>
      <c r="H50" s="67" t="str">
        <f>_xlfn.IFNA(INDEX(cntry_codes,MATCH(loaded!Q50,countries,0)),IF(loaded!Q50="","0003",""))</f>
        <v>0003</v>
      </c>
      <c r="I50" t="e">
        <f>INDEX(atsi_codes,MATCH(loaded!S50,atsi,0))</f>
        <v>#N/A</v>
      </c>
      <c r="J50" t="e">
        <f>INDEX(lang_codes,MATCH(loaded!U50,lang,0))</f>
        <v>#N/A</v>
      </c>
      <c r="K50" s="6">
        <f>loaded!W50</f>
        <v>0</v>
      </c>
      <c r="L50" t="e">
        <f>INDEX(us_acc_codes,MATCH(loaded!Y50,us_acc,0))</f>
        <v>#N/A</v>
      </c>
      <c r="M50" t="e">
        <f>INDEX(client_codes,MATCH(loaded!AA50,client,0))</f>
        <v>#N/A</v>
      </c>
      <c r="N50" t="e">
        <f>INDEX(src_ref_codes,MATCH(loaded!AC50,src_ref,0))</f>
        <v>#N/A</v>
      </c>
      <c r="O50" s="89" t="e">
        <f>IF(stats!$Y$13,DATE(RIGHT(loaded!AE50,4),MID(loaded!AE50,3,2),LEFT(loaded!AE50,2)),DATE(RIGHT(loaded!AE50,4),MID(loaded!AE50,4,2),LEFT(loaded!AE50,2)))</f>
        <v>#VALUE!</v>
      </c>
      <c r="P50" s="89" t="e">
        <f>IF(stats!$Y$13,DATE(RIGHT(loaded!AG50,4),MID(loaded!AG50,3,2),LEFT(loaded!AG50,2)),DATE(RIGHT(loaded!AG50,4),MID(loaded!AG50,4,2),LEFT(loaded!AG50,2)))</f>
        <v>#VALUE!</v>
      </c>
      <c r="Q50" s="67" t="e">
        <f t="shared" si="1"/>
        <v>#VALUE!</v>
      </c>
      <c r="R50" t="e">
        <f>INDEX(reces_codes,MATCH(loaded!AI50,reason,0))</f>
        <v>#N/A</v>
      </c>
      <c r="S50" t="e">
        <f>INDEX(TDS_codes,MATCH(loaded!AK50,TDS,0))</f>
        <v>#N/A</v>
      </c>
      <c r="T50" t="e">
        <f>IF(M50=2,"",INDEX(method_codes,MATCH(loaded!AM50,method,0)))</f>
        <v>#N/A</v>
      </c>
      <c r="U50" t="e">
        <f>IF(M50=2,"",INDEX(inj_codes,MATCH(loaded!AO50,inj,0)))</f>
        <v>#N/A</v>
      </c>
      <c r="V50" t="e">
        <f>IF(M50=2,"",INDEX(drug_codes,MATCH(loaded!AQ50,drug,0)))</f>
        <v>#N/A</v>
      </c>
      <c r="W50" t="e">
        <f>IF(M50=2,"",_xlfn.IFNA(INDEX(drug_codes,MATCH(loaded!AS50,drug,0)),""))</f>
        <v>#N/A</v>
      </c>
      <c r="X50" t="e">
        <f>IF(M50=2,"",_xlfn.IFNA(INDEX(drug_codes,MATCH(loaded!AU50,drug,0)),""))</f>
        <v>#N/A</v>
      </c>
      <c r="Y50" t="e">
        <f>IF(M50=2,"",_xlfn.IFNA(INDEX(drug_codes,MATCH(loaded!AW50,drug,0)),""))</f>
        <v>#N/A</v>
      </c>
      <c r="Z50" t="e">
        <f>IF(M50=2,"",_xlfn.IFNA(INDEX(drug_codes,MATCH(loaded!AY50,drug,0)),""))</f>
        <v>#N/A</v>
      </c>
      <c r="AA50" t="e">
        <f>IF(M50=2,"",_xlfn.IFNA(INDEX(drug_codes,MATCH(loaded!BA50,drug,0)),""))</f>
        <v>#N/A</v>
      </c>
      <c r="AB50" t="e">
        <f>INDEX(MTT_codes,MATCH(loaded!BC50,MTT,0))</f>
        <v>#N/A</v>
      </c>
      <c r="AC50" t="str">
        <f>_xlfn.IFNA(INDEX(MTT_codes,MATCH(loaded!BE50,MTT,0)),"")</f>
        <v/>
      </c>
      <c r="AD50" t="str">
        <f>_xlfn.IFNA(INDEX(MTT_codes,MATCH(loaded!BG50,MTT,0)),"")</f>
        <v/>
      </c>
      <c r="AE50" t="str">
        <f>_xlfn.IFNA(INDEX(MTT_codes,MATCH(loaded!BI50,MTT,0)),"")</f>
        <v/>
      </c>
      <c r="AF50" t="str">
        <f>_xlfn.IFNA(INDEX(MTT_codes,MATCH(loaded!BK50,MTT,0)),"")</f>
        <v/>
      </c>
      <c r="AG50" t="str">
        <f>_xlfn.IFNA(INDEX(MTT_codes,MATCH(loaded!BM50,MTT,0)),"")</f>
        <v/>
      </c>
      <c r="AH50" t="e">
        <f>INDEX(liv_ar_codes,MATCH(loaded!BO50,liv_ar,0))</f>
        <v>#N/A</v>
      </c>
      <c r="AI50" t="str">
        <f>_xlfn.IFNA(INDEX(MTT_codes,MATCH(loaded!BQ50,MTT,0)),"")</f>
        <v/>
      </c>
      <c r="AJ50">
        <f>_xlfn.IFNA(INDEX(mental_codes,MATCH(loaded!BS50,mental,0)),9)</f>
        <v>9</v>
      </c>
    </row>
    <row r="51" spans="2:36">
      <c r="B51">
        <f>loaded!C51</f>
        <v>0</v>
      </c>
      <c r="C51">
        <f>loaded!I51</f>
        <v>0</v>
      </c>
      <c r="D51">
        <f>IF(loaded!K51="Male",1,IF(loaded!K51="Female",2,9))</f>
        <v>9</v>
      </c>
      <c r="E51" s="89" t="e">
        <f>IF(stats!$Y$13,DATE(RIGHT(loaded!M51,4),MID(loaded!M51,3,2),LEFT(loaded!M51,2)),DATE(RIGHT(loaded!M51,4), MID(loaded!M51,4,2),LEFT(loaded!M51,2)))</f>
        <v>#VALUE!</v>
      </c>
      <c r="F51" s="67" t="e">
        <f t="shared" si="0"/>
        <v>#VALUE!</v>
      </c>
      <c r="G51" t="str">
        <f>LEFT(loaded!O51,3)</f>
        <v/>
      </c>
      <c r="H51" s="67" t="str">
        <f>_xlfn.IFNA(INDEX(cntry_codes,MATCH(loaded!Q51,countries,0)),IF(loaded!Q51="","0003",""))</f>
        <v>0003</v>
      </c>
      <c r="I51" t="e">
        <f>INDEX(atsi_codes,MATCH(loaded!S51,atsi,0))</f>
        <v>#N/A</v>
      </c>
      <c r="J51" t="e">
        <f>INDEX(lang_codes,MATCH(loaded!U51,lang,0))</f>
        <v>#N/A</v>
      </c>
      <c r="K51" s="6">
        <f>loaded!W51</f>
        <v>0</v>
      </c>
      <c r="L51" t="e">
        <f>INDEX(us_acc_codes,MATCH(loaded!Y51,us_acc,0))</f>
        <v>#N/A</v>
      </c>
      <c r="M51" t="e">
        <f>INDEX(client_codes,MATCH(loaded!AA51,client,0))</f>
        <v>#N/A</v>
      </c>
      <c r="N51" t="e">
        <f>INDEX(src_ref_codes,MATCH(loaded!AC51,src_ref,0))</f>
        <v>#N/A</v>
      </c>
      <c r="O51" s="89" t="e">
        <f>IF(stats!$Y$13,DATE(RIGHT(loaded!AE51,4),MID(loaded!AE51,3,2),LEFT(loaded!AE51,2)),DATE(RIGHT(loaded!AE51,4),MID(loaded!AE51,4,2),LEFT(loaded!AE51,2)))</f>
        <v>#VALUE!</v>
      </c>
      <c r="P51" s="89" t="e">
        <f>IF(stats!$Y$13,DATE(RIGHT(loaded!AG51,4),MID(loaded!AG51,3,2),LEFT(loaded!AG51,2)),DATE(RIGHT(loaded!AG51,4),MID(loaded!AG51,4,2),LEFT(loaded!AG51,2)))</f>
        <v>#VALUE!</v>
      </c>
      <c r="Q51" s="67" t="e">
        <f t="shared" si="1"/>
        <v>#VALUE!</v>
      </c>
      <c r="R51" t="e">
        <f>INDEX(reces_codes,MATCH(loaded!AI51,reason,0))</f>
        <v>#N/A</v>
      </c>
      <c r="S51" t="e">
        <f>INDEX(TDS_codes,MATCH(loaded!AK51,TDS,0))</f>
        <v>#N/A</v>
      </c>
      <c r="T51" t="e">
        <f>IF(M51=2,"",INDEX(method_codes,MATCH(loaded!AM51,method,0)))</f>
        <v>#N/A</v>
      </c>
      <c r="U51" t="e">
        <f>IF(M51=2,"",INDEX(inj_codes,MATCH(loaded!AO51,inj,0)))</f>
        <v>#N/A</v>
      </c>
      <c r="V51" t="e">
        <f>IF(M51=2,"",INDEX(drug_codes,MATCH(loaded!AQ51,drug,0)))</f>
        <v>#N/A</v>
      </c>
      <c r="W51" t="e">
        <f>IF(M51=2,"",_xlfn.IFNA(INDEX(drug_codes,MATCH(loaded!AS51,drug,0)),""))</f>
        <v>#N/A</v>
      </c>
      <c r="X51" t="e">
        <f>IF(M51=2,"",_xlfn.IFNA(INDEX(drug_codes,MATCH(loaded!AU51,drug,0)),""))</f>
        <v>#N/A</v>
      </c>
      <c r="Y51" t="e">
        <f>IF(M51=2,"",_xlfn.IFNA(INDEX(drug_codes,MATCH(loaded!AW51,drug,0)),""))</f>
        <v>#N/A</v>
      </c>
      <c r="Z51" t="e">
        <f>IF(M51=2,"",_xlfn.IFNA(INDEX(drug_codes,MATCH(loaded!AY51,drug,0)),""))</f>
        <v>#N/A</v>
      </c>
      <c r="AA51" t="e">
        <f>IF(M51=2,"",_xlfn.IFNA(INDEX(drug_codes,MATCH(loaded!BA51,drug,0)),""))</f>
        <v>#N/A</v>
      </c>
      <c r="AB51" t="e">
        <f>INDEX(MTT_codes,MATCH(loaded!BC51,MTT,0))</f>
        <v>#N/A</v>
      </c>
      <c r="AC51" t="str">
        <f>_xlfn.IFNA(INDEX(MTT_codes,MATCH(loaded!BE51,MTT,0)),"")</f>
        <v/>
      </c>
      <c r="AD51" t="str">
        <f>_xlfn.IFNA(INDEX(MTT_codes,MATCH(loaded!BG51,MTT,0)),"")</f>
        <v/>
      </c>
      <c r="AE51" t="str">
        <f>_xlfn.IFNA(INDEX(MTT_codes,MATCH(loaded!BI51,MTT,0)),"")</f>
        <v/>
      </c>
      <c r="AF51" t="str">
        <f>_xlfn.IFNA(INDEX(MTT_codes,MATCH(loaded!BK51,MTT,0)),"")</f>
        <v/>
      </c>
      <c r="AG51" t="str">
        <f>_xlfn.IFNA(INDEX(MTT_codes,MATCH(loaded!BM51,MTT,0)),"")</f>
        <v/>
      </c>
      <c r="AH51" t="e">
        <f>INDEX(liv_ar_codes,MATCH(loaded!BO51,liv_ar,0))</f>
        <v>#N/A</v>
      </c>
      <c r="AI51" t="str">
        <f>_xlfn.IFNA(INDEX(MTT_codes,MATCH(loaded!BQ51,MTT,0)),"")</f>
        <v/>
      </c>
      <c r="AJ51">
        <f>_xlfn.IFNA(INDEX(mental_codes,MATCH(loaded!BS51,mental,0)),9)</f>
        <v>9</v>
      </c>
    </row>
    <row r="52" spans="2:36">
      <c r="B52">
        <f>loaded!C52</f>
        <v>0</v>
      </c>
      <c r="C52">
        <f>loaded!I52</f>
        <v>0</v>
      </c>
      <c r="D52">
        <f>IF(loaded!K52="Male",1,IF(loaded!K52="Female",2,9))</f>
        <v>9</v>
      </c>
      <c r="E52" s="89" t="e">
        <f>IF(stats!$Y$13,DATE(RIGHT(loaded!M52,4),MID(loaded!M52,3,2),LEFT(loaded!M52,2)),DATE(RIGHT(loaded!M52,4), MID(loaded!M52,4,2),LEFT(loaded!M52,2)))</f>
        <v>#VALUE!</v>
      </c>
      <c r="F52" s="67" t="e">
        <f t="shared" si="0"/>
        <v>#VALUE!</v>
      </c>
      <c r="G52" t="str">
        <f>LEFT(loaded!O52,3)</f>
        <v/>
      </c>
      <c r="H52" s="67" t="str">
        <f>_xlfn.IFNA(INDEX(cntry_codes,MATCH(loaded!Q52,countries,0)),IF(loaded!Q52="","0003",""))</f>
        <v>0003</v>
      </c>
      <c r="I52" t="e">
        <f>INDEX(atsi_codes,MATCH(loaded!S52,atsi,0))</f>
        <v>#N/A</v>
      </c>
      <c r="J52" t="e">
        <f>INDEX(lang_codes,MATCH(loaded!U52,lang,0))</f>
        <v>#N/A</v>
      </c>
      <c r="K52" s="6">
        <f>loaded!W52</f>
        <v>0</v>
      </c>
      <c r="L52" t="e">
        <f>INDEX(us_acc_codes,MATCH(loaded!Y52,us_acc,0))</f>
        <v>#N/A</v>
      </c>
      <c r="M52" t="e">
        <f>INDEX(client_codes,MATCH(loaded!AA52,client,0))</f>
        <v>#N/A</v>
      </c>
      <c r="N52" t="e">
        <f>INDEX(src_ref_codes,MATCH(loaded!AC52,src_ref,0))</f>
        <v>#N/A</v>
      </c>
      <c r="O52" s="89" t="e">
        <f>IF(stats!$Y$13,DATE(RIGHT(loaded!AE52,4),MID(loaded!AE52,3,2),LEFT(loaded!AE52,2)),DATE(RIGHT(loaded!AE52,4),MID(loaded!AE52,4,2),LEFT(loaded!AE52,2)))</f>
        <v>#VALUE!</v>
      </c>
      <c r="P52" s="89" t="e">
        <f>IF(stats!$Y$13,DATE(RIGHT(loaded!AG52,4),MID(loaded!AG52,3,2),LEFT(loaded!AG52,2)),DATE(RIGHT(loaded!AG52,4),MID(loaded!AG52,4,2),LEFT(loaded!AG52,2)))</f>
        <v>#VALUE!</v>
      </c>
      <c r="Q52" s="67" t="e">
        <f t="shared" si="1"/>
        <v>#VALUE!</v>
      </c>
      <c r="R52" t="e">
        <f>INDEX(reces_codes,MATCH(loaded!AI52,reason,0))</f>
        <v>#N/A</v>
      </c>
      <c r="S52" t="e">
        <f>INDEX(TDS_codes,MATCH(loaded!AK52,TDS,0))</f>
        <v>#N/A</v>
      </c>
      <c r="T52" t="e">
        <f>IF(M52=2,"",INDEX(method_codes,MATCH(loaded!AM52,method,0)))</f>
        <v>#N/A</v>
      </c>
      <c r="U52" t="e">
        <f>IF(M52=2,"",INDEX(inj_codes,MATCH(loaded!AO52,inj,0)))</f>
        <v>#N/A</v>
      </c>
      <c r="V52" t="e">
        <f>IF(M52=2,"",INDEX(drug_codes,MATCH(loaded!AQ52,drug,0)))</f>
        <v>#N/A</v>
      </c>
      <c r="W52" t="e">
        <f>IF(M52=2,"",_xlfn.IFNA(INDEX(drug_codes,MATCH(loaded!AS52,drug,0)),""))</f>
        <v>#N/A</v>
      </c>
      <c r="X52" t="e">
        <f>IF(M52=2,"",_xlfn.IFNA(INDEX(drug_codes,MATCH(loaded!AU52,drug,0)),""))</f>
        <v>#N/A</v>
      </c>
      <c r="Y52" t="e">
        <f>IF(M52=2,"",_xlfn.IFNA(INDEX(drug_codes,MATCH(loaded!AW52,drug,0)),""))</f>
        <v>#N/A</v>
      </c>
      <c r="Z52" t="e">
        <f>IF(M52=2,"",_xlfn.IFNA(INDEX(drug_codes,MATCH(loaded!AY52,drug,0)),""))</f>
        <v>#N/A</v>
      </c>
      <c r="AA52" t="e">
        <f>IF(M52=2,"",_xlfn.IFNA(INDEX(drug_codes,MATCH(loaded!BA52,drug,0)),""))</f>
        <v>#N/A</v>
      </c>
      <c r="AB52" t="e">
        <f>INDEX(MTT_codes,MATCH(loaded!BC52,MTT,0))</f>
        <v>#N/A</v>
      </c>
      <c r="AC52" t="str">
        <f>_xlfn.IFNA(INDEX(MTT_codes,MATCH(loaded!BE52,MTT,0)),"")</f>
        <v/>
      </c>
      <c r="AD52" t="str">
        <f>_xlfn.IFNA(INDEX(MTT_codes,MATCH(loaded!BG52,MTT,0)),"")</f>
        <v/>
      </c>
      <c r="AE52" t="str">
        <f>_xlfn.IFNA(INDEX(MTT_codes,MATCH(loaded!BI52,MTT,0)),"")</f>
        <v/>
      </c>
      <c r="AF52" t="str">
        <f>_xlfn.IFNA(INDEX(MTT_codes,MATCH(loaded!BK52,MTT,0)),"")</f>
        <v/>
      </c>
      <c r="AG52" t="str">
        <f>_xlfn.IFNA(INDEX(MTT_codes,MATCH(loaded!BM52,MTT,0)),"")</f>
        <v/>
      </c>
      <c r="AH52" t="e">
        <f>INDEX(liv_ar_codes,MATCH(loaded!BO52,liv_ar,0))</f>
        <v>#N/A</v>
      </c>
      <c r="AI52" t="str">
        <f>_xlfn.IFNA(INDEX(MTT_codes,MATCH(loaded!BQ52,MTT,0)),"")</f>
        <v/>
      </c>
      <c r="AJ52">
        <f>_xlfn.IFNA(INDEX(mental_codes,MATCH(loaded!BS52,mental,0)),9)</f>
        <v>9</v>
      </c>
    </row>
    <row r="53" spans="2:36">
      <c r="B53">
        <f>loaded!C53</f>
        <v>0</v>
      </c>
      <c r="C53">
        <f>loaded!I53</f>
        <v>0</v>
      </c>
      <c r="D53">
        <f>IF(loaded!K53="Male",1,IF(loaded!K53="Female",2,9))</f>
        <v>9</v>
      </c>
      <c r="E53" s="89" t="e">
        <f>IF(stats!$Y$13,DATE(RIGHT(loaded!M53,4),MID(loaded!M53,3,2),LEFT(loaded!M53,2)),DATE(RIGHT(loaded!M53,4), MID(loaded!M53,4,2),LEFT(loaded!M53,2)))</f>
        <v>#VALUE!</v>
      </c>
      <c r="F53" s="67" t="e">
        <f t="shared" si="0"/>
        <v>#VALUE!</v>
      </c>
      <c r="G53" t="str">
        <f>LEFT(loaded!O53,3)</f>
        <v/>
      </c>
      <c r="H53" s="67" t="str">
        <f>_xlfn.IFNA(INDEX(cntry_codes,MATCH(loaded!Q53,countries,0)),IF(loaded!Q53="","0003",""))</f>
        <v>0003</v>
      </c>
      <c r="I53" t="e">
        <f>INDEX(atsi_codes,MATCH(loaded!S53,atsi,0))</f>
        <v>#N/A</v>
      </c>
      <c r="J53" t="e">
        <f>INDEX(lang_codes,MATCH(loaded!U53,lang,0))</f>
        <v>#N/A</v>
      </c>
      <c r="K53" s="6">
        <f>loaded!W53</f>
        <v>0</v>
      </c>
      <c r="L53" t="e">
        <f>INDEX(us_acc_codes,MATCH(loaded!Y53,us_acc,0))</f>
        <v>#N/A</v>
      </c>
      <c r="M53" t="e">
        <f>INDEX(client_codes,MATCH(loaded!AA53,client,0))</f>
        <v>#N/A</v>
      </c>
      <c r="N53" t="e">
        <f>INDEX(src_ref_codes,MATCH(loaded!AC53,src_ref,0))</f>
        <v>#N/A</v>
      </c>
      <c r="O53" s="89" t="e">
        <f>IF(stats!$Y$13,DATE(RIGHT(loaded!AE53,4),MID(loaded!AE53,3,2),LEFT(loaded!AE53,2)),DATE(RIGHT(loaded!AE53,4),MID(loaded!AE53,4,2),LEFT(loaded!AE53,2)))</f>
        <v>#VALUE!</v>
      </c>
      <c r="P53" s="89" t="e">
        <f>IF(stats!$Y$13,DATE(RIGHT(loaded!AG53,4),MID(loaded!AG53,3,2),LEFT(loaded!AG53,2)),DATE(RIGHT(loaded!AG53,4),MID(loaded!AG53,4,2),LEFT(loaded!AG53,2)))</f>
        <v>#VALUE!</v>
      </c>
      <c r="Q53" s="67" t="e">
        <f t="shared" si="1"/>
        <v>#VALUE!</v>
      </c>
      <c r="R53" t="e">
        <f>INDEX(reces_codes,MATCH(loaded!AI53,reason,0))</f>
        <v>#N/A</v>
      </c>
      <c r="S53" t="e">
        <f>INDEX(TDS_codes,MATCH(loaded!AK53,TDS,0))</f>
        <v>#N/A</v>
      </c>
      <c r="T53" t="e">
        <f>IF(M53=2,"",INDEX(method_codes,MATCH(loaded!AM53,method,0)))</f>
        <v>#N/A</v>
      </c>
      <c r="U53" t="e">
        <f>IF(M53=2,"",INDEX(inj_codes,MATCH(loaded!AO53,inj,0)))</f>
        <v>#N/A</v>
      </c>
      <c r="V53" t="e">
        <f>IF(M53=2,"",INDEX(drug_codes,MATCH(loaded!AQ53,drug,0)))</f>
        <v>#N/A</v>
      </c>
      <c r="W53" t="e">
        <f>IF(M53=2,"",_xlfn.IFNA(INDEX(drug_codes,MATCH(loaded!AS53,drug,0)),""))</f>
        <v>#N/A</v>
      </c>
      <c r="X53" t="e">
        <f>IF(M53=2,"",_xlfn.IFNA(INDEX(drug_codes,MATCH(loaded!AU53,drug,0)),""))</f>
        <v>#N/A</v>
      </c>
      <c r="Y53" t="e">
        <f>IF(M53=2,"",_xlfn.IFNA(INDEX(drug_codes,MATCH(loaded!AW53,drug,0)),""))</f>
        <v>#N/A</v>
      </c>
      <c r="Z53" t="e">
        <f>IF(M53=2,"",_xlfn.IFNA(INDEX(drug_codes,MATCH(loaded!AY53,drug,0)),""))</f>
        <v>#N/A</v>
      </c>
      <c r="AA53" t="e">
        <f>IF(M53=2,"",_xlfn.IFNA(INDEX(drug_codes,MATCH(loaded!BA53,drug,0)),""))</f>
        <v>#N/A</v>
      </c>
      <c r="AB53" t="e">
        <f>INDEX(MTT_codes,MATCH(loaded!BC53,MTT,0))</f>
        <v>#N/A</v>
      </c>
      <c r="AC53" t="str">
        <f>_xlfn.IFNA(INDEX(MTT_codes,MATCH(loaded!BE53,MTT,0)),"")</f>
        <v/>
      </c>
      <c r="AD53" t="str">
        <f>_xlfn.IFNA(INDEX(MTT_codes,MATCH(loaded!BG53,MTT,0)),"")</f>
        <v/>
      </c>
      <c r="AE53" t="str">
        <f>_xlfn.IFNA(INDEX(MTT_codes,MATCH(loaded!BI53,MTT,0)),"")</f>
        <v/>
      </c>
      <c r="AF53" t="str">
        <f>_xlfn.IFNA(INDEX(MTT_codes,MATCH(loaded!BK53,MTT,0)),"")</f>
        <v/>
      </c>
      <c r="AG53" t="str">
        <f>_xlfn.IFNA(INDEX(MTT_codes,MATCH(loaded!BM53,MTT,0)),"")</f>
        <v/>
      </c>
      <c r="AH53" t="e">
        <f>INDEX(liv_ar_codes,MATCH(loaded!BO53,liv_ar,0))</f>
        <v>#N/A</v>
      </c>
      <c r="AI53" t="str">
        <f>_xlfn.IFNA(INDEX(MTT_codes,MATCH(loaded!BQ53,MTT,0)),"")</f>
        <v/>
      </c>
      <c r="AJ53">
        <f>_xlfn.IFNA(INDEX(mental_codes,MATCH(loaded!BS53,mental,0)),9)</f>
        <v>9</v>
      </c>
    </row>
    <row r="54" spans="2:36">
      <c r="B54">
        <f>loaded!C54</f>
        <v>0</v>
      </c>
      <c r="C54">
        <f>loaded!I54</f>
        <v>0</v>
      </c>
      <c r="D54">
        <f>IF(loaded!K54="Male",1,IF(loaded!K54="Female",2,9))</f>
        <v>9</v>
      </c>
      <c r="E54" s="89" t="e">
        <f>IF(stats!$Y$13,DATE(RIGHT(loaded!M54,4),MID(loaded!M54,3,2),LEFT(loaded!M54,2)),DATE(RIGHT(loaded!M54,4), MID(loaded!M54,4,2),LEFT(loaded!M54,2)))</f>
        <v>#VALUE!</v>
      </c>
      <c r="F54" s="67" t="e">
        <f t="shared" si="0"/>
        <v>#VALUE!</v>
      </c>
      <c r="G54" t="str">
        <f>LEFT(loaded!O54,3)</f>
        <v/>
      </c>
      <c r="H54" s="67" t="str">
        <f>_xlfn.IFNA(INDEX(cntry_codes,MATCH(loaded!Q54,countries,0)),IF(loaded!Q54="","0003",""))</f>
        <v>0003</v>
      </c>
      <c r="I54" t="e">
        <f>INDEX(atsi_codes,MATCH(loaded!S54,atsi,0))</f>
        <v>#N/A</v>
      </c>
      <c r="J54" t="e">
        <f>INDEX(lang_codes,MATCH(loaded!U54,lang,0))</f>
        <v>#N/A</v>
      </c>
      <c r="K54" s="6">
        <f>loaded!W54</f>
        <v>0</v>
      </c>
      <c r="L54" t="e">
        <f>INDEX(us_acc_codes,MATCH(loaded!Y54,us_acc,0))</f>
        <v>#N/A</v>
      </c>
      <c r="M54" t="e">
        <f>INDEX(client_codes,MATCH(loaded!AA54,client,0))</f>
        <v>#N/A</v>
      </c>
      <c r="N54" t="e">
        <f>INDEX(src_ref_codes,MATCH(loaded!AC54,src_ref,0))</f>
        <v>#N/A</v>
      </c>
      <c r="O54" s="89" t="e">
        <f>IF(stats!$Y$13,DATE(RIGHT(loaded!AE54,4),MID(loaded!AE54,3,2),LEFT(loaded!AE54,2)),DATE(RIGHT(loaded!AE54,4),MID(loaded!AE54,4,2),LEFT(loaded!AE54,2)))</f>
        <v>#VALUE!</v>
      </c>
      <c r="P54" s="89" t="e">
        <f>IF(stats!$Y$13,DATE(RIGHT(loaded!AG54,4),MID(loaded!AG54,3,2),LEFT(loaded!AG54,2)),DATE(RIGHT(loaded!AG54,4),MID(loaded!AG54,4,2),LEFT(loaded!AG54,2)))</f>
        <v>#VALUE!</v>
      </c>
      <c r="Q54" s="67" t="e">
        <f t="shared" si="1"/>
        <v>#VALUE!</v>
      </c>
      <c r="R54" t="e">
        <f>INDEX(reces_codes,MATCH(loaded!AI54,reason,0))</f>
        <v>#N/A</v>
      </c>
      <c r="S54" t="e">
        <f>INDEX(TDS_codes,MATCH(loaded!AK54,TDS,0))</f>
        <v>#N/A</v>
      </c>
      <c r="T54" t="e">
        <f>IF(M54=2,"",INDEX(method_codes,MATCH(loaded!AM54,method,0)))</f>
        <v>#N/A</v>
      </c>
      <c r="U54" t="e">
        <f>IF(M54=2,"",INDEX(inj_codes,MATCH(loaded!AO54,inj,0)))</f>
        <v>#N/A</v>
      </c>
      <c r="V54" t="e">
        <f>IF(M54=2,"",INDEX(drug_codes,MATCH(loaded!AQ54,drug,0)))</f>
        <v>#N/A</v>
      </c>
      <c r="W54" t="e">
        <f>IF(M54=2,"",_xlfn.IFNA(INDEX(drug_codes,MATCH(loaded!AS54,drug,0)),""))</f>
        <v>#N/A</v>
      </c>
      <c r="X54" t="e">
        <f>IF(M54=2,"",_xlfn.IFNA(INDEX(drug_codes,MATCH(loaded!AU54,drug,0)),""))</f>
        <v>#N/A</v>
      </c>
      <c r="Y54" t="e">
        <f>IF(M54=2,"",_xlfn.IFNA(INDEX(drug_codes,MATCH(loaded!AW54,drug,0)),""))</f>
        <v>#N/A</v>
      </c>
      <c r="Z54" t="e">
        <f>IF(M54=2,"",_xlfn.IFNA(INDEX(drug_codes,MATCH(loaded!AY54,drug,0)),""))</f>
        <v>#N/A</v>
      </c>
      <c r="AA54" t="e">
        <f>IF(M54=2,"",_xlfn.IFNA(INDEX(drug_codes,MATCH(loaded!BA54,drug,0)),""))</f>
        <v>#N/A</v>
      </c>
      <c r="AB54" t="e">
        <f>INDEX(MTT_codes,MATCH(loaded!BC54,MTT,0))</f>
        <v>#N/A</v>
      </c>
      <c r="AC54" t="str">
        <f>_xlfn.IFNA(INDEX(MTT_codes,MATCH(loaded!BE54,MTT,0)),"")</f>
        <v/>
      </c>
      <c r="AD54" t="str">
        <f>_xlfn.IFNA(INDEX(MTT_codes,MATCH(loaded!BG54,MTT,0)),"")</f>
        <v/>
      </c>
      <c r="AE54" t="str">
        <f>_xlfn.IFNA(INDEX(MTT_codes,MATCH(loaded!BI54,MTT,0)),"")</f>
        <v/>
      </c>
      <c r="AF54" t="str">
        <f>_xlfn.IFNA(INDEX(MTT_codes,MATCH(loaded!BK54,MTT,0)),"")</f>
        <v/>
      </c>
      <c r="AG54" t="str">
        <f>_xlfn.IFNA(INDEX(MTT_codes,MATCH(loaded!BM54,MTT,0)),"")</f>
        <v/>
      </c>
      <c r="AH54" t="e">
        <f>INDEX(liv_ar_codes,MATCH(loaded!BO54,liv_ar,0))</f>
        <v>#N/A</v>
      </c>
      <c r="AI54" t="str">
        <f>_xlfn.IFNA(INDEX(MTT_codes,MATCH(loaded!BQ54,MTT,0)),"")</f>
        <v/>
      </c>
      <c r="AJ54">
        <f>_xlfn.IFNA(INDEX(mental_codes,MATCH(loaded!BS54,mental,0)),9)</f>
        <v>9</v>
      </c>
    </row>
    <row r="55" spans="2:36">
      <c r="B55">
        <f>loaded!C55</f>
        <v>0</v>
      </c>
      <c r="C55">
        <f>loaded!I55</f>
        <v>0</v>
      </c>
      <c r="D55">
        <f>IF(loaded!K55="Male",1,IF(loaded!K55="Female",2,9))</f>
        <v>9</v>
      </c>
      <c r="E55" s="89" t="e">
        <f>IF(stats!$Y$13,DATE(RIGHT(loaded!M55,4),MID(loaded!M55,3,2),LEFT(loaded!M55,2)),DATE(RIGHT(loaded!M55,4), MID(loaded!M55,4,2),LEFT(loaded!M55,2)))</f>
        <v>#VALUE!</v>
      </c>
      <c r="F55" s="67" t="e">
        <f t="shared" si="0"/>
        <v>#VALUE!</v>
      </c>
      <c r="G55" t="str">
        <f>LEFT(loaded!O55,3)</f>
        <v/>
      </c>
      <c r="H55" s="67" t="str">
        <f>_xlfn.IFNA(INDEX(cntry_codes,MATCH(loaded!Q55,countries,0)),IF(loaded!Q55="","0003",""))</f>
        <v>0003</v>
      </c>
      <c r="I55" t="e">
        <f>INDEX(atsi_codes,MATCH(loaded!S55,atsi,0))</f>
        <v>#N/A</v>
      </c>
      <c r="J55" t="e">
        <f>INDEX(lang_codes,MATCH(loaded!U55,lang,0))</f>
        <v>#N/A</v>
      </c>
      <c r="K55" s="6">
        <f>loaded!W55</f>
        <v>0</v>
      </c>
      <c r="L55" t="e">
        <f>INDEX(us_acc_codes,MATCH(loaded!Y55,us_acc,0))</f>
        <v>#N/A</v>
      </c>
      <c r="M55" t="e">
        <f>INDEX(client_codes,MATCH(loaded!AA55,client,0))</f>
        <v>#N/A</v>
      </c>
      <c r="N55" t="e">
        <f>INDEX(src_ref_codes,MATCH(loaded!AC55,src_ref,0))</f>
        <v>#N/A</v>
      </c>
      <c r="O55" s="89" t="e">
        <f>IF(stats!$Y$13,DATE(RIGHT(loaded!AE55,4),MID(loaded!AE55,3,2),LEFT(loaded!AE55,2)),DATE(RIGHT(loaded!AE55,4),MID(loaded!AE55,4,2),LEFT(loaded!AE55,2)))</f>
        <v>#VALUE!</v>
      </c>
      <c r="P55" s="89" t="e">
        <f>IF(stats!$Y$13,DATE(RIGHT(loaded!AG55,4),MID(loaded!AG55,3,2),LEFT(loaded!AG55,2)),DATE(RIGHT(loaded!AG55,4),MID(loaded!AG55,4,2),LEFT(loaded!AG55,2)))</f>
        <v>#VALUE!</v>
      </c>
      <c r="Q55" s="67" t="e">
        <f t="shared" si="1"/>
        <v>#VALUE!</v>
      </c>
      <c r="R55" t="e">
        <f>INDEX(reces_codes,MATCH(loaded!AI55,reason,0))</f>
        <v>#N/A</v>
      </c>
      <c r="S55" t="e">
        <f>INDEX(TDS_codes,MATCH(loaded!AK55,TDS,0))</f>
        <v>#N/A</v>
      </c>
      <c r="T55" t="e">
        <f>IF(M55=2,"",INDEX(method_codes,MATCH(loaded!AM55,method,0)))</f>
        <v>#N/A</v>
      </c>
      <c r="U55" t="e">
        <f>IF(M55=2,"",INDEX(inj_codes,MATCH(loaded!AO55,inj,0)))</f>
        <v>#N/A</v>
      </c>
      <c r="V55" t="e">
        <f>IF(M55=2,"",INDEX(drug_codes,MATCH(loaded!AQ55,drug,0)))</f>
        <v>#N/A</v>
      </c>
      <c r="W55" t="e">
        <f>IF(M55=2,"",_xlfn.IFNA(INDEX(drug_codes,MATCH(loaded!AS55,drug,0)),""))</f>
        <v>#N/A</v>
      </c>
      <c r="X55" t="e">
        <f>IF(M55=2,"",_xlfn.IFNA(INDEX(drug_codes,MATCH(loaded!AU55,drug,0)),""))</f>
        <v>#N/A</v>
      </c>
      <c r="Y55" t="e">
        <f>IF(M55=2,"",_xlfn.IFNA(INDEX(drug_codes,MATCH(loaded!AW55,drug,0)),""))</f>
        <v>#N/A</v>
      </c>
      <c r="Z55" t="e">
        <f>IF(M55=2,"",_xlfn.IFNA(INDEX(drug_codes,MATCH(loaded!AY55,drug,0)),""))</f>
        <v>#N/A</v>
      </c>
      <c r="AA55" t="e">
        <f>IF(M55=2,"",_xlfn.IFNA(INDEX(drug_codes,MATCH(loaded!BA55,drug,0)),""))</f>
        <v>#N/A</v>
      </c>
      <c r="AB55" t="e">
        <f>INDEX(MTT_codes,MATCH(loaded!BC55,MTT,0))</f>
        <v>#N/A</v>
      </c>
      <c r="AC55" t="str">
        <f>_xlfn.IFNA(INDEX(MTT_codes,MATCH(loaded!BE55,MTT,0)),"")</f>
        <v/>
      </c>
      <c r="AD55" t="str">
        <f>_xlfn.IFNA(INDEX(MTT_codes,MATCH(loaded!BG55,MTT,0)),"")</f>
        <v/>
      </c>
      <c r="AE55" t="str">
        <f>_xlfn.IFNA(INDEX(MTT_codes,MATCH(loaded!BI55,MTT,0)),"")</f>
        <v/>
      </c>
      <c r="AF55" t="str">
        <f>_xlfn.IFNA(INDEX(MTT_codes,MATCH(loaded!BK55,MTT,0)),"")</f>
        <v/>
      </c>
      <c r="AG55" t="str">
        <f>_xlfn.IFNA(INDEX(MTT_codes,MATCH(loaded!BM55,MTT,0)),"")</f>
        <v/>
      </c>
      <c r="AH55" t="e">
        <f>INDEX(liv_ar_codes,MATCH(loaded!BO55,liv_ar,0))</f>
        <v>#N/A</v>
      </c>
      <c r="AI55" t="str">
        <f>_xlfn.IFNA(INDEX(MTT_codes,MATCH(loaded!BQ55,MTT,0)),"")</f>
        <v/>
      </c>
      <c r="AJ55">
        <f>_xlfn.IFNA(INDEX(mental_codes,MATCH(loaded!BS55,mental,0)),9)</f>
        <v>9</v>
      </c>
    </row>
    <row r="56" spans="2:36">
      <c r="B56">
        <f>loaded!C56</f>
        <v>0</v>
      </c>
      <c r="C56">
        <f>loaded!I56</f>
        <v>0</v>
      </c>
      <c r="D56">
        <f>IF(loaded!K56="Male",1,IF(loaded!K56="Female",2,9))</f>
        <v>9</v>
      </c>
      <c r="E56" s="89" t="e">
        <f>IF(stats!$Y$13,DATE(RIGHT(loaded!M56,4),MID(loaded!M56,3,2),LEFT(loaded!M56,2)),DATE(RIGHT(loaded!M56,4), MID(loaded!M56,4,2),LEFT(loaded!M56,2)))</f>
        <v>#VALUE!</v>
      </c>
      <c r="F56" s="67" t="e">
        <f t="shared" si="0"/>
        <v>#VALUE!</v>
      </c>
      <c r="G56" t="str">
        <f>LEFT(loaded!O56,3)</f>
        <v/>
      </c>
      <c r="H56" s="67" t="str">
        <f>_xlfn.IFNA(INDEX(cntry_codes,MATCH(loaded!Q56,countries,0)),IF(loaded!Q56="","0003",""))</f>
        <v>0003</v>
      </c>
      <c r="I56" t="e">
        <f>INDEX(atsi_codes,MATCH(loaded!S56,atsi,0))</f>
        <v>#N/A</v>
      </c>
      <c r="J56" t="e">
        <f>INDEX(lang_codes,MATCH(loaded!U56,lang,0))</f>
        <v>#N/A</v>
      </c>
      <c r="K56" s="6">
        <f>loaded!W56</f>
        <v>0</v>
      </c>
      <c r="L56" t="e">
        <f>INDEX(us_acc_codes,MATCH(loaded!Y56,us_acc,0))</f>
        <v>#N/A</v>
      </c>
      <c r="M56" t="e">
        <f>INDEX(client_codes,MATCH(loaded!AA56,client,0))</f>
        <v>#N/A</v>
      </c>
      <c r="N56" t="e">
        <f>INDEX(src_ref_codes,MATCH(loaded!AC56,src_ref,0))</f>
        <v>#N/A</v>
      </c>
      <c r="O56" s="89" t="e">
        <f>IF(stats!$Y$13,DATE(RIGHT(loaded!AE56,4),MID(loaded!AE56,3,2),LEFT(loaded!AE56,2)),DATE(RIGHT(loaded!AE56,4),MID(loaded!AE56,4,2),LEFT(loaded!AE56,2)))</f>
        <v>#VALUE!</v>
      </c>
      <c r="P56" s="89" t="e">
        <f>IF(stats!$Y$13,DATE(RIGHT(loaded!AG56,4),MID(loaded!AG56,3,2),LEFT(loaded!AG56,2)),DATE(RIGHT(loaded!AG56,4),MID(loaded!AG56,4,2),LEFT(loaded!AG56,2)))</f>
        <v>#VALUE!</v>
      </c>
      <c r="Q56" s="67" t="e">
        <f t="shared" si="1"/>
        <v>#VALUE!</v>
      </c>
      <c r="R56" t="e">
        <f>INDEX(reces_codes,MATCH(loaded!AI56,reason,0))</f>
        <v>#N/A</v>
      </c>
      <c r="S56" t="e">
        <f>INDEX(TDS_codes,MATCH(loaded!AK56,TDS,0))</f>
        <v>#N/A</v>
      </c>
      <c r="T56" t="e">
        <f>IF(M56=2,"",INDEX(method_codes,MATCH(loaded!AM56,method,0)))</f>
        <v>#N/A</v>
      </c>
      <c r="U56" t="e">
        <f>IF(M56=2,"",INDEX(inj_codes,MATCH(loaded!AO56,inj,0)))</f>
        <v>#N/A</v>
      </c>
      <c r="V56" t="e">
        <f>IF(M56=2,"",INDEX(drug_codes,MATCH(loaded!AQ56,drug,0)))</f>
        <v>#N/A</v>
      </c>
      <c r="W56" t="e">
        <f>IF(M56=2,"",_xlfn.IFNA(INDEX(drug_codes,MATCH(loaded!AS56,drug,0)),""))</f>
        <v>#N/A</v>
      </c>
      <c r="X56" t="e">
        <f>IF(M56=2,"",_xlfn.IFNA(INDEX(drug_codes,MATCH(loaded!AU56,drug,0)),""))</f>
        <v>#N/A</v>
      </c>
      <c r="Y56" t="e">
        <f>IF(M56=2,"",_xlfn.IFNA(INDEX(drug_codes,MATCH(loaded!AW56,drug,0)),""))</f>
        <v>#N/A</v>
      </c>
      <c r="Z56" t="e">
        <f>IF(M56=2,"",_xlfn.IFNA(INDEX(drug_codes,MATCH(loaded!AY56,drug,0)),""))</f>
        <v>#N/A</v>
      </c>
      <c r="AA56" t="e">
        <f>IF(M56=2,"",_xlfn.IFNA(INDEX(drug_codes,MATCH(loaded!BA56,drug,0)),""))</f>
        <v>#N/A</v>
      </c>
      <c r="AB56" t="e">
        <f>INDEX(MTT_codes,MATCH(loaded!BC56,MTT,0))</f>
        <v>#N/A</v>
      </c>
      <c r="AC56" t="str">
        <f>_xlfn.IFNA(INDEX(MTT_codes,MATCH(loaded!BE56,MTT,0)),"")</f>
        <v/>
      </c>
      <c r="AD56" t="str">
        <f>_xlfn.IFNA(INDEX(MTT_codes,MATCH(loaded!BG56,MTT,0)),"")</f>
        <v/>
      </c>
      <c r="AE56" t="str">
        <f>_xlfn.IFNA(INDEX(MTT_codes,MATCH(loaded!BI56,MTT,0)),"")</f>
        <v/>
      </c>
      <c r="AF56" t="str">
        <f>_xlfn.IFNA(INDEX(MTT_codes,MATCH(loaded!BK56,MTT,0)),"")</f>
        <v/>
      </c>
      <c r="AG56" t="str">
        <f>_xlfn.IFNA(INDEX(MTT_codes,MATCH(loaded!BM56,MTT,0)),"")</f>
        <v/>
      </c>
      <c r="AH56" t="e">
        <f>INDEX(liv_ar_codes,MATCH(loaded!BO56,liv_ar,0))</f>
        <v>#N/A</v>
      </c>
      <c r="AI56" t="str">
        <f>_xlfn.IFNA(INDEX(MTT_codes,MATCH(loaded!BQ56,MTT,0)),"")</f>
        <v/>
      </c>
      <c r="AJ56">
        <f>_xlfn.IFNA(INDEX(mental_codes,MATCH(loaded!BS56,mental,0)),9)</f>
        <v>9</v>
      </c>
    </row>
    <row r="57" spans="2:36">
      <c r="B57">
        <f>loaded!C57</f>
        <v>0</v>
      </c>
      <c r="C57">
        <f>loaded!I57</f>
        <v>0</v>
      </c>
      <c r="D57">
        <f>IF(loaded!K57="Male",1,IF(loaded!K57="Female",2,9))</f>
        <v>9</v>
      </c>
      <c r="E57" s="89" t="e">
        <f>IF(stats!$Y$13,DATE(RIGHT(loaded!M57,4),MID(loaded!M57,3,2),LEFT(loaded!M57,2)),DATE(RIGHT(loaded!M57,4), MID(loaded!M57,4,2),LEFT(loaded!M57,2)))</f>
        <v>#VALUE!</v>
      </c>
      <c r="F57" s="67" t="e">
        <f t="shared" si="0"/>
        <v>#VALUE!</v>
      </c>
      <c r="G57" t="str">
        <f>LEFT(loaded!O57,3)</f>
        <v/>
      </c>
      <c r="H57" s="67" t="str">
        <f>_xlfn.IFNA(INDEX(cntry_codes,MATCH(loaded!Q57,countries,0)),IF(loaded!Q57="","0003",""))</f>
        <v>0003</v>
      </c>
      <c r="I57" t="e">
        <f>INDEX(atsi_codes,MATCH(loaded!S57,atsi,0))</f>
        <v>#N/A</v>
      </c>
      <c r="J57" t="e">
        <f>INDEX(lang_codes,MATCH(loaded!U57,lang,0))</f>
        <v>#N/A</v>
      </c>
      <c r="K57" s="6">
        <f>loaded!W57</f>
        <v>0</v>
      </c>
      <c r="L57" t="e">
        <f>INDEX(us_acc_codes,MATCH(loaded!Y57,us_acc,0))</f>
        <v>#N/A</v>
      </c>
      <c r="M57" t="e">
        <f>INDEX(client_codes,MATCH(loaded!AA57,client,0))</f>
        <v>#N/A</v>
      </c>
      <c r="N57" t="e">
        <f>INDEX(src_ref_codes,MATCH(loaded!AC57,src_ref,0))</f>
        <v>#N/A</v>
      </c>
      <c r="O57" s="89" t="e">
        <f>IF(stats!$Y$13,DATE(RIGHT(loaded!AE57,4),MID(loaded!AE57,3,2),LEFT(loaded!AE57,2)),DATE(RIGHT(loaded!AE57,4),MID(loaded!AE57,4,2),LEFT(loaded!AE57,2)))</f>
        <v>#VALUE!</v>
      </c>
      <c r="P57" s="89" t="e">
        <f>IF(stats!$Y$13,DATE(RIGHT(loaded!AG57,4),MID(loaded!AG57,3,2),LEFT(loaded!AG57,2)),DATE(RIGHT(loaded!AG57,4),MID(loaded!AG57,4,2),LEFT(loaded!AG57,2)))</f>
        <v>#VALUE!</v>
      </c>
      <c r="Q57" s="67" t="e">
        <f t="shared" si="1"/>
        <v>#VALUE!</v>
      </c>
      <c r="R57" t="e">
        <f>INDEX(reces_codes,MATCH(loaded!AI57,reason,0))</f>
        <v>#N/A</v>
      </c>
      <c r="S57" t="e">
        <f>INDEX(TDS_codes,MATCH(loaded!AK57,TDS,0))</f>
        <v>#N/A</v>
      </c>
      <c r="T57" t="e">
        <f>IF(M57=2,"",INDEX(method_codes,MATCH(loaded!AM57,method,0)))</f>
        <v>#N/A</v>
      </c>
      <c r="U57" t="e">
        <f>IF(M57=2,"",INDEX(inj_codes,MATCH(loaded!AO57,inj,0)))</f>
        <v>#N/A</v>
      </c>
      <c r="V57" t="e">
        <f>IF(M57=2,"",INDEX(drug_codes,MATCH(loaded!AQ57,drug,0)))</f>
        <v>#N/A</v>
      </c>
      <c r="W57" t="e">
        <f>IF(M57=2,"",_xlfn.IFNA(INDEX(drug_codes,MATCH(loaded!AS57,drug,0)),""))</f>
        <v>#N/A</v>
      </c>
      <c r="X57" t="e">
        <f>IF(M57=2,"",_xlfn.IFNA(INDEX(drug_codes,MATCH(loaded!AU57,drug,0)),""))</f>
        <v>#N/A</v>
      </c>
      <c r="Y57" t="e">
        <f>IF(M57=2,"",_xlfn.IFNA(INDEX(drug_codes,MATCH(loaded!AW57,drug,0)),""))</f>
        <v>#N/A</v>
      </c>
      <c r="Z57" t="e">
        <f>IF(M57=2,"",_xlfn.IFNA(INDEX(drug_codes,MATCH(loaded!AY57,drug,0)),""))</f>
        <v>#N/A</v>
      </c>
      <c r="AA57" t="e">
        <f>IF(M57=2,"",_xlfn.IFNA(INDEX(drug_codes,MATCH(loaded!BA57,drug,0)),""))</f>
        <v>#N/A</v>
      </c>
      <c r="AB57" t="e">
        <f>INDEX(MTT_codes,MATCH(loaded!BC57,MTT,0))</f>
        <v>#N/A</v>
      </c>
      <c r="AC57" t="str">
        <f>_xlfn.IFNA(INDEX(MTT_codes,MATCH(loaded!BE57,MTT,0)),"")</f>
        <v/>
      </c>
      <c r="AD57" t="str">
        <f>_xlfn.IFNA(INDEX(MTT_codes,MATCH(loaded!BG57,MTT,0)),"")</f>
        <v/>
      </c>
      <c r="AE57" t="str">
        <f>_xlfn.IFNA(INDEX(MTT_codes,MATCH(loaded!BI57,MTT,0)),"")</f>
        <v/>
      </c>
      <c r="AF57" t="str">
        <f>_xlfn.IFNA(INDEX(MTT_codes,MATCH(loaded!BK57,MTT,0)),"")</f>
        <v/>
      </c>
      <c r="AG57" t="str">
        <f>_xlfn.IFNA(INDEX(MTT_codes,MATCH(loaded!BM57,MTT,0)),"")</f>
        <v/>
      </c>
      <c r="AH57" t="e">
        <f>INDEX(liv_ar_codes,MATCH(loaded!BO57,liv_ar,0))</f>
        <v>#N/A</v>
      </c>
      <c r="AI57" t="str">
        <f>_xlfn.IFNA(INDEX(MTT_codes,MATCH(loaded!BQ57,MTT,0)),"")</f>
        <v/>
      </c>
      <c r="AJ57">
        <f>_xlfn.IFNA(INDEX(mental_codes,MATCH(loaded!BS57,mental,0)),9)</f>
        <v>9</v>
      </c>
    </row>
    <row r="58" spans="2:36">
      <c r="B58">
        <f>loaded!C58</f>
        <v>0</v>
      </c>
      <c r="C58">
        <f>loaded!I58</f>
        <v>0</v>
      </c>
      <c r="D58">
        <f>IF(loaded!K58="Male",1,IF(loaded!K58="Female",2,9))</f>
        <v>9</v>
      </c>
      <c r="E58" s="89" t="e">
        <f>IF(stats!$Y$13,DATE(RIGHT(loaded!M58,4),MID(loaded!M58,3,2),LEFT(loaded!M58,2)),DATE(RIGHT(loaded!M58,4), MID(loaded!M58,4,2),LEFT(loaded!M58,2)))</f>
        <v>#VALUE!</v>
      </c>
      <c r="F58" s="67" t="e">
        <f t="shared" si="0"/>
        <v>#VALUE!</v>
      </c>
      <c r="G58" t="str">
        <f>LEFT(loaded!O58,3)</f>
        <v/>
      </c>
      <c r="H58" s="67" t="str">
        <f>_xlfn.IFNA(INDEX(cntry_codes,MATCH(loaded!Q58,countries,0)),IF(loaded!Q58="","0003",""))</f>
        <v>0003</v>
      </c>
      <c r="I58" t="e">
        <f>INDEX(atsi_codes,MATCH(loaded!S58,atsi,0))</f>
        <v>#N/A</v>
      </c>
      <c r="J58" t="e">
        <f>INDEX(lang_codes,MATCH(loaded!U58,lang,0))</f>
        <v>#N/A</v>
      </c>
      <c r="K58" s="6">
        <f>loaded!W58</f>
        <v>0</v>
      </c>
      <c r="L58" t="e">
        <f>INDEX(us_acc_codes,MATCH(loaded!Y58,us_acc,0))</f>
        <v>#N/A</v>
      </c>
      <c r="M58" t="e">
        <f>INDEX(client_codes,MATCH(loaded!AA58,client,0))</f>
        <v>#N/A</v>
      </c>
      <c r="N58" t="e">
        <f>INDEX(src_ref_codes,MATCH(loaded!AC58,src_ref,0))</f>
        <v>#N/A</v>
      </c>
      <c r="O58" s="89" t="e">
        <f>IF(stats!$Y$13,DATE(RIGHT(loaded!AE58,4),MID(loaded!AE58,3,2),LEFT(loaded!AE58,2)),DATE(RIGHT(loaded!AE58,4),MID(loaded!AE58,4,2),LEFT(loaded!AE58,2)))</f>
        <v>#VALUE!</v>
      </c>
      <c r="P58" s="89" t="e">
        <f>IF(stats!$Y$13,DATE(RIGHT(loaded!AG58,4),MID(loaded!AG58,3,2),LEFT(loaded!AG58,2)),DATE(RIGHT(loaded!AG58,4),MID(loaded!AG58,4,2),LEFT(loaded!AG58,2)))</f>
        <v>#VALUE!</v>
      </c>
      <c r="Q58" s="67" t="e">
        <f t="shared" si="1"/>
        <v>#VALUE!</v>
      </c>
      <c r="R58" t="e">
        <f>INDEX(reces_codes,MATCH(loaded!AI58,reason,0))</f>
        <v>#N/A</v>
      </c>
      <c r="S58" t="e">
        <f>INDEX(TDS_codes,MATCH(loaded!AK58,TDS,0))</f>
        <v>#N/A</v>
      </c>
      <c r="T58" t="e">
        <f>IF(M58=2,"",INDEX(method_codes,MATCH(loaded!AM58,method,0)))</f>
        <v>#N/A</v>
      </c>
      <c r="U58" t="e">
        <f>IF(M58=2,"",INDEX(inj_codes,MATCH(loaded!AO58,inj,0)))</f>
        <v>#N/A</v>
      </c>
      <c r="V58" t="e">
        <f>IF(M58=2,"",INDEX(drug_codes,MATCH(loaded!AQ58,drug,0)))</f>
        <v>#N/A</v>
      </c>
      <c r="W58" t="e">
        <f>IF(M58=2,"",_xlfn.IFNA(INDEX(drug_codes,MATCH(loaded!AS58,drug,0)),""))</f>
        <v>#N/A</v>
      </c>
      <c r="X58" t="e">
        <f>IF(M58=2,"",_xlfn.IFNA(INDEX(drug_codes,MATCH(loaded!AU58,drug,0)),""))</f>
        <v>#N/A</v>
      </c>
      <c r="Y58" t="e">
        <f>IF(M58=2,"",_xlfn.IFNA(INDEX(drug_codes,MATCH(loaded!AW58,drug,0)),""))</f>
        <v>#N/A</v>
      </c>
      <c r="Z58" t="e">
        <f>IF(M58=2,"",_xlfn.IFNA(INDEX(drug_codes,MATCH(loaded!AY58,drug,0)),""))</f>
        <v>#N/A</v>
      </c>
      <c r="AA58" t="e">
        <f>IF(M58=2,"",_xlfn.IFNA(INDEX(drug_codes,MATCH(loaded!BA58,drug,0)),""))</f>
        <v>#N/A</v>
      </c>
      <c r="AB58" t="e">
        <f>INDEX(MTT_codes,MATCH(loaded!BC58,MTT,0))</f>
        <v>#N/A</v>
      </c>
      <c r="AC58" t="str">
        <f>_xlfn.IFNA(INDEX(MTT_codes,MATCH(loaded!BE58,MTT,0)),"")</f>
        <v/>
      </c>
      <c r="AD58" t="str">
        <f>_xlfn.IFNA(INDEX(MTT_codes,MATCH(loaded!BG58,MTT,0)),"")</f>
        <v/>
      </c>
      <c r="AE58" t="str">
        <f>_xlfn.IFNA(INDEX(MTT_codes,MATCH(loaded!BI58,MTT,0)),"")</f>
        <v/>
      </c>
      <c r="AF58" t="str">
        <f>_xlfn.IFNA(INDEX(MTT_codes,MATCH(loaded!BK58,MTT,0)),"")</f>
        <v/>
      </c>
      <c r="AG58" t="str">
        <f>_xlfn.IFNA(INDEX(MTT_codes,MATCH(loaded!BM58,MTT,0)),"")</f>
        <v/>
      </c>
      <c r="AH58" t="e">
        <f>INDEX(liv_ar_codes,MATCH(loaded!BO58,liv_ar,0))</f>
        <v>#N/A</v>
      </c>
      <c r="AI58" t="str">
        <f>_xlfn.IFNA(INDEX(MTT_codes,MATCH(loaded!BQ58,MTT,0)),"")</f>
        <v/>
      </c>
      <c r="AJ58">
        <f>_xlfn.IFNA(INDEX(mental_codes,MATCH(loaded!BS58,mental,0)),9)</f>
        <v>9</v>
      </c>
    </row>
    <row r="59" spans="2:36">
      <c r="B59">
        <f>loaded!C59</f>
        <v>0</v>
      </c>
      <c r="C59">
        <f>loaded!I59</f>
        <v>0</v>
      </c>
      <c r="D59">
        <f>IF(loaded!K59="Male",1,IF(loaded!K59="Female",2,9))</f>
        <v>9</v>
      </c>
      <c r="E59" s="89" t="e">
        <f>IF(stats!$Y$13,DATE(RIGHT(loaded!M59,4),MID(loaded!M59,3,2),LEFT(loaded!M59,2)),DATE(RIGHT(loaded!M59,4), MID(loaded!M59,4,2),LEFT(loaded!M59,2)))</f>
        <v>#VALUE!</v>
      </c>
      <c r="F59" s="67" t="e">
        <f t="shared" si="0"/>
        <v>#VALUE!</v>
      </c>
      <c r="G59" t="str">
        <f>LEFT(loaded!O59,3)</f>
        <v/>
      </c>
      <c r="H59" s="67" t="str">
        <f>_xlfn.IFNA(INDEX(cntry_codes,MATCH(loaded!Q59,countries,0)),IF(loaded!Q59="","0003",""))</f>
        <v>0003</v>
      </c>
      <c r="I59" t="e">
        <f>INDEX(atsi_codes,MATCH(loaded!S59,atsi,0))</f>
        <v>#N/A</v>
      </c>
      <c r="J59" t="e">
        <f>INDEX(lang_codes,MATCH(loaded!U59,lang,0))</f>
        <v>#N/A</v>
      </c>
      <c r="K59" s="6">
        <f>loaded!W59</f>
        <v>0</v>
      </c>
      <c r="L59" t="e">
        <f>INDEX(us_acc_codes,MATCH(loaded!Y59,us_acc,0))</f>
        <v>#N/A</v>
      </c>
      <c r="M59" t="e">
        <f>INDEX(client_codes,MATCH(loaded!AA59,client,0))</f>
        <v>#N/A</v>
      </c>
      <c r="N59" t="e">
        <f>INDEX(src_ref_codes,MATCH(loaded!AC59,src_ref,0))</f>
        <v>#N/A</v>
      </c>
      <c r="O59" s="89" t="e">
        <f>IF(stats!$Y$13,DATE(RIGHT(loaded!AE59,4),MID(loaded!AE59,3,2),LEFT(loaded!AE59,2)),DATE(RIGHT(loaded!AE59,4),MID(loaded!AE59,4,2),LEFT(loaded!AE59,2)))</f>
        <v>#VALUE!</v>
      </c>
      <c r="P59" s="89" t="e">
        <f>IF(stats!$Y$13,DATE(RIGHT(loaded!AG59,4),MID(loaded!AG59,3,2),LEFT(loaded!AG59,2)),DATE(RIGHT(loaded!AG59,4),MID(loaded!AG59,4,2),LEFT(loaded!AG59,2)))</f>
        <v>#VALUE!</v>
      </c>
      <c r="Q59" s="67" t="e">
        <f t="shared" si="1"/>
        <v>#VALUE!</v>
      </c>
      <c r="R59" t="e">
        <f>INDEX(reces_codes,MATCH(loaded!AI59,reason,0))</f>
        <v>#N/A</v>
      </c>
      <c r="S59" t="e">
        <f>INDEX(TDS_codes,MATCH(loaded!AK59,TDS,0))</f>
        <v>#N/A</v>
      </c>
      <c r="T59" t="e">
        <f>IF(M59=2,"",INDEX(method_codes,MATCH(loaded!AM59,method,0)))</f>
        <v>#N/A</v>
      </c>
      <c r="U59" t="e">
        <f>IF(M59=2,"",INDEX(inj_codes,MATCH(loaded!AO59,inj,0)))</f>
        <v>#N/A</v>
      </c>
      <c r="V59" t="e">
        <f>IF(M59=2,"",INDEX(drug_codes,MATCH(loaded!AQ59,drug,0)))</f>
        <v>#N/A</v>
      </c>
      <c r="W59" t="e">
        <f>IF(M59=2,"",_xlfn.IFNA(INDEX(drug_codes,MATCH(loaded!AS59,drug,0)),""))</f>
        <v>#N/A</v>
      </c>
      <c r="X59" t="e">
        <f>IF(M59=2,"",_xlfn.IFNA(INDEX(drug_codes,MATCH(loaded!AU59,drug,0)),""))</f>
        <v>#N/A</v>
      </c>
      <c r="Y59" t="e">
        <f>IF(M59=2,"",_xlfn.IFNA(INDEX(drug_codes,MATCH(loaded!AW59,drug,0)),""))</f>
        <v>#N/A</v>
      </c>
      <c r="Z59" t="e">
        <f>IF(M59=2,"",_xlfn.IFNA(INDEX(drug_codes,MATCH(loaded!AY59,drug,0)),""))</f>
        <v>#N/A</v>
      </c>
      <c r="AA59" t="e">
        <f>IF(M59=2,"",_xlfn.IFNA(INDEX(drug_codes,MATCH(loaded!BA59,drug,0)),""))</f>
        <v>#N/A</v>
      </c>
      <c r="AB59" t="e">
        <f>INDEX(MTT_codes,MATCH(loaded!BC59,MTT,0))</f>
        <v>#N/A</v>
      </c>
      <c r="AC59" t="str">
        <f>_xlfn.IFNA(INDEX(MTT_codes,MATCH(loaded!BE59,MTT,0)),"")</f>
        <v/>
      </c>
      <c r="AD59" t="str">
        <f>_xlfn.IFNA(INDEX(MTT_codes,MATCH(loaded!BG59,MTT,0)),"")</f>
        <v/>
      </c>
      <c r="AE59" t="str">
        <f>_xlfn.IFNA(INDEX(MTT_codes,MATCH(loaded!BI59,MTT,0)),"")</f>
        <v/>
      </c>
      <c r="AF59" t="str">
        <f>_xlfn.IFNA(INDEX(MTT_codes,MATCH(loaded!BK59,MTT,0)),"")</f>
        <v/>
      </c>
      <c r="AG59" t="str">
        <f>_xlfn.IFNA(INDEX(MTT_codes,MATCH(loaded!BM59,MTT,0)),"")</f>
        <v/>
      </c>
      <c r="AH59" t="e">
        <f>INDEX(liv_ar_codes,MATCH(loaded!BO59,liv_ar,0))</f>
        <v>#N/A</v>
      </c>
      <c r="AI59" t="str">
        <f>_xlfn.IFNA(INDEX(MTT_codes,MATCH(loaded!BQ59,MTT,0)),"")</f>
        <v/>
      </c>
      <c r="AJ59">
        <f>_xlfn.IFNA(INDEX(mental_codes,MATCH(loaded!BS59,mental,0)),9)</f>
        <v>9</v>
      </c>
    </row>
    <row r="60" spans="2:36">
      <c r="B60">
        <f>loaded!C60</f>
        <v>0</v>
      </c>
      <c r="C60">
        <f>loaded!I60</f>
        <v>0</v>
      </c>
      <c r="D60">
        <f>IF(loaded!K60="Male",1,IF(loaded!K60="Female",2,9))</f>
        <v>9</v>
      </c>
      <c r="E60" s="89" t="e">
        <f>IF(stats!$Y$13,DATE(RIGHT(loaded!M60,4),MID(loaded!M60,3,2),LEFT(loaded!M60,2)),DATE(RIGHT(loaded!M60,4), MID(loaded!M60,4,2),LEFT(loaded!M60,2)))</f>
        <v>#VALUE!</v>
      </c>
      <c r="F60" s="67" t="e">
        <f t="shared" si="0"/>
        <v>#VALUE!</v>
      </c>
      <c r="G60" t="str">
        <f>LEFT(loaded!O60,3)</f>
        <v/>
      </c>
      <c r="H60" s="67" t="str">
        <f>_xlfn.IFNA(INDEX(cntry_codes,MATCH(loaded!Q60,countries,0)),IF(loaded!Q60="","0003",""))</f>
        <v>0003</v>
      </c>
      <c r="I60" t="e">
        <f>INDEX(atsi_codes,MATCH(loaded!S60,atsi,0))</f>
        <v>#N/A</v>
      </c>
      <c r="J60" t="e">
        <f>INDEX(lang_codes,MATCH(loaded!U60,lang,0))</f>
        <v>#N/A</v>
      </c>
      <c r="K60" s="6">
        <f>loaded!W60</f>
        <v>0</v>
      </c>
      <c r="L60" t="e">
        <f>INDEX(us_acc_codes,MATCH(loaded!Y60,us_acc,0))</f>
        <v>#N/A</v>
      </c>
      <c r="M60" t="e">
        <f>INDEX(client_codes,MATCH(loaded!AA60,client,0))</f>
        <v>#N/A</v>
      </c>
      <c r="N60" t="e">
        <f>INDEX(src_ref_codes,MATCH(loaded!AC60,src_ref,0))</f>
        <v>#N/A</v>
      </c>
      <c r="O60" s="89" t="e">
        <f>IF(stats!$Y$13,DATE(RIGHT(loaded!AE60,4),MID(loaded!AE60,3,2),LEFT(loaded!AE60,2)),DATE(RIGHT(loaded!AE60,4),MID(loaded!AE60,4,2),LEFT(loaded!AE60,2)))</f>
        <v>#VALUE!</v>
      </c>
      <c r="P60" s="89" t="e">
        <f>IF(stats!$Y$13,DATE(RIGHT(loaded!AG60,4),MID(loaded!AG60,3,2),LEFT(loaded!AG60,2)),DATE(RIGHT(loaded!AG60,4),MID(loaded!AG60,4,2),LEFT(loaded!AG60,2)))</f>
        <v>#VALUE!</v>
      </c>
      <c r="Q60" s="67" t="e">
        <f t="shared" si="1"/>
        <v>#VALUE!</v>
      </c>
      <c r="R60" t="e">
        <f>INDEX(reces_codes,MATCH(loaded!AI60,reason,0))</f>
        <v>#N/A</v>
      </c>
      <c r="S60" t="e">
        <f>INDEX(TDS_codes,MATCH(loaded!AK60,TDS,0))</f>
        <v>#N/A</v>
      </c>
      <c r="T60" t="e">
        <f>IF(M60=2,"",INDEX(method_codes,MATCH(loaded!AM60,method,0)))</f>
        <v>#N/A</v>
      </c>
      <c r="U60" t="e">
        <f>IF(M60=2,"",INDEX(inj_codes,MATCH(loaded!AO60,inj,0)))</f>
        <v>#N/A</v>
      </c>
      <c r="V60" t="e">
        <f>IF(M60=2,"",INDEX(drug_codes,MATCH(loaded!AQ60,drug,0)))</f>
        <v>#N/A</v>
      </c>
      <c r="W60" t="e">
        <f>IF(M60=2,"",_xlfn.IFNA(INDEX(drug_codes,MATCH(loaded!AS60,drug,0)),""))</f>
        <v>#N/A</v>
      </c>
      <c r="X60" t="e">
        <f>IF(M60=2,"",_xlfn.IFNA(INDEX(drug_codes,MATCH(loaded!AU60,drug,0)),""))</f>
        <v>#N/A</v>
      </c>
      <c r="Y60" t="e">
        <f>IF(M60=2,"",_xlfn.IFNA(INDEX(drug_codes,MATCH(loaded!AW60,drug,0)),""))</f>
        <v>#N/A</v>
      </c>
      <c r="Z60" t="e">
        <f>IF(M60=2,"",_xlfn.IFNA(INDEX(drug_codes,MATCH(loaded!AY60,drug,0)),""))</f>
        <v>#N/A</v>
      </c>
      <c r="AA60" t="e">
        <f>IF(M60=2,"",_xlfn.IFNA(INDEX(drug_codes,MATCH(loaded!BA60,drug,0)),""))</f>
        <v>#N/A</v>
      </c>
      <c r="AB60" t="e">
        <f>INDEX(MTT_codes,MATCH(loaded!BC60,MTT,0))</f>
        <v>#N/A</v>
      </c>
      <c r="AC60" t="str">
        <f>_xlfn.IFNA(INDEX(MTT_codes,MATCH(loaded!BE60,MTT,0)),"")</f>
        <v/>
      </c>
      <c r="AD60" t="str">
        <f>_xlfn.IFNA(INDEX(MTT_codes,MATCH(loaded!BG60,MTT,0)),"")</f>
        <v/>
      </c>
      <c r="AE60" t="str">
        <f>_xlfn.IFNA(INDEX(MTT_codes,MATCH(loaded!BI60,MTT,0)),"")</f>
        <v/>
      </c>
      <c r="AF60" t="str">
        <f>_xlfn.IFNA(INDEX(MTT_codes,MATCH(loaded!BK60,MTT,0)),"")</f>
        <v/>
      </c>
      <c r="AG60" t="str">
        <f>_xlfn.IFNA(INDEX(MTT_codes,MATCH(loaded!BM60,MTT,0)),"")</f>
        <v/>
      </c>
      <c r="AH60" t="e">
        <f>INDEX(liv_ar_codes,MATCH(loaded!BO60,liv_ar,0))</f>
        <v>#N/A</v>
      </c>
      <c r="AI60" t="str">
        <f>_xlfn.IFNA(INDEX(MTT_codes,MATCH(loaded!BQ60,MTT,0)),"")</f>
        <v/>
      </c>
      <c r="AJ60">
        <f>_xlfn.IFNA(INDEX(mental_codes,MATCH(loaded!BS60,mental,0)),9)</f>
        <v>9</v>
      </c>
    </row>
    <row r="61" spans="2:36">
      <c r="B61">
        <f>loaded!C61</f>
        <v>0</v>
      </c>
      <c r="C61">
        <f>loaded!I61</f>
        <v>0</v>
      </c>
      <c r="D61">
        <f>IF(loaded!K61="Male",1,IF(loaded!K61="Female",2,9))</f>
        <v>9</v>
      </c>
      <c r="E61" s="89" t="e">
        <f>IF(stats!$Y$13,DATE(RIGHT(loaded!M61,4),MID(loaded!M61,3,2),LEFT(loaded!M61,2)),DATE(RIGHT(loaded!M61,4), MID(loaded!M61,4,2),LEFT(loaded!M61,2)))</f>
        <v>#VALUE!</v>
      </c>
      <c r="F61" s="67" t="e">
        <f t="shared" si="0"/>
        <v>#VALUE!</v>
      </c>
      <c r="G61" t="str">
        <f>LEFT(loaded!O61,3)</f>
        <v/>
      </c>
      <c r="H61" s="67" t="str">
        <f>_xlfn.IFNA(INDEX(cntry_codes,MATCH(loaded!Q61,countries,0)),IF(loaded!Q61="","0003",""))</f>
        <v>0003</v>
      </c>
      <c r="I61" t="e">
        <f>INDEX(atsi_codes,MATCH(loaded!S61,atsi,0))</f>
        <v>#N/A</v>
      </c>
      <c r="J61" t="e">
        <f>INDEX(lang_codes,MATCH(loaded!U61,lang,0))</f>
        <v>#N/A</v>
      </c>
      <c r="K61" s="6">
        <f>loaded!W61</f>
        <v>0</v>
      </c>
      <c r="L61" t="e">
        <f>INDEX(us_acc_codes,MATCH(loaded!Y61,us_acc,0))</f>
        <v>#N/A</v>
      </c>
      <c r="M61" t="e">
        <f>INDEX(client_codes,MATCH(loaded!AA61,client,0))</f>
        <v>#N/A</v>
      </c>
      <c r="N61" t="e">
        <f>INDEX(src_ref_codes,MATCH(loaded!AC61,src_ref,0))</f>
        <v>#N/A</v>
      </c>
      <c r="O61" s="89" t="e">
        <f>IF(stats!$Y$13,DATE(RIGHT(loaded!AE61,4),MID(loaded!AE61,3,2),LEFT(loaded!AE61,2)),DATE(RIGHT(loaded!AE61,4),MID(loaded!AE61,4,2),LEFT(loaded!AE61,2)))</f>
        <v>#VALUE!</v>
      </c>
      <c r="P61" s="89" t="e">
        <f>IF(stats!$Y$13,DATE(RIGHT(loaded!AG61,4),MID(loaded!AG61,3,2),LEFT(loaded!AG61,2)),DATE(RIGHT(loaded!AG61,4),MID(loaded!AG61,4,2),LEFT(loaded!AG61,2)))</f>
        <v>#VALUE!</v>
      </c>
      <c r="Q61" s="67" t="e">
        <f t="shared" si="1"/>
        <v>#VALUE!</v>
      </c>
      <c r="R61" t="e">
        <f>INDEX(reces_codes,MATCH(loaded!AI61,reason,0))</f>
        <v>#N/A</v>
      </c>
      <c r="S61" t="e">
        <f>INDEX(TDS_codes,MATCH(loaded!AK61,TDS,0))</f>
        <v>#N/A</v>
      </c>
      <c r="T61" t="e">
        <f>IF(M61=2,"",INDEX(method_codes,MATCH(loaded!AM61,method,0)))</f>
        <v>#N/A</v>
      </c>
      <c r="U61" t="e">
        <f>IF(M61=2,"",INDEX(inj_codes,MATCH(loaded!AO61,inj,0)))</f>
        <v>#N/A</v>
      </c>
      <c r="V61" t="e">
        <f>IF(M61=2,"",INDEX(drug_codes,MATCH(loaded!AQ61,drug,0)))</f>
        <v>#N/A</v>
      </c>
      <c r="W61" t="e">
        <f>IF(M61=2,"",_xlfn.IFNA(INDEX(drug_codes,MATCH(loaded!AS61,drug,0)),""))</f>
        <v>#N/A</v>
      </c>
      <c r="X61" t="e">
        <f>IF(M61=2,"",_xlfn.IFNA(INDEX(drug_codes,MATCH(loaded!AU61,drug,0)),""))</f>
        <v>#N/A</v>
      </c>
      <c r="Y61" t="e">
        <f>IF(M61=2,"",_xlfn.IFNA(INDEX(drug_codes,MATCH(loaded!AW61,drug,0)),""))</f>
        <v>#N/A</v>
      </c>
      <c r="Z61" t="e">
        <f>IF(M61=2,"",_xlfn.IFNA(INDEX(drug_codes,MATCH(loaded!AY61,drug,0)),""))</f>
        <v>#N/A</v>
      </c>
      <c r="AA61" t="e">
        <f>IF(M61=2,"",_xlfn.IFNA(INDEX(drug_codes,MATCH(loaded!BA61,drug,0)),""))</f>
        <v>#N/A</v>
      </c>
      <c r="AB61" t="e">
        <f>INDEX(MTT_codes,MATCH(loaded!BC61,MTT,0))</f>
        <v>#N/A</v>
      </c>
      <c r="AC61" t="str">
        <f>_xlfn.IFNA(INDEX(MTT_codes,MATCH(loaded!BE61,MTT,0)),"")</f>
        <v/>
      </c>
      <c r="AD61" t="str">
        <f>_xlfn.IFNA(INDEX(MTT_codes,MATCH(loaded!BG61,MTT,0)),"")</f>
        <v/>
      </c>
      <c r="AE61" t="str">
        <f>_xlfn.IFNA(INDEX(MTT_codes,MATCH(loaded!BI61,MTT,0)),"")</f>
        <v/>
      </c>
      <c r="AF61" t="str">
        <f>_xlfn.IFNA(INDEX(MTT_codes,MATCH(loaded!BK61,MTT,0)),"")</f>
        <v/>
      </c>
      <c r="AG61" t="str">
        <f>_xlfn.IFNA(INDEX(MTT_codes,MATCH(loaded!BM61,MTT,0)),"")</f>
        <v/>
      </c>
      <c r="AH61" t="e">
        <f>INDEX(liv_ar_codes,MATCH(loaded!BO61,liv_ar,0))</f>
        <v>#N/A</v>
      </c>
      <c r="AI61" t="str">
        <f>_xlfn.IFNA(INDEX(MTT_codes,MATCH(loaded!BQ61,MTT,0)),"")</f>
        <v/>
      </c>
      <c r="AJ61">
        <f>_xlfn.IFNA(INDEX(mental_codes,MATCH(loaded!BS61,mental,0)),9)</f>
        <v>9</v>
      </c>
    </row>
    <row r="62" spans="2:36">
      <c r="B62">
        <f>loaded!C62</f>
        <v>0</v>
      </c>
      <c r="C62">
        <f>loaded!I62</f>
        <v>0</v>
      </c>
      <c r="D62">
        <f>IF(loaded!K62="Male",1,IF(loaded!K62="Female",2,9))</f>
        <v>9</v>
      </c>
      <c r="E62" s="89" t="e">
        <f>IF(stats!$Y$13,DATE(RIGHT(loaded!M62,4),MID(loaded!M62,3,2),LEFT(loaded!M62,2)),DATE(RIGHT(loaded!M62,4), MID(loaded!M62,4,2),LEFT(loaded!M62,2)))</f>
        <v>#VALUE!</v>
      </c>
      <c r="F62" s="67" t="e">
        <f t="shared" si="0"/>
        <v>#VALUE!</v>
      </c>
      <c r="G62" t="str">
        <f>LEFT(loaded!O62,3)</f>
        <v/>
      </c>
      <c r="H62" s="67" t="str">
        <f>_xlfn.IFNA(INDEX(cntry_codes,MATCH(loaded!Q62,countries,0)),IF(loaded!Q62="","0003",""))</f>
        <v>0003</v>
      </c>
      <c r="I62" t="e">
        <f>INDEX(atsi_codes,MATCH(loaded!S62,atsi,0))</f>
        <v>#N/A</v>
      </c>
      <c r="J62" t="e">
        <f>INDEX(lang_codes,MATCH(loaded!U62,lang,0))</f>
        <v>#N/A</v>
      </c>
      <c r="K62" s="6">
        <f>loaded!W62</f>
        <v>0</v>
      </c>
      <c r="L62" t="e">
        <f>INDEX(us_acc_codes,MATCH(loaded!Y62,us_acc,0))</f>
        <v>#N/A</v>
      </c>
      <c r="M62" t="e">
        <f>INDEX(client_codes,MATCH(loaded!AA62,client,0))</f>
        <v>#N/A</v>
      </c>
      <c r="N62" t="e">
        <f>INDEX(src_ref_codes,MATCH(loaded!AC62,src_ref,0))</f>
        <v>#N/A</v>
      </c>
      <c r="O62" s="89" t="e">
        <f>IF(stats!$Y$13,DATE(RIGHT(loaded!AE62,4),MID(loaded!AE62,3,2),LEFT(loaded!AE62,2)),DATE(RIGHT(loaded!AE62,4),MID(loaded!AE62,4,2),LEFT(loaded!AE62,2)))</f>
        <v>#VALUE!</v>
      </c>
      <c r="P62" s="89" t="e">
        <f>IF(stats!$Y$13,DATE(RIGHT(loaded!AG62,4),MID(loaded!AG62,3,2),LEFT(loaded!AG62,2)),DATE(RIGHT(loaded!AG62,4),MID(loaded!AG62,4,2),LEFT(loaded!AG62,2)))</f>
        <v>#VALUE!</v>
      </c>
      <c r="Q62" s="67" t="e">
        <f t="shared" si="1"/>
        <v>#VALUE!</v>
      </c>
      <c r="R62" t="e">
        <f>INDEX(reces_codes,MATCH(loaded!AI62,reason,0))</f>
        <v>#N/A</v>
      </c>
      <c r="S62" t="e">
        <f>INDEX(TDS_codes,MATCH(loaded!AK62,TDS,0))</f>
        <v>#N/A</v>
      </c>
      <c r="T62" t="e">
        <f>IF(M62=2,"",INDEX(method_codes,MATCH(loaded!AM62,method,0)))</f>
        <v>#N/A</v>
      </c>
      <c r="U62" t="e">
        <f>IF(M62=2,"",INDEX(inj_codes,MATCH(loaded!AO62,inj,0)))</f>
        <v>#N/A</v>
      </c>
      <c r="V62" t="e">
        <f>IF(M62=2,"",INDEX(drug_codes,MATCH(loaded!AQ62,drug,0)))</f>
        <v>#N/A</v>
      </c>
      <c r="W62" t="e">
        <f>IF(M62=2,"",_xlfn.IFNA(INDEX(drug_codes,MATCH(loaded!AS62,drug,0)),""))</f>
        <v>#N/A</v>
      </c>
      <c r="X62" t="e">
        <f>IF(M62=2,"",_xlfn.IFNA(INDEX(drug_codes,MATCH(loaded!AU62,drug,0)),""))</f>
        <v>#N/A</v>
      </c>
      <c r="Y62" t="e">
        <f>IF(M62=2,"",_xlfn.IFNA(INDEX(drug_codes,MATCH(loaded!AW62,drug,0)),""))</f>
        <v>#N/A</v>
      </c>
      <c r="Z62" t="e">
        <f>IF(M62=2,"",_xlfn.IFNA(INDEX(drug_codes,MATCH(loaded!AY62,drug,0)),""))</f>
        <v>#N/A</v>
      </c>
      <c r="AA62" t="e">
        <f>IF(M62=2,"",_xlfn.IFNA(INDEX(drug_codes,MATCH(loaded!BA62,drug,0)),""))</f>
        <v>#N/A</v>
      </c>
      <c r="AB62" t="e">
        <f>INDEX(MTT_codes,MATCH(loaded!BC62,MTT,0))</f>
        <v>#N/A</v>
      </c>
      <c r="AC62" t="str">
        <f>_xlfn.IFNA(INDEX(MTT_codes,MATCH(loaded!BE62,MTT,0)),"")</f>
        <v/>
      </c>
      <c r="AD62" t="str">
        <f>_xlfn.IFNA(INDEX(MTT_codes,MATCH(loaded!BG62,MTT,0)),"")</f>
        <v/>
      </c>
      <c r="AE62" t="str">
        <f>_xlfn.IFNA(INDEX(MTT_codes,MATCH(loaded!BI62,MTT,0)),"")</f>
        <v/>
      </c>
      <c r="AF62" t="str">
        <f>_xlfn.IFNA(INDEX(MTT_codes,MATCH(loaded!BK62,MTT,0)),"")</f>
        <v/>
      </c>
      <c r="AG62" t="str">
        <f>_xlfn.IFNA(INDEX(MTT_codes,MATCH(loaded!BM62,MTT,0)),"")</f>
        <v/>
      </c>
      <c r="AH62" t="e">
        <f>INDEX(liv_ar_codes,MATCH(loaded!BO62,liv_ar,0))</f>
        <v>#N/A</v>
      </c>
      <c r="AI62" t="str">
        <f>_xlfn.IFNA(INDEX(MTT_codes,MATCH(loaded!BQ62,MTT,0)),"")</f>
        <v/>
      </c>
      <c r="AJ62">
        <f>_xlfn.IFNA(INDEX(mental_codes,MATCH(loaded!BS62,mental,0)),9)</f>
        <v>9</v>
      </c>
    </row>
    <row r="63" spans="2:36">
      <c r="B63">
        <f>loaded!C63</f>
        <v>0</v>
      </c>
      <c r="C63">
        <f>loaded!I63</f>
        <v>0</v>
      </c>
      <c r="D63">
        <f>IF(loaded!K63="Male",1,IF(loaded!K63="Female",2,9))</f>
        <v>9</v>
      </c>
      <c r="E63" s="89" t="e">
        <f>IF(stats!$Y$13,DATE(RIGHT(loaded!M63,4),MID(loaded!M63,3,2),LEFT(loaded!M63,2)),DATE(RIGHT(loaded!M63,4), MID(loaded!M63,4,2),LEFT(loaded!M63,2)))</f>
        <v>#VALUE!</v>
      </c>
      <c r="F63" s="67" t="e">
        <f t="shared" si="0"/>
        <v>#VALUE!</v>
      </c>
      <c r="G63" t="str">
        <f>LEFT(loaded!O63,3)</f>
        <v/>
      </c>
      <c r="H63" s="67" t="str">
        <f>_xlfn.IFNA(INDEX(cntry_codes,MATCH(loaded!Q63,countries,0)),IF(loaded!Q63="","0003",""))</f>
        <v>0003</v>
      </c>
      <c r="I63" t="e">
        <f>INDEX(atsi_codes,MATCH(loaded!S63,atsi,0))</f>
        <v>#N/A</v>
      </c>
      <c r="J63" t="e">
        <f>INDEX(lang_codes,MATCH(loaded!U63,lang,0))</f>
        <v>#N/A</v>
      </c>
      <c r="K63" s="6">
        <f>loaded!W63</f>
        <v>0</v>
      </c>
      <c r="L63" t="e">
        <f>INDEX(us_acc_codes,MATCH(loaded!Y63,us_acc,0))</f>
        <v>#N/A</v>
      </c>
      <c r="M63" t="e">
        <f>INDEX(client_codes,MATCH(loaded!AA63,client,0))</f>
        <v>#N/A</v>
      </c>
      <c r="N63" t="e">
        <f>INDEX(src_ref_codes,MATCH(loaded!AC63,src_ref,0))</f>
        <v>#N/A</v>
      </c>
      <c r="O63" s="89" t="e">
        <f>IF(stats!$Y$13,DATE(RIGHT(loaded!AE63,4),MID(loaded!AE63,3,2),LEFT(loaded!AE63,2)),DATE(RIGHT(loaded!AE63,4),MID(loaded!AE63,4,2),LEFT(loaded!AE63,2)))</f>
        <v>#VALUE!</v>
      </c>
      <c r="P63" s="89" t="e">
        <f>IF(stats!$Y$13,DATE(RIGHT(loaded!AG63,4),MID(loaded!AG63,3,2),LEFT(loaded!AG63,2)),DATE(RIGHT(loaded!AG63,4),MID(loaded!AG63,4,2),LEFT(loaded!AG63,2)))</f>
        <v>#VALUE!</v>
      </c>
      <c r="Q63" s="67" t="e">
        <f t="shared" si="1"/>
        <v>#VALUE!</v>
      </c>
      <c r="R63" t="e">
        <f>INDEX(reces_codes,MATCH(loaded!AI63,reason,0))</f>
        <v>#N/A</v>
      </c>
      <c r="S63" t="e">
        <f>INDEX(TDS_codes,MATCH(loaded!AK63,TDS,0))</f>
        <v>#N/A</v>
      </c>
      <c r="T63" t="e">
        <f>IF(M63=2,"",INDEX(method_codes,MATCH(loaded!AM63,method,0)))</f>
        <v>#N/A</v>
      </c>
      <c r="U63" t="e">
        <f>IF(M63=2,"",INDEX(inj_codes,MATCH(loaded!AO63,inj,0)))</f>
        <v>#N/A</v>
      </c>
      <c r="V63" t="e">
        <f>IF(M63=2,"",INDEX(drug_codes,MATCH(loaded!AQ63,drug,0)))</f>
        <v>#N/A</v>
      </c>
      <c r="W63" t="e">
        <f>IF(M63=2,"",_xlfn.IFNA(INDEX(drug_codes,MATCH(loaded!AS63,drug,0)),""))</f>
        <v>#N/A</v>
      </c>
      <c r="X63" t="e">
        <f>IF(M63=2,"",_xlfn.IFNA(INDEX(drug_codes,MATCH(loaded!AU63,drug,0)),""))</f>
        <v>#N/A</v>
      </c>
      <c r="Y63" t="e">
        <f>IF(M63=2,"",_xlfn.IFNA(INDEX(drug_codes,MATCH(loaded!AW63,drug,0)),""))</f>
        <v>#N/A</v>
      </c>
      <c r="Z63" t="e">
        <f>IF(M63=2,"",_xlfn.IFNA(INDEX(drug_codes,MATCH(loaded!AY63,drug,0)),""))</f>
        <v>#N/A</v>
      </c>
      <c r="AA63" t="e">
        <f>IF(M63=2,"",_xlfn.IFNA(INDEX(drug_codes,MATCH(loaded!BA63,drug,0)),""))</f>
        <v>#N/A</v>
      </c>
      <c r="AB63" t="e">
        <f>INDEX(MTT_codes,MATCH(loaded!BC63,MTT,0))</f>
        <v>#N/A</v>
      </c>
      <c r="AC63" t="str">
        <f>_xlfn.IFNA(INDEX(MTT_codes,MATCH(loaded!BE63,MTT,0)),"")</f>
        <v/>
      </c>
      <c r="AD63" t="str">
        <f>_xlfn.IFNA(INDEX(MTT_codes,MATCH(loaded!BG63,MTT,0)),"")</f>
        <v/>
      </c>
      <c r="AE63" t="str">
        <f>_xlfn.IFNA(INDEX(MTT_codes,MATCH(loaded!BI63,MTT,0)),"")</f>
        <v/>
      </c>
      <c r="AF63" t="str">
        <f>_xlfn.IFNA(INDEX(MTT_codes,MATCH(loaded!BK63,MTT,0)),"")</f>
        <v/>
      </c>
      <c r="AG63" t="str">
        <f>_xlfn.IFNA(INDEX(MTT_codes,MATCH(loaded!BM63,MTT,0)),"")</f>
        <v/>
      </c>
      <c r="AH63" t="e">
        <f>INDEX(liv_ar_codes,MATCH(loaded!BO63,liv_ar,0))</f>
        <v>#N/A</v>
      </c>
      <c r="AI63" t="str">
        <f>_xlfn.IFNA(INDEX(MTT_codes,MATCH(loaded!BQ63,MTT,0)),"")</f>
        <v/>
      </c>
      <c r="AJ63">
        <f>_xlfn.IFNA(INDEX(mental_codes,MATCH(loaded!BS63,mental,0)),9)</f>
        <v>9</v>
      </c>
    </row>
    <row r="64" spans="2:36">
      <c r="B64">
        <f>loaded!C64</f>
        <v>0</v>
      </c>
      <c r="C64">
        <f>loaded!I64</f>
        <v>0</v>
      </c>
      <c r="D64">
        <f>IF(loaded!K64="Male",1,IF(loaded!K64="Female",2,9))</f>
        <v>9</v>
      </c>
      <c r="E64" s="89" t="e">
        <f>IF(stats!$Y$13,DATE(RIGHT(loaded!M64,4),MID(loaded!M64,3,2),LEFT(loaded!M64,2)),DATE(RIGHT(loaded!M64,4), MID(loaded!M64,4,2),LEFT(loaded!M64,2)))</f>
        <v>#VALUE!</v>
      </c>
      <c r="F64" s="67" t="e">
        <f t="shared" si="0"/>
        <v>#VALUE!</v>
      </c>
      <c r="G64" t="str">
        <f>LEFT(loaded!O64,3)</f>
        <v/>
      </c>
      <c r="H64" s="67" t="str">
        <f>_xlfn.IFNA(INDEX(cntry_codes,MATCH(loaded!Q64,countries,0)),IF(loaded!Q64="","0003",""))</f>
        <v>0003</v>
      </c>
      <c r="I64" t="e">
        <f>INDEX(atsi_codes,MATCH(loaded!S64,atsi,0))</f>
        <v>#N/A</v>
      </c>
      <c r="J64" t="e">
        <f>INDEX(lang_codes,MATCH(loaded!U64,lang,0))</f>
        <v>#N/A</v>
      </c>
      <c r="K64" s="6">
        <f>loaded!W64</f>
        <v>0</v>
      </c>
      <c r="L64" t="e">
        <f>INDEX(us_acc_codes,MATCH(loaded!Y64,us_acc,0))</f>
        <v>#N/A</v>
      </c>
      <c r="M64" t="e">
        <f>INDEX(client_codes,MATCH(loaded!AA64,client,0))</f>
        <v>#N/A</v>
      </c>
      <c r="N64" t="e">
        <f>INDEX(src_ref_codes,MATCH(loaded!AC64,src_ref,0))</f>
        <v>#N/A</v>
      </c>
      <c r="O64" s="89" t="e">
        <f>IF(stats!$Y$13,DATE(RIGHT(loaded!AE64,4),MID(loaded!AE64,3,2),LEFT(loaded!AE64,2)),DATE(RIGHT(loaded!AE64,4),MID(loaded!AE64,4,2),LEFT(loaded!AE64,2)))</f>
        <v>#VALUE!</v>
      </c>
      <c r="P64" s="89" t="e">
        <f>IF(stats!$Y$13,DATE(RIGHT(loaded!AG64,4),MID(loaded!AG64,3,2),LEFT(loaded!AG64,2)),DATE(RIGHT(loaded!AG64,4),MID(loaded!AG64,4,2),LEFT(loaded!AG64,2)))</f>
        <v>#VALUE!</v>
      </c>
      <c r="Q64" s="67" t="e">
        <f t="shared" si="1"/>
        <v>#VALUE!</v>
      </c>
      <c r="R64" t="e">
        <f>INDEX(reces_codes,MATCH(loaded!AI64,reason,0))</f>
        <v>#N/A</v>
      </c>
      <c r="S64" t="e">
        <f>INDEX(TDS_codes,MATCH(loaded!AK64,TDS,0))</f>
        <v>#N/A</v>
      </c>
      <c r="T64" t="e">
        <f>IF(M64=2,"",INDEX(method_codes,MATCH(loaded!AM64,method,0)))</f>
        <v>#N/A</v>
      </c>
      <c r="U64" t="e">
        <f>IF(M64=2,"",INDEX(inj_codes,MATCH(loaded!AO64,inj,0)))</f>
        <v>#N/A</v>
      </c>
      <c r="V64" t="e">
        <f>IF(M64=2,"",INDEX(drug_codes,MATCH(loaded!AQ64,drug,0)))</f>
        <v>#N/A</v>
      </c>
      <c r="W64" t="e">
        <f>IF(M64=2,"",_xlfn.IFNA(INDEX(drug_codes,MATCH(loaded!AS64,drug,0)),""))</f>
        <v>#N/A</v>
      </c>
      <c r="X64" t="e">
        <f>IF(M64=2,"",_xlfn.IFNA(INDEX(drug_codes,MATCH(loaded!AU64,drug,0)),""))</f>
        <v>#N/A</v>
      </c>
      <c r="Y64" t="e">
        <f>IF(M64=2,"",_xlfn.IFNA(INDEX(drug_codes,MATCH(loaded!AW64,drug,0)),""))</f>
        <v>#N/A</v>
      </c>
      <c r="Z64" t="e">
        <f>IF(M64=2,"",_xlfn.IFNA(INDEX(drug_codes,MATCH(loaded!AY64,drug,0)),""))</f>
        <v>#N/A</v>
      </c>
      <c r="AA64" t="e">
        <f>IF(M64=2,"",_xlfn.IFNA(INDEX(drug_codes,MATCH(loaded!BA64,drug,0)),""))</f>
        <v>#N/A</v>
      </c>
      <c r="AB64" t="e">
        <f>INDEX(MTT_codes,MATCH(loaded!BC64,MTT,0))</f>
        <v>#N/A</v>
      </c>
      <c r="AC64" t="str">
        <f>_xlfn.IFNA(INDEX(MTT_codes,MATCH(loaded!BE64,MTT,0)),"")</f>
        <v/>
      </c>
      <c r="AD64" t="str">
        <f>_xlfn.IFNA(INDEX(MTT_codes,MATCH(loaded!BG64,MTT,0)),"")</f>
        <v/>
      </c>
      <c r="AE64" t="str">
        <f>_xlfn.IFNA(INDEX(MTT_codes,MATCH(loaded!BI64,MTT,0)),"")</f>
        <v/>
      </c>
      <c r="AF64" t="str">
        <f>_xlfn.IFNA(INDEX(MTT_codes,MATCH(loaded!BK64,MTT,0)),"")</f>
        <v/>
      </c>
      <c r="AG64" t="str">
        <f>_xlfn.IFNA(INDEX(MTT_codes,MATCH(loaded!BM64,MTT,0)),"")</f>
        <v/>
      </c>
      <c r="AH64" t="e">
        <f>INDEX(liv_ar_codes,MATCH(loaded!BO64,liv_ar,0))</f>
        <v>#N/A</v>
      </c>
      <c r="AI64" t="str">
        <f>_xlfn.IFNA(INDEX(MTT_codes,MATCH(loaded!BQ64,MTT,0)),"")</f>
        <v/>
      </c>
      <c r="AJ64">
        <f>_xlfn.IFNA(INDEX(mental_codes,MATCH(loaded!BS64,mental,0)),9)</f>
        <v>9</v>
      </c>
    </row>
    <row r="65" spans="2:36">
      <c r="B65">
        <f>loaded!C65</f>
        <v>0</v>
      </c>
      <c r="C65">
        <f>loaded!I65</f>
        <v>0</v>
      </c>
      <c r="D65">
        <f>IF(loaded!K65="Male",1,IF(loaded!K65="Female",2,9))</f>
        <v>9</v>
      </c>
      <c r="E65" s="89" t="e">
        <f>IF(stats!$Y$13,DATE(RIGHT(loaded!M65,4),MID(loaded!M65,3,2),LEFT(loaded!M65,2)),DATE(RIGHT(loaded!M65,4), MID(loaded!M65,4,2),LEFT(loaded!M65,2)))</f>
        <v>#VALUE!</v>
      </c>
      <c r="F65" s="67" t="e">
        <f t="shared" ref="F65:F128" si="2">ROUND((O65-E65)/365.25,2)</f>
        <v>#VALUE!</v>
      </c>
      <c r="G65" t="str">
        <f>LEFT(loaded!O65,3)</f>
        <v/>
      </c>
      <c r="H65" s="67" t="str">
        <f>_xlfn.IFNA(INDEX(cntry_codes,MATCH(loaded!Q65,countries,0)),IF(loaded!Q65="","0003",""))</f>
        <v>0003</v>
      </c>
      <c r="I65" t="e">
        <f>INDEX(atsi_codes,MATCH(loaded!S65,atsi,0))</f>
        <v>#N/A</v>
      </c>
      <c r="J65" t="e">
        <f>INDEX(lang_codes,MATCH(loaded!U65,lang,0))</f>
        <v>#N/A</v>
      </c>
      <c r="K65" s="6">
        <f>loaded!W65</f>
        <v>0</v>
      </c>
      <c r="L65" t="e">
        <f>INDEX(us_acc_codes,MATCH(loaded!Y65,us_acc,0))</f>
        <v>#N/A</v>
      </c>
      <c r="M65" t="e">
        <f>INDEX(client_codes,MATCH(loaded!AA65,client,0))</f>
        <v>#N/A</v>
      </c>
      <c r="N65" t="e">
        <f>INDEX(src_ref_codes,MATCH(loaded!AC65,src_ref,0))</f>
        <v>#N/A</v>
      </c>
      <c r="O65" s="89" t="e">
        <f>IF(stats!$Y$13,DATE(RIGHT(loaded!AE65,4),MID(loaded!AE65,3,2),LEFT(loaded!AE65,2)),DATE(RIGHT(loaded!AE65,4),MID(loaded!AE65,4,2),LEFT(loaded!AE65,2)))</f>
        <v>#VALUE!</v>
      </c>
      <c r="P65" s="89" t="e">
        <f>IF(stats!$Y$13,DATE(RIGHT(loaded!AG65,4),MID(loaded!AG65,3,2),LEFT(loaded!AG65,2)),DATE(RIGHT(loaded!AG65,4),MID(loaded!AG65,4,2),LEFT(loaded!AG65,2)))</f>
        <v>#VALUE!</v>
      </c>
      <c r="Q65" s="67" t="e">
        <f t="shared" ref="Q65:Q128" si="3">IF(P65&lt;&gt;"",P65-O65,"")</f>
        <v>#VALUE!</v>
      </c>
      <c r="R65" t="e">
        <f>INDEX(reces_codes,MATCH(loaded!AI65,reason,0))</f>
        <v>#N/A</v>
      </c>
      <c r="S65" t="e">
        <f>INDEX(TDS_codes,MATCH(loaded!AK65,TDS,0))</f>
        <v>#N/A</v>
      </c>
      <c r="T65" t="e">
        <f>IF(M65=2,"",INDEX(method_codes,MATCH(loaded!AM65,method,0)))</f>
        <v>#N/A</v>
      </c>
      <c r="U65" t="e">
        <f>IF(M65=2,"",INDEX(inj_codes,MATCH(loaded!AO65,inj,0)))</f>
        <v>#N/A</v>
      </c>
      <c r="V65" t="e">
        <f>IF(M65=2,"",INDEX(drug_codes,MATCH(loaded!AQ65,drug,0)))</f>
        <v>#N/A</v>
      </c>
      <c r="W65" t="e">
        <f>IF(M65=2,"",_xlfn.IFNA(INDEX(drug_codes,MATCH(loaded!AS65,drug,0)),""))</f>
        <v>#N/A</v>
      </c>
      <c r="X65" t="e">
        <f>IF(M65=2,"",_xlfn.IFNA(INDEX(drug_codes,MATCH(loaded!AU65,drug,0)),""))</f>
        <v>#N/A</v>
      </c>
      <c r="Y65" t="e">
        <f>IF(M65=2,"",_xlfn.IFNA(INDEX(drug_codes,MATCH(loaded!AW65,drug,0)),""))</f>
        <v>#N/A</v>
      </c>
      <c r="Z65" t="e">
        <f>IF(M65=2,"",_xlfn.IFNA(INDEX(drug_codes,MATCH(loaded!AY65,drug,0)),""))</f>
        <v>#N/A</v>
      </c>
      <c r="AA65" t="e">
        <f>IF(M65=2,"",_xlfn.IFNA(INDEX(drug_codes,MATCH(loaded!BA65,drug,0)),""))</f>
        <v>#N/A</v>
      </c>
      <c r="AB65" t="e">
        <f>INDEX(MTT_codes,MATCH(loaded!BC65,MTT,0))</f>
        <v>#N/A</v>
      </c>
      <c r="AC65" t="str">
        <f>_xlfn.IFNA(INDEX(MTT_codes,MATCH(loaded!BE65,MTT,0)),"")</f>
        <v/>
      </c>
      <c r="AD65" t="str">
        <f>_xlfn.IFNA(INDEX(MTT_codes,MATCH(loaded!BG65,MTT,0)),"")</f>
        <v/>
      </c>
      <c r="AE65" t="str">
        <f>_xlfn.IFNA(INDEX(MTT_codes,MATCH(loaded!BI65,MTT,0)),"")</f>
        <v/>
      </c>
      <c r="AF65" t="str">
        <f>_xlfn.IFNA(INDEX(MTT_codes,MATCH(loaded!BK65,MTT,0)),"")</f>
        <v/>
      </c>
      <c r="AG65" t="str">
        <f>_xlfn.IFNA(INDEX(MTT_codes,MATCH(loaded!BM65,MTT,0)),"")</f>
        <v/>
      </c>
      <c r="AH65" t="e">
        <f>INDEX(liv_ar_codes,MATCH(loaded!BO65,liv_ar,0))</f>
        <v>#N/A</v>
      </c>
      <c r="AI65" t="str">
        <f>_xlfn.IFNA(INDEX(MTT_codes,MATCH(loaded!BQ65,MTT,0)),"")</f>
        <v/>
      </c>
      <c r="AJ65">
        <f>_xlfn.IFNA(INDEX(mental_codes,MATCH(loaded!BS65,mental,0)),9)</f>
        <v>9</v>
      </c>
    </row>
    <row r="66" spans="2:36">
      <c r="B66">
        <f>loaded!C66</f>
        <v>0</v>
      </c>
      <c r="C66">
        <f>loaded!I66</f>
        <v>0</v>
      </c>
      <c r="D66">
        <f>IF(loaded!K66="Male",1,IF(loaded!K66="Female",2,9))</f>
        <v>9</v>
      </c>
      <c r="E66" s="89" t="e">
        <f>IF(stats!$Y$13,DATE(RIGHT(loaded!M66,4),MID(loaded!M66,3,2),LEFT(loaded!M66,2)),DATE(RIGHT(loaded!M66,4), MID(loaded!M66,4,2),LEFT(loaded!M66,2)))</f>
        <v>#VALUE!</v>
      </c>
      <c r="F66" s="67" t="e">
        <f t="shared" si="2"/>
        <v>#VALUE!</v>
      </c>
      <c r="G66" t="str">
        <f>LEFT(loaded!O66,3)</f>
        <v/>
      </c>
      <c r="H66" s="67" t="str">
        <f>_xlfn.IFNA(INDEX(cntry_codes,MATCH(loaded!Q66,countries,0)),IF(loaded!Q66="","0003",""))</f>
        <v>0003</v>
      </c>
      <c r="I66" t="e">
        <f>INDEX(atsi_codes,MATCH(loaded!S66,atsi,0))</f>
        <v>#N/A</v>
      </c>
      <c r="J66" t="e">
        <f>INDEX(lang_codes,MATCH(loaded!U66,lang,0))</f>
        <v>#N/A</v>
      </c>
      <c r="K66" s="6">
        <f>loaded!W66</f>
        <v>0</v>
      </c>
      <c r="L66" t="e">
        <f>INDEX(us_acc_codes,MATCH(loaded!Y66,us_acc,0))</f>
        <v>#N/A</v>
      </c>
      <c r="M66" t="e">
        <f>INDEX(client_codes,MATCH(loaded!AA66,client,0))</f>
        <v>#N/A</v>
      </c>
      <c r="N66" t="e">
        <f>INDEX(src_ref_codes,MATCH(loaded!AC66,src_ref,0))</f>
        <v>#N/A</v>
      </c>
      <c r="O66" s="89" t="e">
        <f>IF(stats!$Y$13,DATE(RIGHT(loaded!AE66,4),MID(loaded!AE66,3,2),LEFT(loaded!AE66,2)),DATE(RIGHT(loaded!AE66,4),MID(loaded!AE66,4,2),LEFT(loaded!AE66,2)))</f>
        <v>#VALUE!</v>
      </c>
      <c r="P66" s="89" t="e">
        <f>IF(stats!$Y$13,DATE(RIGHT(loaded!AG66,4),MID(loaded!AG66,3,2),LEFT(loaded!AG66,2)),DATE(RIGHT(loaded!AG66,4),MID(loaded!AG66,4,2),LEFT(loaded!AG66,2)))</f>
        <v>#VALUE!</v>
      </c>
      <c r="Q66" s="67" t="e">
        <f t="shared" si="3"/>
        <v>#VALUE!</v>
      </c>
      <c r="R66" t="e">
        <f>INDEX(reces_codes,MATCH(loaded!AI66,reason,0))</f>
        <v>#N/A</v>
      </c>
      <c r="S66" t="e">
        <f>INDEX(TDS_codes,MATCH(loaded!AK66,TDS,0))</f>
        <v>#N/A</v>
      </c>
      <c r="T66" t="e">
        <f>IF(M66=2,"",INDEX(method_codes,MATCH(loaded!AM66,method,0)))</f>
        <v>#N/A</v>
      </c>
      <c r="U66" t="e">
        <f>IF(M66=2,"",INDEX(inj_codes,MATCH(loaded!AO66,inj,0)))</f>
        <v>#N/A</v>
      </c>
      <c r="V66" t="e">
        <f>IF(M66=2,"",INDEX(drug_codes,MATCH(loaded!AQ66,drug,0)))</f>
        <v>#N/A</v>
      </c>
      <c r="W66" t="e">
        <f>IF(M66=2,"",_xlfn.IFNA(INDEX(drug_codes,MATCH(loaded!AS66,drug,0)),""))</f>
        <v>#N/A</v>
      </c>
      <c r="X66" t="e">
        <f>IF(M66=2,"",_xlfn.IFNA(INDEX(drug_codes,MATCH(loaded!AU66,drug,0)),""))</f>
        <v>#N/A</v>
      </c>
      <c r="Y66" t="e">
        <f>IF(M66=2,"",_xlfn.IFNA(INDEX(drug_codes,MATCH(loaded!AW66,drug,0)),""))</f>
        <v>#N/A</v>
      </c>
      <c r="Z66" t="e">
        <f>IF(M66=2,"",_xlfn.IFNA(INDEX(drug_codes,MATCH(loaded!AY66,drug,0)),""))</f>
        <v>#N/A</v>
      </c>
      <c r="AA66" t="e">
        <f>IF(M66=2,"",_xlfn.IFNA(INDEX(drug_codes,MATCH(loaded!BA66,drug,0)),""))</f>
        <v>#N/A</v>
      </c>
      <c r="AB66" t="e">
        <f>INDEX(MTT_codes,MATCH(loaded!BC66,MTT,0))</f>
        <v>#N/A</v>
      </c>
      <c r="AC66" t="str">
        <f>_xlfn.IFNA(INDEX(MTT_codes,MATCH(loaded!BE66,MTT,0)),"")</f>
        <v/>
      </c>
      <c r="AD66" t="str">
        <f>_xlfn.IFNA(INDEX(MTT_codes,MATCH(loaded!BG66,MTT,0)),"")</f>
        <v/>
      </c>
      <c r="AE66" t="str">
        <f>_xlfn.IFNA(INDEX(MTT_codes,MATCH(loaded!BI66,MTT,0)),"")</f>
        <v/>
      </c>
      <c r="AF66" t="str">
        <f>_xlfn.IFNA(INDEX(MTT_codes,MATCH(loaded!BK66,MTT,0)),"")</f>
        <v/>
      </c>
      <c r="AG66" t="str">
        <f>_xlfn.IFNA(INDEX(MTT_codes,MATCH(loaded!BM66,MTT,0)),"")</f>
        <v/>
      </c>
      <c r="AH66" t="e">
        <f>INDEX(liv_ar_codes,MATCH(loaded!BO66,liv_ar,0))</f>
        <v>#N/A</v>
      </c>
      <c r="AI66" t="str">
        <f>_xlfn.IFNA(INDEX(MTT_codes,MATCH(loaded!BQ66,MTT,0)),"")</f>
        <v/>
      </c>
      <c r="AJ66">
        <f>_xlfn.IFNA(INDEX(mental_codes,MATCH(loaded!BS66,mental,0)),9)</f>
        <v>9</v>
      </c>
    </row>
    <row r="67" spans="2:36">
      <c r="B67">
        <f>loaded!C67</f>
        <v>0</v>
      </c>
      <c r="C67">
        <f>loaded!I67</f>
        <v>0</v>
      </c>
      <c r="D67">
        <f>IF(loaded!K67="Male",1,IF(loaded!K67="Female",2,9))</f>
        <v>9</v>
      </c>
      <c r="E67" s="89" t="e">
        <f>IF(stats!$Y$13,DATE(RIGHT(loaded!M67,4),MID(loaded!M67,3,2),LEFT(loaded!M67,2)),DATE(RIGHT(loaded!M67,4), MID(loaded!M67,4,2),LEFT(loaded!M67,2)))</f>
        <v>#VALUE!</v>
      </c>
      <c r="F67" s="67" t="e">
        <f t="shared" si="2"/>
        <v>#VALUE!</v>
      </c>
      <c r="G67" t="str">
        <f>LEFT(loaded!O67,3)</f>
        <v/>
      </c>
      <c r="H67" s="67" t="str">
        <f>_xlfn.IFNA(INDEX(cntry_codes,MATCH(loaded!Q67,countries,0)),IF(loaded!Q67="","0003",""))</f>
        <v>0003</v>
      </c>
      <c r="I67" t="e">
        <f>INDEX(atsi_codes,MATCH(loaded!S67,atsi,0))</f>
        <v>#N/A</v>
      </c>
      <c r="J67" t="e">
        <f>INDEX(lang_codes,MATCH(loaded!U67,lang,0))</f>
        <v>#N/A</v>
      </c>
      <c r="K67" s="6">
        <f>loaded!W67</f>
        <v>0</v>
      </c>
      <c r="L67" t="e">
        <f>INDEX(us_acc_codes,MATCH(loaded!Y67,us_acc,0))</f>
        <v>#N/A</v>
      </c>
      <c r="M67" t="e">
        <f>INDEX(client_codes,MATCH(loaded!AA67,client,0))</f>
        <v>#N/A</v>
      </c>
      <c r="N67" t="e">
        <f>INDEX(src_ref_codes,MATCH(loaded!AC67,src_ref,0))</f>
        <v>#N/A</v>
      </c>
      <c r="O67" s="89" t="e">
        <f>IF(stats!$Y$13,DATE(RIGHT(loaded!AE67,4),MID(loaded!AE67,3,2),LEFT(loaded!AE67,2)),DATE(RIGHT(loaded!AE67,4),MID(loaded!AE67,4,2),LEFT(loaded!AE67,2)))</f>
        <v>#VALUE!</v>
      </c>
      <c r="P67" s="89" t="e">
        <f>IF(stats!$Y$13,DATE(RIGHT(loaded!AG67,4),MID(loaded!AG67,3,2),LEFT(loaded!AG67,2)),DATE(RIGHT(loaded!AG67,4),MID(loaded!AG67,4,2),LEFT(loaded!AG67,2)))</f>
        <v>#VALUE!</v>
      </c>
      <c r="Q67" s="67" t="e">
        <f t="shared" si="3"/>
        <v>#VALUE!</v>
      </c>
      <c r="R67" t="e">
        <f>INDEX(reces_codes,MATCH(loaded!AI67,reason,0))</f>
        <v>#N/A</v>
      </c>
      <c r="S67" t="e">
        <f>INDEX(TDS_codes,MATCH(loaded!AK67,TDS,0))</f>
        <v>#N/A</v>
      </c>
      <c r="T67" t="e">
        <f>IF(M67=2,"",INDEX(method_codes,MATCH(loaded!AM67,method,0)))</f>
        <v>#N/A</v>
      </c>
      <c r="U67" t="e">
        <f>IF(M67=2,"",INDEX(inj_codes,MATCH(loaded!AO67,inj,0)))</f>
        <v>#N/A</v>
      </c>
      <c r="V67" t="e">
        <f>IF(M67=2,"",INDEX(drug_codes,MATCH(loaded!AQ67,drug,0)))</f>
        <v>#N/A</v>
      </c>
      <c r="W67" t="e">
        <f>IF(M67=2,"",_xlfn.IFNA(INDEX(drug_codes,MATCH(loaded!AS67,drug,0)),""))</f>
        <v>#N/A</v>
      </c>
      <c r="X67" t="e">
        <f>IF(M67=2,"",_xlfn.IFNA(INDEX(drug_codes,MATCH(loaded!AU67,drug,0)),""))</f>
        <v>#N/A</v>
      </c>
      <c r="Y67" t="e">
        <f>IF(M67=2,"",_xlfn.IFNA(INDEX(drug_codes,MATCH(loaded!AW67,drug,0)),""))</f>
        <v>#N/A</v>
      </c>
      <c r="Z67" t="e">
        <f>IF(M67=2,"",_xlfn.IFNA(INDEX(drug_codes,MATCH(loaded!AY67,drug,0)),""))</f>
        <v>#N/A</v>
      </c>
      <c r="AA67" t="e">
        <f>IF(M67=2,"",_xlfn.IFNA(INDEX(drug_codes,MATCH(loaded!BA67,drug,0)),""))</f>
        <v>#N/A</v>
      </c>
      <c r="AB67" t="e">
        <f>INDEX(MTT_codes,MATCH(loaded!BC67,MTT,0))</f>
        <v>#N/A</v>
      </c>
      <c r="AC67" t="str">
        <f>_xlfn.IFNA(INDEX(MTT_codes,MATCH(loaded!BE67,MTT,0)),"")</f>
        <v/>
      </c>
      <c r="AD67" t="str">
        <f>_xlfn.IFNA(INDEX(MTT_codes,MATCH(loaded!BG67,MTT,0)),"")</f>
        <v/>
      </c>
      <c r="AE67" t="str">
        <f>_xlfn.IFNA(INDEX(MTT_codes,MATCH(loaded!BI67,MTT,0)),"")</f>
        <v/>
      </c>
      <c r="AF67" t="str">
        <f>_xlfn.IFNA(INDEX(MTT_codes,MATCH(loaded!BK67,MTT,0)),"")</f>
        <v/>
      </c>
      <c r="AG67" t="str">
        <f>_xlfn.IFNA(INDEX(MTT_codes,MATCH(loaded!BM67,MTT,0)),"")</f>
        <v/>
      </c>
      <c r="AH67" t="e">
        <f>INDEX(liv_ar_codes,MATCH(loaded!BO67,liv_ar,0))</f>
        <v>#N/A</v>
      </c>
      <c r="AI67" t="str">
        <f>_xlfn.IFNA(INDEX(MTT_codes,MATCH(loaded!BQ67,MTT,0)),"")</f>
        <v/>
      </c>
      <c r="AJ67">
        <f>_xlfn.IFNA(INDEX(mental_codes,MATCH(loaded!BS67,mental,0)),9)</f>
        <v>9</v>
      </c>
    </row>
    <row r="68" spans="2:36">
      <c r="B68">
        <f>loaded!C68</f>
        <v>0</v>
      </c>
      <c r="C68">
        <f>loaded!I68</f>
        <v>0</v>
      </c>
      <c r="D68">
        <f>IF(loaded!K68="Male",1,IF(loaded!K68="Female",2,9))</f>
        <v>9</v>
      </c>
      <c r="E68" s="89" t="e">
        <f>IF(stats!$Y$13,DATE(RIGHT(loaded!M68,4),MID(loaded!M68,3,2),LEFT(loaded!M68,2)),DATE(RIGHT(loaded!M68,4), MID(loaded!M68,4,2),LEFT(loaded!M68,2)))</f>
        <v>#VALUE!</v>
      </c>
      <c r="F68" s="67" t="e">
        <f t="shared" si="2"/>
        <v>#VALUE!</v>
      </c>
      <c r="G68" t="str">
        <f>LEFT(loaded!O68,3)</f>
        <v/>
      </c>
      <c r="H68" s="67" t="str">
        <f>_xlfn.IFNA(INDEX(cntry_codes,MATCH(loaded!Q68,countries,0)),IF(loaded!Q68="","0003",""))</f>
        <v>0003</v>
      </c>
      <c r="I68" t="e">
        <f>INDEX(atsi_codes,MATCH(loaded!S68,atsi,0))</f>
        <v>#N/A</v>
      </c>
      <c r="J68" t="e">
        <f>INDEX(lang_codes,MATCH(loaded!U68,lang,0))</f>
        <v>#N/A</v>
      </c>
      <c r="K68" s="6">
        <f>loaded!W68</f>
        <v>0</v>
      </c>
      <c r="L68" t="e">
        <f>INDEX(us_acc_codes,MATCH(loaded!Y68,us_acc,0))</f>
        <v>#N/A</v>
      </c>
      <c r="M68" t="e">
        <f>INDEX(client_codes,MATCH(loaded!AA68,client,0))</f>
        <v>#N/A</v>
      </c>
      <c r="N68" t="e">
        <f>INDEX(src_ref_codes,MATCH(loaded!AC68,src_ref,0))</f>
        <v>#N/A</v>
      </c>
      <c r="O68" s="89" t="e">
        <f>IF(stats!$Y$13,DATE(RIGHT(loaded!AE68,4),MID(loaded!AE68,3,2),LEFT(loaded!AE68,2)),DATE(RIGHT(loaded!AE68,4),MID(loaded!AE68,4,2),LEFT(loaded!AE68,2)))</f>
        <v>#VALUE!</v>
      </c>
      <c r="P68" s="89" t="e">
        <f>IF(stats!$Y$13,DATE(RIGHT(loaded!AG68,4),MID(loaded!AG68,3,2),LEFT(loaded!AG68,2)),DATE(RIGHT(loaded!AG68,4),MID(loaded!AG68,4,2),LEFT(loaded!AG68,2)))</f>
        <v>#VALUE!</v>
      </c>
      <c r="Q68" s="67" t="e">
        <f t="shared" si="3"/>
        <v>#VALUE!</v>
      </c>
      <c r="R68" t="e">
        <f>INDEX(reces_codes,MATCH(loaded!AI68,reason,0))</f>
        <v>#N/A</v>
      </c>
      <c r="S68" t="e">
        <f>INDEX(TDS_codes,MATCH(loaded!AK68,TDS,0))</f>
        <v>#N/A</v>
      </c>
      <c r="T68" t="e">
        <f>IF(M68=2,"",INDEX(method_codes,MATCH(loaded!AM68,method,0)))</f>
        <v>#N/A</v>
      </c>
      <c r="U68" t="e">
        <f>IF(M68=2,"",INDEX(inj_codes,MATCH(loaded!AO68,inj,0)))</f>
        <v>#N/A</v>
      </c>
      <c r="V68" t="e">
        <f>IF(M68=2,"",INDEX(drug_codes,MATCH(loaded!AQ68,drug,0)))</f>
        <v>#N/A</v>
      </c>
      <c r="W68" t="e">
        <f>IF(M68=2,"",_xlfn.IFNA(INDEX(drug_codes,MATCH(loaded!AS68,drug,0)),""))</f>
        <v>#N/A</v>
      </c>
      <c r="X68" t="e">
        <f>IF(M68=2,"",_xlfn.IFNA(INDEX(drug_codes,MATCH(loaded!AU68,drug,0)),""))</f>
        <v>#N/A</v>
      </c>
      <c r="Y68" t="e">
        <f>IF(M68=2,"",_xlfn.IFNA(INDEX(drug_codes,MATCH(loaded!AW68,drug,0)),""))</f>
        <v>#N/A</v>
      </c>
      <c r="Z68" t="e">
        <f>IF(M68=2,"",_xlfn.IFNA(INDEX(drug_codes,MATCH(loaded!AY68,drug,0)),""))</f>
        <v>#N/A</v>
      </c>
      <c r="AA68" t="e">
        <f>IF(M68=2,"",_xlfn.IFNA(INDEX(drug_codes,MATCH(loaded!BA68,drug,0)),""))</f>
        <v>#N/A</v>
      </c>
      <c r="AB68" t="e">
        <f>INDEX(MTT_codes,MATCH(loaded!BC68,MTT,0))</f>
        <v>#N/A</v>
      </c>
      <c r="AC68" t="str">
        <f>_xlfn.IFNA(INDEX(MTT_codes,MATCH(loaded!BE68,MTT,0)),"")</f>
        <v/>
      </c>
      <c r="AD68" t="str">
        <f>_xlfn.IFNA(INDEX(MTT_codes,MATCH(loaded!BG68,MTT,0)),"")</f>
        <v/>
      </c>
      <c r="AE68" t="str">
        <f>_xlfn.IFNA(INDEX(MTT_codes,MATCH(loaded!BI68,MTT,0)),"")</f>
        <v/>
      </c>
      <c r="AF68" t="str">
        <f>_xlfn.IFNA(INDEX(MTT_codes,MATCH(loaded!BK68,MTT,0)),"")</f>
        <v/>
      </c>
      <c r="AG68" t="str">
        <f>_xlfn.IFNA(INDEX(MTT_codes,MATCH(loaded!BM68,MTT,0)),"")</f>
        <v/>
      </c>
      <c r="AH68" t="e">
        <f>INDEX(liv_ar_codes,MATCH(loaded!BO68,liv_ar,0))</f>
        <v>#N/A</v>
      </c>
      <c r="AI68" t="str">
        <f>_xlfn.IFNA(INDEX(MTT_codes,MATCH(loaded!BQ68,MTT,0)),"")</f>
        <v/>
      </c>
      <c r="AJ68">
        <f>_xlfn.IFNA(INDEX(mental_codes,MATCH(loaded!BS68,mental,0)),9)</f>
        <v>9</v>
      </c>
    </row>
    <row r="69" spans="2:36">
      <c r="B69">
        <f>loaded!C69</f>
        <v>0</v>
      </c>
      <c r="C69">
        <f>loaded!I69</f>
        <v>0</v>
      </c>
      <c r="D69">
        <f>IF(loaded!K69="Male",1,IF(loaded!K69="Female",2,9))</f>
        <v>9</v>
      </c>
      <c r="E69" s="89" t="e">
        <f>IF(stats!$Y$13,DATE(RIGHT(loaded!M69,4),MID(loaded!M69,3,2),LEFT(loaded!M69,2)),DATE(RIGHT(loaded!M69,4), MID(loaded!M69,4,2),LEFT(loaded!M69,2)))</f>
        <v>#VALUE!</v>
      </c>
      <c r="F69" s="67" t="e">
        <f t="shared" si="2"/>
        <v>#VALUE!</v>
      </c>
      <c r="G69" t="str">
        <f>LEFT(loaded!O69,3)</f>
        <v/>
      </c>
      <c r="H69" s="67" t="str">
        <f>_xlfn.IFNA(INDEX(cntry_codes,MATCH(loaded!Q69,countries,0)),IF(loaded!Q69="","0003",""))</f>
        <v>0003</v>
      </c>
      <c r="I69" t="e">
        <f>INDEX(atsi_codes,MATCH(loaded!S69,atsi,0))</f>
        <v>#N/A</v>
      </c>
      <c r="J69" t="e">
        <f>INDEX(lang_codes,MATCH(loaded!U69,lang,0))</f>
        <v>#N/A</v>
      </c>
      <c r="K69" s="6">
        <f>loaded!W69</f>
        <v>0</v>
      </c>
      <c r="L69" t="e">
        <f>INDEX(us_acc_codes,MATCH(loaded!Y69,us_acc,0))</f>
        <v>#N/A</v>
      </c>
      <c r="M69" t="e">
        <f>INDEX(client_codes,MATCH(loaded!AA69,client,0))</f>
        <v>#N/A</v>
      </c>
      <c r="N69" t="e">
        <f>INDEX(src_ref_codes,MATCH(loaded!AC69,src_ref,0))</f>
        <v>#N/A</v>
      </c>
      <c r="O69" s="89" t="e">
        <f>IF(stats!$Y$13,DATE(RIGHT(loaded!AE69,4),MID(loaded!AE69,3,2),LEFT(loaded!AE69,2)),DATE(RIGHT(loaded!AE69,4),MID(loaded!AE69,4,2),LEFT(loaded!AE69,2)))</f>
        <v>#VALUE!</v>
      </c>
      <c r="P69" s="89" t="e">
        <f>IF(stats!$Y$13,DATE(RIGHT(loaded!AG69,4),MID(loaded!AG69,3,2),LEFT(loaded!AG69,2)),DATE(RIGHT(loaded!AG69,4),MID(loaded!AG69,4,2),LEFT(loaded!AG69,2)))</f>
        <v>#VALUE!</v>
      </c>
      <c r="Q69" s="67" t="e">
        <f t="shared" si="3"/>
        <v>#VALUE!</v>
      </c>
      <c r="R69" t="e">
        <f>INDEX(reces_codes,MATCH(loaded!AI69,reason,0))</f>
        <v>#N/A</v>
      </c>
      <c r="S69" t="e">
        <f>INDEX(TDS_codes,MATCH(loaded!AK69,TDS,0))</f>
        <v>#N/A</v>
      </c>
      <c r="T69" t="e">
        <f>IF(M69=2,"",INDEX(method_codes,MATCH(loaded!AM69,method,0)))</f>
        <v>#N/A</v>
      </c>
      <c r="U69" t="e">
        <f>IF(M69=2,"",INDEX(inj_codes,MATCH(loaded!AO69,inj,0)))</f>
        <v>#N/A</v>
      </c>
      <c r="V69" t="e">
        <f>IF(M69=2,"",INDEX(drug_codes,MATCH(loaded!AQ69,drug,0)))</f>
        <v>#N/A</v>
      </c>
      <c r="W69" t="e">
        <f>IF(M69=2,"",_xlfn.IFNA(INDEX(drug_codes,MATCH(loaded!AS69,drug,0)),""))</f>
        <v>#N/A</v>
      </c>
      <c r="X69" t="e">
        <f>IF(M69=2,"",_xlfn.IFNA(INDEX(drug_codes,MATCH(loaded!AU69,drug,0)),""))</f>
        <v>#N/A</v>
      </c>
      <c r="Y69" t="e">
        <f>IF(M69=2,"",_xlfn.IFNA(INDEX(drug_codes,MATCH(loaded!AW69,drug,0)),""))</f>
        <v>#N/A</v>
      </c>
      <c r="Z69" t="e">
        <f>IF(M69=2,"",_xlfn.IFNA(INDEX(drug_codes,MATCH(loaded!AY69,drug,0)),""))</f>
        <v>#N/A</v>
      </c>
      <c r="AA69" t="e">
        <f>IF(M69=2,"",_xlfn.IFNA(INDEX(drug_codes,MATCH(loaded!BA69,drug,0)),""))</f>
        <v>#N/A</v>
      </c>
      <c r="AB69" t="e">
        <f>INDEX(MTT_codes,MATCH(loaded!BC69,MTT,0))</f>
        <v>#N/A</v>
      </c>
      <c r="AC69" t="str">
        <f>_xlfn.IFNA(INDEX(MTT_codes,MATCH(loaded!BE69,MTT,0)),"")</f>
        <v/>
      </c>
      <c r="AD69" t="str">
        <f>_xlfn.IFNA(INDEX(MTT_codes,MATCH(loaded!BG69,MTT,0)),"")</f>
        <v/>
      </c>
      <c r="AE69" t="str">
        <f>_xlfn.IFNA(INDEX(MTT_codes,MATCH(loaded!BI69,MTT,0)),"")</f>
        <v/>
      </c>
      <c r="AF69" t="str">
        <f>_xlfn.IFNA(INDEX(MTT_codes,MATCH(loaded!BK69,MTT,0)),"")</f>
        <v/>
      </c>
      <c r="AG69" t="str">
        <f>_xlfn.IFNA(INDEX(MTT_codes,MATCH(loaded!BM69,MTT,0)),"")</f>
        <v/>
      </c>
      <c r="AH69" t="e">
        <f>INDEX(liv_ar_codes,MATCH(loaded!BO69,liv_ar,0))</f>
        <v>#N/A</v>
      </c>
      <c r="AI69" t="str">
        <f>_xlfn.IFNA(INDEX(MTT_codes,MATCH(loaded!BQ69,MTT,0)),"")</f>
        <v/>
      </c>
      <c r="AJ69">
        <f>_xlfn.IFNA(INDEX(mental_codes,MATCH(loaded!BS69,mental,0)),9)</f>
        <v>9</v>
      </c>
    </row>
    <row r="70" spans="2:36">
      <c r="B70">
        <f>loaded!C70</f>
        <v>0</v>
      </c>
      <c r="C70">
        <f>loaded!I70</f>
        <v>0</v>
      </c>
      <c r="D70">
        <f>IF(loaded!K70="Male",1,IF(loaded!K70="Female",2,9))</f>
        <v>9</v>
      </c>
      <c r="E70" s="89" t="e">
        <f>IF(stats!$Y$13,DATE(RIGHT(loaded!M70,4),MID(loaded!M70,3,2),LEFT(loaded!M70,2)),DATE(RIGHT(loaded!M70,4), MID(loaded!M70,4,2),LEFT(loaded!M70,2)))</f>
        <v>#VALUE!</v>
      </c>
      <c r="F70" s="67" t="e">
        <f t="shared" si="2"/>
        <v>#VALUE!</v>
      </c>
      <c r="G70" t="str">
        <f>LEFT(loaded!O70,3)</f>
        <v/>
      </c>
      <c r="H70" s="67" t="str">
        <f>_xlfn.IFNA(INDEX(cntry_codes,MATCH(loaded!Q70,countries,0)),IF(loaded!Q70="","0003",""))</f>
        <v>0003</v>
      </c>
      <c r="I70" t="e">
        <f>INDEX(atsi_codes,MATCH(loaded!S70,atsi,0))</f>
        <v>#N/A</v>
      </c>
      <c r="J70" t="e">
        <f>INDEX(lang_codes,MATCH(loaded!U70,lang,0))</f>
        <v>#N/A</v>
      </c>
      <c r="K70" s="6">
        <f>loaded!W70</f>
        <v>0</v>
      </c>
      <c r="L70" t="e">
        <f>INDEX(us_acc_codes,MATCH(loaded!Y70,us_acc,0))</f>
        <v>#N/A</v>
      </c>
      <c r="M70" t="e">
        <f>INDEX(client_codes,MATCH(loaded!AA70,client,0))</f>
        <v>#N/A</v>
      </c>
      <c r="N70" t="e">
        <f>INDEX(src_ref_codes,MATCH(loaded!AC70,src_ref,0))</f>
        <v>#N/A</v>
      </c>
      <c r="O70" s="89" t="e">
        <f>IF(stats!$Y$13,DATE(RIGHT(loaded!AE70,4),MID(loaded!AE70,3,2),LEFT(loaded!AE70,2)),DATE(RIGHT(loaded!AE70,4),MID(loaded!AE70,4,2),LEFT(loaded!AE70,2)))</f>
        <v>#VALUE!</v>
      </c>
      <c r="P70" s="89" t="e">
        <f>IF(stats!$Y$13,DATE(RIGHT(loaded!AG70,4),MID(loaded!AG70,3,2),LEFT(loaded!AG70,2)),DATE(RIGHT(loaded!AG70,4),MID(loaded!AG70,4,2),LEFT(loaded!AG70,2)))</f>
        <v>#VALUE!</v>
      </c>
      <c r="Q70" s="67" t="e">
        <f t="shared" si="3"/>
        <v>#VALUE!</v>
      </c>
      <c r="R70" t="e">
        <f>INDEX(reces_codes,MATCH(loaded!AI70,reason,0))</f>
        <v>#N/A</v>
      </c>
      <c r="S70" t="e">
        <f>INDEX(TDS_codes,MATCH(loaded!AK70,TDS,0))</f>
        <v>#N/A</v>
      </c>
      <c r="T70" t="e">
        <f>IF(M70=2,"",INDEX(method_codes,MATCH(loaded!AM70,method,0)))</f>
        <v>#N/A</v>
      </c>
      <c r="U70" t="e">
        <f>IF(M70=2,"",INDEX(inj_codes,MATCH(loaded!AO70,inj,0)))</f>
        <v>#N/A</v>
      </c>
      <c r="V70" t="e">
        <f>IF(M70=2,"",INDEX(drug_codes,MATCH(loaded!AQ70,drug,0)))</f>
        <v>#N/A</v>
      </c>
      <c r="W70" t="e">
        <f>IF(M70=2,"",_xlfn.IFNA(INDEX(drug_codes,MATCH(loaded!AS70,drug,0)),""))</f>
        <v>#N/A</v>
      </c>
      <c r="X70" t="e">
        <f>IF(M70=2,"",_xlfn.IFNA(INDEX(drug_codes,MATCH(loaded!AU70,drug,0)),""))</f>
        <v>#N/A</v>
      </c>
      <c r="Y70" t="e">
        <f>IF(M70=2,"",_xlfn.IFNA(INDEX(drug_codes,MATCH(loaded!AW70,drug,0)),""))</f>
        <v>#N/A</v>
      </c>
      <c r="Z70" t="e">
        <f>IF(M70=2,"",_xlfn.IFNA(INDEX(drug_codes,MATCH(loaded!AY70,drug,0)),""))</f>
        <v>#N/A</v>
      </c>
      <c r="AA70" t="e">
        <f>IF(M70=2,"",_xlfn.IFNA(INDEX(drug_codes,MATCH(loaded!BA70,drug,0)),""))</f>
        <v>#N/A</v>
      </c>
      <c r="AB70" t="e">
        <f>INDEX(MTT_codes,MATCH(loaded!BC70,MTT,0))</f>
        <v>#N/A</v>
      </c>
      <c r="AC70" t="str">
        <f>_xlfn.IFNA(INDEX(MTT_codes,MATCH(loaded!BE70,MTT,0)),"")</f>
        <v/>
      </c>
      <c r="AD70" t="str">
        <f>_xlfn.IFNA(INDEX(MTT_codes,MATCH(loaded!BG70,MTT,0)),"")</f>
        <v/>
      </c>
      <c r="AE70" t="str">
        <f>_xlfn.IFNA(INDEX(MTT_codes,MATCH(loaded!BI70,MTT,0)),"")</f>
        <v/>
      </c>
      <c r="AF70" t="str">
        <f>_xlfn.IFNA(INDEX(MTT_codes,MATCH(loaded!BK70,MTT,0)),"")</f>
        <v/>
      </c>
      <c r="AG70" t="str">
        <f>_xlfn.IFNA(INDEX(MTT_codes,MATCH(loaded!BM70,MTT,0)),"")</f>
        <v/>
      </c>
      <c r="AH70" t="e">
        <f>INDEX(liv_ar_codes,MATCH(loaded!BO70,liv_ar,0))</f>
        <v>#N/A</v>
      </c>
      <c r="AI70" t="str">
        <f>_xlfn.IFNA(INDEX(MTT_codes,MATCH(loaded!BQ70,MTT,0)),"")</f>
        <v/>
      </c>
      <c r="AJ70">
        <f>_xlfn.IFNA(INDEX(mental_codes,MATCH(loaded!BS70,mental,0)),9)</f>
        <v>9</v>
      </c>
    </row>
    <row r="71" spans="2:36">
      <c r="B71">
        <f>loaded!C71</f>
        <v>0</v>
      </c>
      <c r="C71">
        <f>loaded!I71</f>
        <v>0</v>
      </c>
      <c r="D71">
        <f>IF(loaded!K71="Male",1,IF(loaded!K71="Female",2,9))</f>
        <v>9</v>
      </c>
      <c r="E71" s="89" t="e">
        <f>IF(stats!$Y$13,DATE(RIGHT(loaded!M71,4),MID(loaded!M71,3,2),LEFT(loaded!M71,2)),DATE(RIGHT(loaded!M71,4), MID(loaded!M71,4,2),LEFT(loaded!M71,2)))</f>
        <v>#VALUE!</v>
      </c>
      <c r="F71" s="67" t="e">
        <f t="shared" si="2"/>
        <v>#VALUE!</v>
      </c>
      <c r="G71" t="str">
        <f>LEFT(loaded!O71,3)</f>
        <v/>
      </c>
      <c r="H71" s="67" t="str">
        <f>_xlfn.IFNA(INDEX(cntry_codes,MATCH(loaded!Q71,countries,0)),IF(loaded!Q71="","0003",""))</f>
        <v>0003</v>
      </c>
      <c r="I71" t="e">
        <f>INDEX(atsi_codes,MATCH(loaded!S71,atsi,0))</f>
        <v>#N/A</v>
      </c>
      <c r="J71" t="e">
        <f>INDEX(lang_codes,MATCH(loaded!U71,lang,0))</f>
        <v>#N/A</v>
      </c>
      <c r="K71" s="6">
        <f>loaded!W71</f>
        <v>0</v>
      </c>
      <c r="L71" t="e">
        <f>INDEX(us_acc_codes,MATCH(loaded!Y71,us_acc,0))</f>
        <v>#N/A</v>
      </c>
      <c r="M71" t="e">
        <f>INDEX(client_codes,MATCH(loaded!AA71,client,0))</f>
        <v>#N/A</v>
      </c>
      <c r="N71" t="e">
        <f>INDEX(src_ref_codes,MATCH(loaded!AC71,src_ref,0))</f>
        <v>#N/A</v>
      </c>
      <c r="O71" s="89" t="e">
        <f>IF(stats!$Y$13,DATE(RIGHT(loaded!AE71,4),MID(loaded!AE71,3,2),LEFT(loaded!AE71,2)),DATE(RIGHT(loaded!AE71,4),MID(loaded!AE71,4,2),LEFT(loaded!AE71,2)))</f>
        <v>#VALUE!</v>
      </c>
      <c r="P71" s="89" t="e">
        <f>IF(stats!$Y$13,DATE(RIGHT(loaded!AG71,4),MID(loaded!AG71,3,2),LEFT(loaded!AG71,2)),DATE(RIGHT(loaded!AG71,4),MID(loaded!AG71,4,2),LEFT(loaded!AG71,2)))</f>
        <v>#VALUE!</v>
      </c>
      <c r="Q71" s="67" t="e">
        <f t="shared" si="3"/>
        <v>#VALUE!</v>
      </c>
      <c r="R71" t="e">
        <f>INDEX(reces_codes,MATCH(loaded!AI71,reason,0))</f>
        <v>#N/A</v>
      </c>
      <c r="S71" t="e">
        <f>INDEX(TDS_codes,MATCH(loaded!AK71,TDS,0))</f>
        <v>#N/A</v>
      </c>
      <c r="T71" t="e">
        <f>IF(M71=2,"",INDEX(method_codes,MATCH(loaded!AM71,method,0)))</f>
        <v>#N/A</v>
      </c>
      <c r="U71" t="e">
        <f>IF(M71=2,"",INDEX(inj_codes,MATCH(loaded!AO71,inj,0)))</f>
        <v>#N/A</v>
      </c>
      <c r="V71" t="e">
        <f>IF(M71=2,"",INDEX(drug_codes,MATCH(loaded!AQ71,drug,0)))</f>
        <v>#N/A</v>
      </c>
      <c r="W71" t="e">
        <f>IF(M71=2,"",_xlfn.IFNA(INDEX(drug_codes,MATCH(loaded!AS71,drug,0)),""))</f>
        <v>#N/A</v>
      </c>
      <c r="X71" t="e">
        <f>IF(M71=2,"",_xlfn.IFNA(INDEX(drug_codes,MATCH(loaded!AU71,drug,0)),""))</f>
        <v>#N/A</v>
      </c>
      <c r="Y71" t="e">
        <f>IF(M71=2,"",_xlfn.IFNA(INDEX(drug_codes,MATCH(loaded!AW71,drug,0)),""))</f>
        <v>#N/A</v>
      </c>
      <c r="Z71" t="e">
        <f>IF(M71=2,"",_xlfn.IFNA(INDEX(drug_codes,MATCH(loaded!AY71,drug,0)),""))</f>
        <v>#N/A</v>
      </c>
      <c r="AA71" t="e">
        <f>IF(M71=2,"",_xlfn.IFNA(INDEX(drug_codes,MATCH(loaded!BA71,drug,0)),""))</f>
        <v>#N/A</v>
      </c>
      <c r="AB71" t="e">
        <f>INDEX(MTT_codes,MATCH(loaded!BC71,MTT,0))</f>
        <v>#N/A</v>
      </c>
      <c r="AC71" t="str">
        <f>_xlfn.IFNA(INDEX(MTT_codes,MATCH(loaded!BE71,MTT,0)),"")</f>
        <v/>
      </c>
      <c r="AD71" t="str">
        <f>_xlfn.IFNA(INDEX(MTT_codes,MATCH(loaded!BG71,MTT,0)),"")</f>
        <v/>
      </c>
      <c r="AE71" t="str">
        <f>_xlfn.IFNA(INDEX(MTT_codes,MATCH(loaded!BI71,MTT,0)),"")</f>
        <v/>
      </c>
      <c r="AF71" t="str">
        <f>_xlfn.IFNA(INDEX(MTT_codes,MATCH(loaded!BK71,MTT,0)),"")</f>
        <v/>
      </c>
      <c r="AG71" t="str">
        <f>_xlfn.IFNA(INDEX(MTT_codes,MATCH(loaded!BM71,MTT,0)),"")</f>
        <v/>
      </c>
      <c r="AH71" t="e">
        <f>INDEX(liv_ar_codes,MATCH(loaded!BO71,liv_ar,0))</f>
        <v>#N/A</v>
      </c>
      <c r="AI71" t="str">
        <f>_xlfn.IFNA(INDEX(MTT_codes,MATCH(loaded!BQ71,MTT,0)),"")</f>
        <v/>
      </c>
      <c r="AJ71">
        <f>_xlfn.IFNA(INDEX(mental_codes,MATCH(loaded!BS71,mental,0)),9)</f>
        <v>9</v>
      </c>
    </row>
    <row r="72" spans="2:36">
      <c r="B72">
        <f>loaded!C72</f>
        <v>0</v>
      </c>
      <c r="C72">
        <f>loaded!I72</f>
        <v>0</v>
      </c>
      <c r="D72">
        <f>IF(loaded!K72="Male",1,IF(loaded!K72="Female",2,9))</f>
        <v>9</v>
      </c>
      <c r="E72" s="89" t="e">
        <f>IF(stats!$Y$13,DATE(RIGHT(loaded!M72,4),MID(loaded!M72,3,2),LEFT(loaded!M72,2)),DATE(RIGHT(loaded!M72,4), MID(loaded!M72,4,2),LEFT(loaded!M72,2)))</f>
        <v>#VALUE!</v>
      </c>
      <c r="F72" s="67" t="e">
        <f t="shared" si="2"/>
        <v>#VALUE!</v>
      </c>
      <c r="G72" t="str">
        <f>LEFT(loaded!O72,3)</f>
        <v/>
      </c>
      <c r="H72" s="67" t="str">
        <f>_xlfn.IFNA(INDEX(cntry_codes,MATCH(loaded!Q72,countries,0)),IF(loaded!Q72="","0003",""))</f>
        <v>0003</v>
      </c>
      <c r="I72" t="e">
        <f>INDEX(atsi_codes,MATCH(loaded!S72,atsi,0))</f>
        <v>#N/A</v>
      </c>
      <c r="J72" t="e">
        <f>INDEX(lang_codes,MATCH(loaded!U72,lang,0))</f>
        <v>#N/A</v>
      </c>
      <c r="K72" s="6">
        <f>loaded!W72</f>
        <v>0</v>
      </c>
      <c r="L72" t="e">
        <f>INDEX(us_acc_codes,MATCH(loaded!Y72,us_acc,0))</f>
        <v>#N/A</v>
      </c>
      <c r="M72" t="e">
        <f>INDEX(client_codes,MATCH(loaded!AA72,client,0))</f>
        <v>#N/A</v>
      </c>
      <c r="N72" t="e">
        <f>INDEX(src_ref_codes,MATCH(loaded!AC72,src_ref,0))</f>
        <v>#N/A</v>
      </c>
      <c r="O72" s="89" t="e">
        <f>IF(stats!$Y$13,DATE(RIGHT(loaded!AE72,4),MID(loaded!AE72,3,2),LEFT(loaded!AE72,2)),DATE(RIGHT(loaded!AE72,4),MID(loaded!AE72,4,2),LEFT(loaded!AE72,2)))</f>
        <v>#VALUE!</v>
      </c>
      <c r="P72" s="89" t="e">
        <f>IF(stats!$Y$13,DATE(RIGHT(loaded!AG72,4),MID(loaded!AG72,3,2),LEFT(loaded!AG72,2)),DATE(RIGHT(loaded!AG72,4),MID(loaded!AG72,4,2),LEFT(loaded!AG72,2)))</f>
        <v>#VALUE!</v>
      </c>
      <c r="Q72" s="67" t="e">
        <f t="shared" si="3"/>
        <v>#VALUE!</v>
      </c>
      <c r="R72" t="e">
        <f>INDEX(reces_codes,MATCH(loaded!AI72,reason,0))</f>
        <v>#N/A</v>
      </c>
      <c r="S72" t="e">
        <f>INDEX(TDS_codes,MATCH(loaded!AK72,TDS,0))</f>
        <v>#N/A</v>
      </c>
      <c r="T72" t="e">
        <f>IF(M72=2,"",INDEX(method_codes,MATCH(loaded!AM72,method,0)))</f>
        <v>#N/A</v>
      </c>
      <c r="U72" t="e">
        <f>IF(M72=2,"",INDEX(inj_codes,MATCH(loaded!AO72,inj,0)))</f>
        <v>#N/A</v>
      </c>
      <c r="V72" t="e">
        <f>IF(M72=2,"",INDEX(drug_codes,MATCH(loaded!AQ72,drug,0)))</f>
        <v>#N/A</v>
      </c>
      <c r="W72" t="e">
        <f>IF(M72=2,"",_xlfn.IFNA(INDEX(drug_codes,MATCH(loaded!AS72,drug,0)),""))</f>
        <v>#N/A</v>
      </c>
      <c r="X72" t="e">
        <f>IF(M72=2,"",_xlfn.IFNA(INDEX(drug_codes,MATCH(loaded!AU72,drug,0)),""))</f>
        <v>#N/A</v>
      </c>
      <c r="Y72" t="e">
        <f>IF(M72=2,"",_xlfn.IFNA(INDEX(drug_codes,MATCH(loaded!AW72,drug,0)),""))</f>
        <v>#N/A</v>
      </c>
      <c r="Z72" t="e">
        <f>IF(M72=2,"",_xlfn.IFNA(INDEX(drug_codes,MATCH(loaded!AY72,drug,0)),""))</f>
        <v>#N/A</v>
      </c>
      <c r="AA72" t="e">
        <f>IF(M72=2,"",_xlfn.IFNA(INDEX(drug_codes,MATCH(loaded!BA72,drug,0)),""))</f>
        <v>#N/A</v>
      </c>
      <c r="AB72" t="e">
        <f>INDEX(MTT_codes,MATCH(loaded!BC72,MTT,0))</f>
        <v>#N/A</v>
      </c>
      <c r="AC72" t="str">
        <f>_xlfn.IFNA(INDEX(MTT_codes,MATCH(loaded!BE72,MTT,0)),"")</f>
        <v/>
      </c>
      <c r="AD72" t="str">
        <f>_xlfn.IFNA(INDEX(MTT_codes,MATCH(loaded!BG72,MTT,0)),"")</f>
        <v/>
      </c>
      <c r="AE72" t="str">
        <f>_xlfn.IFNA(INDEX(MTT_codes,MATCH(loaded!BI72,MTT,0)),"")</f>
        <v/>
      </c>
      <c r="AF72" t="str">
        <f>_xlfn.IFNA(INDEX(MTT_codes,MATCH(loaded!BK72,MTT,0)),"")</f>
        <v/>
      </c>
      <c r="AG72" t="str">
        <f>_xlfn.IFNA(INDEX(MTT_codes,MATCH(loaded!BM72,MTT,0)),"")</f>
        <v/>
      </c>
      <c r="AH72" t="e">
        <f>INDEX(liv_ar_codes,MATCH(loaded!BO72,liv_ar,0))</f>
        <v>#N/A</v>
      </c>
      <c r="AI72" t="str">
        <f>_xlfn.IFNA(INDEX(MTT_codes,MATCH(loaded!BQ72,MTT,0)),"")</f>
        <v/>
      </c>
      <c r="AJ72">
        <f>_xlfn.IFNA(INDEX(mental_codes,MATCH(loaded!BS72,mental,0)),9)</f>
        <v>9</v>
      </c>
    </row>
    <row r="73" spans="2:36">
      <c r="B73">
        <f>loaded!C73</f>
        <v>0</v>
      </c>
      <c r="C73">
        <f>loaded!I73</f>
        <v>0</v>
      </c>
      <c r="D73">
        <f>IF(loaded!K73="Male",1,IF(loaded!K73="Female",2,9))</f>
        <v>9</v>
      </c>
      <c r="E73" s="89" t="e">
        <f>IF(stats!$Y$13,DATE(RIGHT(loaded!M73,4),MID(loaded!M73,3,2),LEFT(loaded!M73,2)),DATE(RIGHT(loaded!M73,4), MID(loaded!M73,4,2),LEFT(loaded!M73,2)))</f>
        <v>#VALUE!</v>
      </c>
      <c r="F73" s="67" t="e">
        <f t="shared" si="2"/>
        <v>#VALUE!</v>
      </c>
      <c r="G73" t="str">
        <f>LEFT(loaded!O73,3)</f>
        <v/>
      </c>
      <c r="H73" s="67" t="str">
        <f>_xlfn.IFNA(INDEX(cntry_codes,MATCH(loaded!Q73,countries,0)),IF(loaded!Q73="","0003",""))</f>
        <v>0003</v>
      </c>
      <c r="I73" t="e">
        <f>INDEX(atsi_codes,MATCH(loaded!S73,atsi,0))</f>
        <v>#N/A</v>
      </c>
      <c r="J73" t="e">
        <f>INDEX(lang_codes,MATCH(loaded!U73,lang,0))</f>
        <v>#N/A</v>
      </c>
      <c r="K73" s="6">
        <f>loaded!W73</f>
        <v>0</v>
      </c>
      <c r="L73" t="e">
        <f>INDEX(us_acc_codes,MATCH(loaded!Y73,us_acc,0))</f>
        <v>#N/A</v>
      </c>
      <c r="M73" t="e">
        <f>INDEX(client_codes,MATCH(loaded!AA73,client,0))</f>
        <v>#N/A</v>
      </c>
      <c r="N73" t="e">
        <f>INDEX(src_ref_codes,MATCH(loaded!AC73,src_ref,0))</f>
        <v>#N/A</v>
      </c>
      <c r="O73" s="89" t="e">
        <f>IF(stats!$Y$13,DATE(RIGHT(loaded!AE73,4),MID(loaded!AE73,3,2),LEFT(loaded!AE73,2)),DATE(RIGHT(loaded!AE73,4),MID(loaded!AE73,4,2),LEFT(loaded!AE73,2)))</f>
        <v>#VALUE!</v>
      </c>
      <c r="P73" s="89" t="e">
        <f>IF(stats!$Y$13,DATE(RIGHT(loaded!AG73,4),MID(loaded!AG73,3,2),LEFT(loaded!AG73,2)),DATE(RIGHT(loaded!AG73,4),MID(loaded!AG73,4,2),LEFT(loaded!AG73,2)))</f>
        <v>#VALUE!</v>
      </c>
      <c r="Q73" s="67" t="e">
        <f t="shared" si="3"/>
        <v>#VALUE!</v>
      </c>
      <c r="R73" t="e">
        <f>INDEX(reces_codes,MATCH(loaded!AI73,reason,0))</f>
        <v>#N/A</v>
      </c>
      <c r="S73" t="e">
        <f>INDEX(TDS_codes,MATCH(loaded!AK73,TDS,0))</f>
        <v>#N/A</v>
      </c>
      <c r="T73" t="e">
        <f>IF(M73=2,"",INDEX(method_codes,MATCH(loaded!AM73,method,0)))</f>
        <v>#N/A</v>
      </c>
      <c r="U73" t="e">
        <f>IF(M73=2,"",INDEX(inj_codes,MATCH(loaded!AO73,inj,0)))</f>
        <v>#N/A</v>
      </c>
      <c r="V73" t="e">
        <f>IF(M73=2,"",INDEX(drug_codes,MATCH(loaded!AQ73,drug,0)))</f>
        <v>#N/A</v>
      </c>
      <c r="W73" t="e">
        <f>IF(M73=2,"",_xlfn.IFNA(INDEX(drug_codes,MATCH(loaded!AS73,drug,0)),""))</f>
        <v>#N/A</v>
      </c>
      <c r="X73" t="e">
        <f>IF(M73=2,"",_xlfn.IFNA(INDEX(drug_codes,MATCH(loaded!AU73,drug,0)),""))</f>
        <v>#N/A</v>
      </c>
      <c r="Y73" t="e">
        <f>IF(M73=2,"",_xlfn.IFNA(INDEX(drug_codes,MATCH(loaded!AW73,drug,0)),""))</f>
        <v>#N/A</v>
      </c>
      <c r="Z73" t="e">
        <f>IF(M73=2,"",_xlfn.IFNA(INDEX(drug_codes,MATCH(loaded!AY73,drug,0)),""))</f>
        <v>#N/A</v>
      </c>
      <c r="AA73" t="e">
        <f>IF(M73=2,"",_xlfn.IFNA(INDEX(drug_codes,MATCH(loaded!BA73,drug,0)),""))</f>
        <v>#N/A</v>
      </c>
      <c r="AB73" t="e">
        <f>INDEX(MTT_codes,MATCH(loaded!BC73,MTT,0))</f>
        <v>#N/A</v>
      </c>
      <c r="AC73" t="str">
        <f>_xlfn.IFNA(INDEX(MTT_codes,MATCH(loaded!BE73,MTT,0)),"")</f>
        <v/>
      </c>
      <c r="AD73" t="str">
        <f>_xlfn.IFNA(INDEX(MTT_codes,MATCH(loaded!BG73,MTT,0)),"")</f>
        <v/>
      </c>
      <c r="AE73" t="str">
        <f>_xlfn.IFNA(INDEX(MTT_codes,MATCH(loaded!BI73,MTT,0)),"")</f>
        <v/>
      </c>
      <c r="AF73" t="str">
        <f>_xlfn.IFNA(INDEX(MTT_codes,MATCH(loaded!BK73,MTT,0)),"")</f>
        <v/>
      </c>
      <c r="AG73" t="str">
        <f>_xlfn.IFNA(INDEX(MTT_codes,MATCH(loaded!BM73,MTT,0)),"")</f>
        <v/>
      </c>
      <c r="AH73" t="e">
        <f>INDEX(liv_ar_codes,MATCH(loaded!BO73,liv_ar,0))</f>
        <v>#N/A</v>
      </c>
      <c r="AI73" t="str">
        <f>_xlfn.IFNA(INDEX(MTT_codes,MATCH(loaded!BQ73,MTT,0)),"")</f>
        <v/>
      </c>
      <c r="AJ73">
        <f>_xlfn.IFNA(INDEX(mental_codes,MATCH(loaded!BS73,mental,0)),9)</f>
        <v>9</v>
      </c>
    </row>
    <row r="74" spans="2:36">
      <c r="B74">
        <f>loaded!C74</f>
        <v>0</v>
      </c>
      <c r="C74">
        <f>loaded!I74</f>
        <v>0</v>
      </c>
      <c r="D74">
        <f>IF(loaded!K74="Male",1,IF(loaded!K74="Female",2,9))</f>
        <v>9</v>
      </c>
      <c r="E74" s="89" t="e">
        <f>IF(stats!$Y$13,DATE(RIGHT(loaded!M74,4),MID(loaded!M74,3,2),LEFT(loaded!M74,2)),DATE(RIGHT(loaded!M74,4), MID(loaded!M74,4,2),LEFT(loaded!M74,2)))</f>
        <v>#VALUE!</v>
      </c>
      <c r="F74" s="67" t="e">
        <f t="shared" si="2"/>
        <v>#VALUE!</v>
      </c>
      <c r="G74" t="str">
        <f>LEFT(loaded!O74,3)</f>
        <v/>
      </c>
      <c r="H74" s="67" t="str">
        <f>_xlfn.IFNA(INDEX(cntry_codes,MATCH(loaded!Q74,countries,0)),IF(loaded!Q74="","0003",""))</f>
        <v>0003</v>
      </c>
      <c r="I74" t="e">
        <f>INDEX(atsi_codes,MATCH(loaded!S74,atsi,0))</f>
        <v>#N/A</v>
      </c>
      <c r="J74" t="e">
        <f>INDEX(lang_codes,MATCH(loaded!U74,lang,0))</f>
        <v>#N/A</v>
      </c>
      <c r="K74" s="6">
        <f>loaded!W74</f>
        <v>0</v>
      </c>
      <c r="L74" t="e">
        <f>INDEX(us_acc_codes,MATCH(loaded!Y74,us_acc,0))</f>
        <v>#N/A</v>
      </c>
      <c r="M74" t="e">
        <f>INDEX(client_codes,MATCH(loaded!AA74,client,0))</f>
        <v>#N/A</v>
      </c>
      <c r="N74" t="e">
        <f>INDEX(src_ref_codes,MATCH(loaded!AC74,src_ref,0))</f>
        <v>#N/A</v>
      </c>
      <c r="O74" s="89" t="e">
        <f>IF(stats!$Y$13,DATE(RIGHT(loaded!AE74,4),MID(loaded!AE74,3,2),LEFT(loaded!AE74,2)),DATE(RIGHT(loaded!AE74,4),MID(loaded!AE74,4,2),LEFT(loaded!AE74,2)))</f>
        <v>#VALUE!</v>
      </c>
      <c r="P74" s="89" t="e">
        <f>IF(stats!$Y$13,DATE(RIGHT(loaded!AG74,4),MID(loaded!AG74,3,2),LEFT(loaded!AG74,2)),DATE(RIGHT(loaded!AG74,4),MID(loaded!AG74,4,2),LEFT(loaded!AG74,2)))</f>
        <v>#VALUE!</v>
      </c>
      <c r="Q74" s="67" t="e">
        <f t="shared" si="3"/>
        <v>#VALUE!</v>
      </c>
      <c r="R74" t="e">
        <f>INDEX(reces_codes,MATCH(loaded!AI74,reason,0))</f>
        <v>#N/A</v>
      </c>
      <c r="S74" t="e">
        <f>INDEX(TDS_codes,MATCH(loaded!AK74,TDS,0))</f>
        <v>#N/A</v>
      </c>
      <c r="T74" t="e">
        <f>IF(M74=2,"",INDEX(method_codes,MATCH(loaded!AM74,method,0)))</f>
        <v>#N/A</v>
      </c>
      <c r="U74" t="e">
        <f>IF(M74=2,"",INDEX(inj_codes,MATCH(loaded!AO74,inj,0)))</f>
        <v>#N/A</v>
      </c>
      <c r="V74" t="e">
        <f>IF(M74=2,"",INDEX(drug_codes,MATCH(loaded!AQ74,drug,0)))</f>
        <v>#N/A</v>
      </c>
      <c r="W74" t="e">
        <f>IF(M74=2,"",_xlfn.IFNA(INDEX(drug_codes,MATCH(loaded!AS74,drug,0)),""))</f>
        <v>#N/A</v>
      </c>
      <c r="X74" t="e">
        <f>IF(M74=2,"",_xlfn.IFNA(INDEX(drug_codes,MATCH(loaded!AU74,drug,0)),""))</f>
        <v>#N/A</v>
      </c>
      <c r="Y74" t="e">
        <f>IF(M74=2,"",_xlfn.IFNA(INDEX(drug_codes,MATCH(loaded!AW74,drug,0)),""))</f>
        <v>#N/A</v>
      </c>
      <c r="Z74" t="e">
        <f>IF(M74=2,"",_xlfn.IFNA(INDEX(drug_codes,MATCH(loaded!AY74,drug,0)),""))</f>
        <v>#N/A</v>
      </c>
      <c r="AA74" t="e">
        <f>IF(M74=2,"",_xlfn.IFNA(INDEX(drug_codes,MATCH(loaded!BA74,drug,0)),""))</f>
        <v>#N/A</v>
      </c>
      <c r="AB74" t="e">
        <f>INDEX(MTT_codes,MATCH(loaded!BC74,MTT,0))</f>
        <v>#N/A</v>
      </c>
      <c r="AC74" t="str">
        <f>_xlfn.IFNA(INDEX(MTT_codes,MATCH(loaded!BE74,MTT,0)),"")</f>
        <v/>
      </c>
      <c r="AD74" t="str">
        <f>_xlfn.IFNA(INDEX(MTT_codes,MATCH(loaded!BG74,MTT,0)),"")</f>
        <v/>
      </c>
      <c r="AE74" t="str">
        <f>_xlfn.IFNA(INDEX(MTT_codes,MATCH(loaded!BI74,MTT,0)),"")</f>
        <v/>
      </c>
      <c r="AF74" t="str">
        <f>_xlfn.IFNA(INDEX(MTT_codes,MATCH(loaded!BK74,MTT,0)),"")</f>
        <v/>
      </c>
      <c r="AG74" t="str">
        <f>_xlfn.IFNA(INDEX(MTT_codes,MATCH(loaded!BM74,MTT,0)),"")</f>
        <v/>
      </c>
      <c r="AH74" t="e">
        <f>INDEX(liv_ar_codes,MATCH(loaded!BO74,liv_ar,0))</f>
        <v>#N/A</v>
      </c>
      <c r="AI74" t="str">
        <f>_xlfn.IFNA(INDEX(MTT_codes,MATCH(loaded!BQ74,MTT,0)),"")</f>
        <v/>
      </c>
      <c r="AJ74">
        <f>_xlfn.IFNA(INDEX(mental_codes,MATCH(loaded!BS74,mental,0)),9)</f>
        <v>9</v>
      </c>
    </row>
    <row r="75" spans="2:36">
      <c r="B75">
        <f>loaded!C75</f>
        <v>0</v>
      </c>
      <c r="C75">
        <f>loaded!I75</f>
        <v>0</v>
      </c>
      <c r="D75">
        <f>IF(loaded!K75="Male",1,IF(loaded!K75="Female",2,9))</f>
        <v>9</v>
      </c>
      <c r="E75" s="89" t="e">
        <f>IF(stats!$Y$13,DATE(RIGHT(loaded!M75,4),MID(loaded!M75,3,2),LEFT(loaded!M75,2)),DATE(RIGHT(loaded!M75,4), MID(loaded!M75,4,2),LEFT(loaded!M75,2)))</f>
        <v>#VALUE!</v>
      </c>
      <c r="F75" s="67" t="e">
        <f t="shared" si="2"/>
        <v>#VALUE!</v>
      </c>
      <c r="G75" t="str">
        <f>LEFT(loaded!O75,3)</f>
        <v/>
      </c>
      <c r="H75" s="67" t="str">
        <f>_xlfn.IFNA(INDEX(cntry_codes,MATCH(loaded!Q75,countries,0)),IF(loaded!Q75="","0003",""))</f>
        <v>0003</v>
      </c>
      <c r="I75" t="e">
        <f>INDEX(atsi_codes,MATCH(loaded!S75,atsi,0))</f>
        <v>#N/A</v>
      </c>
      <c r="J75" t="e">
        <f>INDEX(lang_codes,MATCH(loaded!U75,lang,0))</f>
        <v>#N/A</v>
      </c>
      <c r="K75" s="6">
        <f>loaded!W75</f>
        <v>0</v>
      </c>
      <c r="L75" t="e">
        <f>INDEX(us_acc_codes,MATCH(loaded!Y75,us_acc,0))</f>
        <v>#N/A</v>
      </c>
      <c r="M75" t="e">
        <f>INDEX(client_codes,MATCH(loaded!AA75,client,0))</f>
        <v>#N/A</v>
      </c>
      <c r="N75" t="e">
        <f>INDEX(src_ref_codes,MATCH(loaded!AC75,src_ref,0))</f>
        <v>#N/A</v>
      </c>
      <c r="O75" s="89" t="e">
        <f>IF(stats!$Y$13,DATE(RIGHT(loaded!AE75,4),MID(loaded!AE75,3,2),LEFT(loaded!AE75,2)),DATE(RIGHT(loaded!AE75,4),MID(loaded!AE75,4,2),LEFT(loaded!AE75,2)))</f>
        <v>#VALUE!</v>
      </c>
      <c r="P75" s="89" t="e">
        <f>IF(stats!$Y$13,DATE(RIGHT(loaded!AG75,4),MID(loaded!AG75,3,2),LEFT(loaded!AG75,2)),DATE(RIGHT(loaded!AG75,4),MID(loaded!AG75,4,2),LEFT(loaded!AG75,2)))</f>
        <v>#VALUE!</v>
      </c>
      <c r="Q75" s="67" t="e">
        <f t="shared" si="3"/>
        <v>#VALUE!</v>
      </c>
      <c r="R75" t="e">
        <f>INDEX(reces_codes,MATCH(loaded!AI75,reason,0))</f>
        <v>#N/A</v>
      </c>
      <c r="S75" t="e">
        <f>INDEX(TDS_codes,MATCH(loaded!AK75,TDS,0))</f>
        <v>#N/A</v>
      </c>
      <c r="T75" t="e">
        <f>IF(M75=2,"",INDEX(method_codes,MATCH(loaded!AM75,method,0)))</f>
        <v>#N/A</v>
      </c>
      <c r="U75" t="e">
        <f>IF(M75=2,"",INDEX(inj_codes,MATCH(loaded!AO75,inj,0)))</f>
        <v>#N/A</v>
      </c>
      <c r="V75" t="e">
        <f>IF(M75=2,"",INDEX(drug_codes,MATCH(loaded!AQ75,drug,0)))</f>
        <v>#N/A</v>
      </c>
      <c r="W75" t="e">
        <f>IF(M75=2,"",_xlfn.IFNA(INDEX(drug_codes,MATCH(loaded!AS75,drug,0)),""))</f>
        <v>#N/A</v>
      </c>
      <c r="X75" t="e">
        <f>IF(M75=2,"",_xlfn.IFNA(INDEX(drug_codes,MATCH(loaded!AU75,drug,0)),""))</f>
        <v>#N/A</v>
      </c>
      <c r="Y75" t="e">
        <f>IF(M75=2,"",_xlfn.IFNA(INDEX(drug_codes,MATCH(loaded!AW75,drug,0)),""))</f>
        <v>#N/A</v>
      </c>
      <c r="Z75" t="e">
        <f>IF(M75=2,"",_xlfn.IFNA(INDEX(drug_codes,MATCH(loaded!AY75,drug,0)),""))</f>
        <v>#N/A</v>
      </c>
      <c r="AA75" t="e">
        <f>IF(M75=2,"",_xlfn.IFNA(INDEX(drug_codes,MATCH(loaded!BA75,drug,0)),""))</f>
        <v>#N/A</v>
      </c>
      <c r="AB75" t="e">
        <f>INDEX(MTT_codes,MATCH(loaded!BC75,MTT,0))</f>
        <v>#N/A</v>
      </c>
      <c r="AC75" t="str">
        <f>_xlfn.IFNA(INDEX(MTT_codes,MATCH(loaded!BE75,MTT,0)),"")</f>
        <v/>
      </c>
      <c r="AD75" t="str">
        <f>_xlfn.IFNA(INDEX(MTT_codes,MATCH(loaded!BG75,MTT,0)),"")</f>
        <v/>
      </c>
      <c r="AE75" t="str">
        <f>_xlfn.IFNA(INDEX(MTT_codes,MATCH(loaded!BI75,MTT,0)),"")</f>
        <v/>
      </c>
      <c r="AF75" t="str">
        <f>_xlfn.IFNA(INDEX(MTT_codes,MATCH(loaded!BK75,MTT,0)),"")</f>
        <v/>
      </c>
      <c r="AG75" t="str">
        <f>_xlfn.IFNA(INDEX(MTT_codes,MATCH(loaded!BM75,MTT,0)),"")</f>
        <v/>
      </c>
      <c r="AH75" t="e">
        <f>INDEX(liv_ar_codes,MATCH(loaded!BO75,liv_ar,0))</f>
        <v>#N/A</v>
      </c>
      <c r="AI75" t="str">
        <f>_xlfn.IFNA(INDEX(MTT_codes,MATCH(loaded!BQ75,MTT,0)),"")</f>
        <v/>
      </c>
      <c r="AJ75">
        <f>_xlfn.IFNA(INDEX(mental_codes,MATCH(loaded!BS75,mental,0)),9)</f>
        <v>9</v>
      </c>
    </row>
    <row r="76" spans="2:36">
      <c r="B76">
        <f>loaded!C76</f>
        <v>0</v>
      </c>
      <c r="C76">
        <f>loaded!I76</f>
        <v>0</v>
      </c>
      <c r="D76">
        <f>IF(loaded!K76="Male",1,IF(loaded!K76="Female",2,9))</f>
        <v>9</v>
      </c>
      <c r="E76" s="89" t="e">
        <f>IF(stats!$Y$13,DATE(RIGHT(loaded!M76,4),MID(loaded!M76,3,2),LEFT(loaded!M76,2)),DATE(RIGHT(loaded!M76,4), MID(loaded!M76,4,2),LEFT(loaded!M76,2)))</f>
        <v>#VALUE!</v>
      </c>
      <c r="F76" s="67" t="e">
        <f t="shared" si="2"/>
        <v>#VALUE!</v>
      </c>
      <c r="G76" t="str">
        <f>LEFT(loaded!O76,3)</f>
        <v/>
      </c>
      <c r="H76" s="67" t="str">
        <f>_xlfn.IFNA(INDEX(cntry_codes,MATCH(loaded!Q76,countries,0)),IF(loaded!Q76="","0003",""))</f>
        <v>0003</v>
      </c>
      <c r="I76" t="e">
        <f>INDEX(atsi_codes,MATCH(loaded!S76,atsi,0))</f>
        <v>#N/A</v>
      </c>
      <c r="J76" t="e">
        <f>INDEX(lang_codes,MATCH(loaded!U76,lang,0))</f>
        <v>#N/A</v>
      </c>
      <c r="K76" s="6">
        <f>loaded!W76</f>
        <v>0</v>
      </c>
      <c r="L76" t="e">
        <f>INDEX(us_acc_codes,MATCH(loaded!Y76,us_acc,0))</f>
        <v>#N/A</v>
      </c>
      <c r="M76" t="e">
        <f>INDEX(client_codes,MATCH(loaded!AA76,client,0))</f>
        <v>#N/A</v>
      </c>
      <c r="N76" t="e">
        <f>INDEX(src_ref_codes,MATCH(loaded!AC76,src_ref,0))</f>
        <v>#N/A</v>
      </c>
      <c r="O76" s="89" t="e">
        <f>IF(stats!$Y$13,DATE(RIGHT(loaded!AE76,4),MID(loaded!AE76,3,2),LEFT(loaded!AE76,2)),DATE(RIGHT(loaded!AE76,4),MID(loaded!AE76,4,2),LEFT(loaded!AE76,2)))</f>
        <v>#VALUE!</v>
      </c>
      <c r="P76" s="89" t="e">
        <f>IF(stats!$Y$13,DATE(RIGHT(loaded!AG76,4),MID(loaded!AG76,3,2),LEFT(loaded!AG76,2)),DATE(RIGHT(loaded!AG76,4),MID(loaded!AG76,4,2),LEFT(loaded!AG76,2)))</f>
        <v>#VALUE!</v>
      </c>
      <c r="Q76" s="67" t="e">
        <f t="shared" si="3"/>
        <v>#VALUE!</v>
      </c>
      <c r="R76" t="e">
        <f>INDEX(reces_codes,MATCH(loaded!AI76,reason,0))</f>
        <v>#N/A</v>
      </c>
      <c r="S76" t="e">
        <f>INDEX(TDS_codes,MATCH(loaded!AK76,TDS,0))</f>
        <v>#N/A</v>
      </c>
      <c r="T76" t="e">
        <f>IF(M76=2,"",INDEX(method_codes,MATCH(loaded!AM76,method,0)))</f>
        <v>#N/A</v>
      </c>
      <c r="U76" t="e">
        <f>IF(M76=2,"",INDEX(inj_codes,MATCH(loaded!AO76,inj,0)))</f>
        <v>#N/A</v>
      </c>
      <c r="V76" t="e">
        <f>IF(M76=2,"",INDEX(drug_codes,MATCH(loaded!AQ76,drug,0)))</f>
        <v>#N/A</v>
      </c>
      <c r="W76" t="e">
        <f>IF(M76=2,"",_xlfn.IFNA(INDEX(drug_codes,MATCH(loaded!AS76,drug,0)),""))</f>
        <v>#N/A</v>
      </c>
      <c r="X76" t="e">
        <f>IF(M76=2,"",_xlfn.IFNA(INDEX(drug_codes,MATCH(loaded!AU76,drug,0)),""))</f>
        <v>#N/A</v>
      </c>
      <c r="Y76" t="e">
        <f>IF(M76=2,"",_xlfn.IFNA(INDEX(drug_codes,MATCH(loaded!AW76,drug,0)),""))</f>
        <v>#N/A</v>
      </c>
      <c r="Z76" t="e">
        <f>IF(M76=2,"",_xlfn.IFNA(INDEX(drug_codes,MATCH(loaded!AY76,drug,0)),""))</f>
        <v>#N/A</v>
      </c>
      <c r="AA76" t="e">
        <f>IF(M76=2,"",_xlfn.IFNA(INDEX(drug_codes,MATCH(loaded!BA76,drug,0)),""))</f>
        <v>#N/A</v>
      </c>
      <c r="AB76" t="e">
        <f>INDEX(MTT_codes,MATCH(loaded!BC76,MTT,0))</f>
        <v>#N/A</v>
      </c>
      <c r="AC76" t="str">
        <f>_xlfn.IFNA(INDEX(MTT_codes,MATCH(loaded!BE76,MTT,0)),"")</f>
        <v/>
      </c>
      <c r="AD76" t="str">
        <f>_xlfn.IFNA(INDEX(MTT_codes,MATCH(loaded!BG76,MTT,0)),"")</f>
        <v/>
      </c>
      <c r="AE76" t="str">
        <f>_xlfn.IFNA(INDEX(MTT_codes,MATCH(loaded!BI76,MTT,0)),"")</f>
        <v/>
      </c>
      <c r="AF76" t="str">
        <f>_xlfn.IFNA(INDEX(MTT_codes,MATCH(loaded!BK76,MTT,0)),"")</f>
        <v/>
      </c>
      <c r="AG76" t="str">
        <f>_xlfn.IFNA(INDEX(MTT_codes,MATCH(loaded!BM76,MTT,0)),"")</f>
        <v/>
      </c>
      <c r="AH76" t="e">
        <f>INDEX(liv_ar_codes,MATCH(loaded!BO76,liv_ar,0))</f>
        <v>#N/A</v>
      </c>
      <c r="AI76" t="str">
        <f>_xlfn.IFNA(INDEX(MTT_codes,MATCH(loaded!BQ76,MTT,0)),"")</f>
        <v/>
      </c>
      <c r="AJ76">
        <f>_xlfn.IFNA(INDEX(mental_codes,MATCH(loaded!BS76,mental,0)),9)</f>
        <v>9</v>
      </c>
    </row>
    <row r="77" spans="2:36">
      <c r="B77">
        <f>loaded!C77</f>
        <v>0</v>
      </c>
      <c r="C77">
        <f>loaded!I77</f>
        <v>0</v>
      </c>
      <c r="D77">
        <f>IF(loaded!K77="Male",1,IF(loaded!K77="Female",2,9))</f>
        <v>9</v>
      </c>
      <c r="E77" s="89" t="e">
        <f>IF(stats!$Y$13,DATE(RIGHT(loaded!M77,4),MID(loaded!M77,3,2),LEFT(loaded!M77,2)),DATE(RIGHT(loaded!M77,4), MID(loaded!M77,4,2),LEFT(loaded!M77,2)))</f>
        <v>#VALUE!</v>
      </c>
      <c r="F77" s="67" t="e">
        <f t="shared" si="2"/>
        <v>#VALUE!</v>
      </c>
      <c r="G77" t="str">
        <f>LEFT(loaded!O77,3)</f>
        <v/>
      </c>
      <c r="H77" s="67" t="str">
        <f>_xlfn.IFNA(INDEX(cntry_codes,MATCH(loaded!Q77,countries,0)),IF(loaded!Q77="","0003",""))</f>
        <v>0003</v>
      </c>
      <c r="I77" t="e">
        <f>INDEX(atsi_codes,MATCH(loaded!S77,atsi,0))</f>
        <v>#N/A</v>
      </c>
      <c r="J77" t="e">
        <f>INDEX(lang_codes,MATCH(loaded!U77,lang,0))</f>
        <v>#N/A</v>
      </c>
      <c r="K77" s="6">
        <f>loaded!W77</f>
        <v>0</v>
      </c>
      <c r="L77" t="e">
        <f>INDEX(us_acc_codes,MATCH(loaded!Y77,us_acc,0))</f>
        <v>#N/A</v>
      </c>
      <c r="M77" t="e">
        <f>INDEX(client_codes,MATCH(loaded!AA77,client,0))</f>
        <v>#N/A</v>
      </c>
      <c r="N77" t="e">
        <f>INDEX(src_ref_codes,MATCH(loaded!AC77,src_ref,0))</f>
        <v>#N/A</v>
      </c>
      <c r="O77" s="89" t="e">
        <f>IF(stats!$Y$13,DATE(RIGHT(loaded!AE77,4),MID(loaded!AE77,3,2),LEFT(loaded!AE77,2)),DATE(RIGHT(loaded!AE77,4),MID(loaded!AE77,4,2),LEFT(loaded!AE77,2)))</f>
        <v>#VALUE!</v>
      </c>
      <c r="P77" s="89" t="e">
        <f>IF(stats!$Y$13,DATE(RIGHT(loaded!AG77,4),MID(loaded!AG77,3,2),LEFT(loaded!AG77,2)),DATE(RIGHT(loaded!AG77,4),MID(loaded!AG77,4,2),LEFT(loaded!AG77,2)))</f>
        <v>#VALUE!</v>
      </c>
      <c r="Q77" s="67" t="e">
        <f t="shared" si="3"/>
        <v>#VALUE!</v>
      </c>
      <c r="R77" t="e">
        <f>INDEX(reces_codes,MATCH(loaded!AI77,reason,0))</f>
        <v>#N/A</v>
      </c>
      <c r="S77" t="e">
        <f>INDEX(TDS_codes,MATCH(loaded!AK77,TDS,0))</f>
        <v>#N/A</v>
      </c>
      <c r="T77" t="e">
        <f>IF(M77=2,"",INDEX(method_codes,MATCH(loaded!AM77,method,0)))</f>
        <v>#N/A</v>
      </c>
      <c r="U77" t="e">
        <f>IF(M77=2,"",INDEX(inj_codes,MATCH(loaded!AO77,inj,0)))</f>
        <v>#N/A</v>
      </c>
      <c r="V77" t="e">
        <f>IF(M77=2,"",INDEX(drug_codes,MATCH(loaded!AQ77,drug,0)))</f>
        <v>#N/A</v>
      </c>
      <c r="W77" t="e">
        <f>IF(M77=2,"",_xlfn.IFNA(INDEX(drug_codes,MATCH(loaded!AS77,drug,0)),""))</f>
        <v>#N/A</v>
      </c>
      <c r="X77" t="e">
        <f>IF(M77=2,"",_xlfn.IFNA(INDEX(drug_codes,MATCH(loaded!AU77,drug,0)),""))</f>
        <v>#N/A</v>
      </c>
      <c r="Y77" t="e">
        <f>IF(M77=2,"",_xlfn.IFNA(INDEX(drug_codes,MATCH(loaded!AW77,drug,0)),""))</f>
        <v>#N/A</v>
      </c>
      <c r="Z77" t="e">
        <f>IF(M77=2,"",_xlfn.IFNA(INDEX(drug_codes,MATCH(loaded!AY77,drug,0)),""))</f>
        <v>#N/A</v>
      </c>
      <c r="AA77" t="e">
        <f>IF(M77=2,"",_xlfn.IFNA(INDEX(drug_codes,MATCH(loaded!BA77,drug,0)),""))</f>
        <v>#N/A</v>
      </c>
      <c r="AB77" t="e">
        <f>INDEX(MTT_codes,MATCH(loaded!BC77,MTT,0))</f>
        <v>#N/A</v>
      </c>
      <c r="AC77" t="str">
        <f>_xlfn.IFNA(INDEX(MTT_codes,MATCH(loaded!BE77,MTT,0)),"")</f>
        <v/>
      </c>
      <c r="AD77" t="str">
        <f>_xlfn.IFNA(INDEX(MTT_codes,MATCH(loaded!BG77,MTT,0)),"")</f>
        <v/>
      </c>
      <c r="AE77" t="str">
        <f>_xlfn.IFNA(INDEX(MTT_codes,MATCH(loaded!BI77,MTT,0)),"")</f>
        <v/>
      </c>
      <c r="AF77" t="str">
        <f>_xlfn.IFNA(INDEX(MTT_codes,MATCH(loaded!BK77,MTT,0)),"")</f>
        <v/>
      </c>
      <c r="AG77" t="str">
        <f>_xlfn.IFNA(INDEX(MTT_codes,MATCH(loaded!BM77,MTT,0)),"")</f>
        <v/>
      </c>
      <c r="AH77" t="e">
        <f>INDEX(liv_ar_codes,MATCH(loaded!BO77,liv_ar,0))</f>
        <v>#N/A</v>
      </c>
      <c r="AI77" t="str">
        <f>_xlfn.IFNA(INDEX(MTT_codes,MATCH(loaded!BQ77,MTT,0)),"")</f>
        <v/>
      </c>
      <c r="AJ77">
        <f>_xlfn.IFNA(INDEX(mental_codes,MATCH(loaded!BS77,mental,0)),9)</f>
        <v>9</v>
      </c>
    </row>
    <row r="78" spans="2:36">
      <c r="B78">
        <f>loaded!C78</f>
        <v>0</v>
      </c>
      <c r="C78">
        <f>loaded!I78</f>
        <v>0</v>
      </c>
      <c r="D78">
        <f>IF(loaded!K78="Male",1,IF(loaded!K78="Female",2,9))</f>
        <v>9</v>
      </c>
      <c r="E78" s="89" t="e">
        <f>IF(stats!$Y$13,DATE(RIGHT(loaded!M78,4),MID(loaded!M78,3,2),LEFT(loaded!M78,2)),DATE(RIGHT(loaded!M78,4), MID(loaded!M78,4,2),LEFT(loaded!M78,2)))</f>
        <v>#VALUE!</v>
      </c>
      <c r="F78" s="67" t="e">
        <f t="shared" si="2"/>
        <v>#VALUE!</v>
      </c>
      <c r="G78" t="str">
        <f>LEFT(loaded!O78,3)</f>
        <v/>
      </c>
      <c r="H78" s="67" t="str">
        <f>_xlfn.IFNA(INDEX(cntry_codes,MATCH(loaded!Q78,countries,0)),IF(loaded!Q78="","0003",""))</f>
        <v>0003</v>
      </c>
      <c r="I78" t="e">
        <f>INDEX(atsi_codes,MATCH(loaded!S78,atsi,0))</f>
        <v>#N/A</v>
      </c>
      <c r="J78" t="e">
        <f>INDEX(lang_codes,MATCH(loaded!U78,lang,0))</f>
        <v>#N/A</v>
      </c>
      <c r="K78" s="6">
        <f>loaded!W78</f>
        <v>0</v>
      </c>
      <c r="L78" t="e">
        <f>INDEX(us_acc_codes,MATCH(loaded!Y78,us_acc,0))</f>
        <v>#N/A</v>
      </c>
      <c r="M78" t="e">
        <f>INDEX(client_codes,MATCH(loaded!AA78,client,0))</f>
        <v>#N/A</v>
      </c>
      <c r="N78" t="e">
        <f>INDEX(src_ref_codes,MATCH(loaded!AC78,src_ref,0))</f>
        <v>#N/A</v>
      </c>
      <c r="O78" s="89" t="e">
        <f>IF(stats!$Y$13,DATE(RIGHT(loaded!AE78,4),MID(loaded!AE78,3,2),LEFT(loaded!AE78,2)),DATE(RIGHT(loaded!AE78,4),MID(loaded!AE78,4,2),LEFT(loaded!AE78,2)))</f>
        <v>#VALUE!</v>
      </c>
      <c r="P78" s="89" t="e">
        <f>IF(stats!$Y$13,DATE(RIGHT(loaded!AG78,4),MID(loaded!AG78,3,2),LEFT(loaded!AG78,2)),DATE(RIGHT(loaded!AG78,4),MID(loaded!AG78,4,2),LEFT(loaded!AG78,2)))</f>
        <v>#VALUE!</v>
      </c>
      <c r="Q78" s="67" t="e">
        <f t="shared" si="3"/>
        <v>#VALUE!</v>
      </c>
      <c r="R78" t="e">
        <f>INDEX(reces_codes,MATCH(loaded!AI78,reason,0))</f>
        <v>#N/A</v>
      </c>
      <c r="S78" t="e">
        <f>INDEX(TDS_codes,MATCH(loaded!AK78,TDS,0))</f>
        <v>#N/A</v>
      </c>
      <c r="T78" t="e">
        <f>IF(M78=2,"",INDEX(method_codes,MATCH(loaded!AM78,method,0)))</f>
        <v>#N/A</v>
      </c>
      <c r="U78" t="e">
        <f>IF(M78=2,"",INDEX(inj_codes,MATCH(loaded!AO78,inj,0)))</f>
        <v>#N/A</v>
      </c>
      <c r="V78" t="e">
        <f>IF(M78=2,"",INDEX(drug_codes,MATCH(loaded!AQ78,drug,0)))</f>
        <v>#N/A</v>
      </c>
      <c r="W78" t="e">
        <f>IF(M78=2,"",_xlfn.IFNA(INDEX(drug_codes,MATCH(loaded!AS78,drug,0)),""))</f>
        <v>#N/A</v>
      </c>
      <c r="X78" t="e">
        <f>IF(M78=2,"",_xlfn.IFNA(INDEX(drug_codes,MATCH(loaded!AU78,drug,0)),""))</f>
        <v>#N/A</v>
      </c>
      <c r="Y78" t="e">
        <f>IF(M78=2,"",_xlfn.IFNA(INDEX(drug_codes,MATCH(loaded!AW78,drug,0)),""))</f>
        <v>#N/A</v>
      </c>
      <c r="Z78" t="e">
        <f>IF(M78=2,"",_xlfn.IFNA(INDEX(drug_codes,MATCH(loaded!AY78,drug,0)),""))</f>
        <v>#N/A</v>
      </c>
      <c r="AA78" t="e">
        <f>IF(M78=2,"",_xlfn.IFNA(INDEX(drug_codes,MATCH(loaded!BA78,drug,0)),""))</f>
        <v>#N/A</v>
      </c>
      <c r="AB78" t="e">
        <f>INDEX(MTT_codes,MATCH(loaded!BC78,MTT,0))</f>
        <v>#N/A</v>
      </c>
      <c r="AC78" t="str">
        <f>_xlfn.IFNA(INDEX(MTT_codes,MATCH(loaded!BE78,MTT,0)),"")</f>
        <v/>
      </c>
      <c r="AD78" t="str">
        <f>_xlfn.IFNA(INDEX(MTT_codes,MATCH(loaded!BG78,MTT,0)),"")</f>
        <v/>
      </c>
      <c r="AE78" t="str">
        <f>_xlfn.IFNA(INDEX(MTT_codes,MATCH(loaded!BI78,MTT,0)),"")</f>
        <v/>
      </c>
      <c r="AF78" t="str">
        <f>_xlfn.IFNA(INDEX(MTT_codes,MATCH(loaded!BK78,MTT,0)),"")</f>
        <v/>
      </c>
      <c r="AG78" t="str">
        <f>_xlfn.IFNA(INDEX(MTT_codes,MATCH(loaded!BM78,MTT,0)),"")</f>
        <v/>
      </c>
      <c r="AH78" t="e">
        <f>INDEX(liv_ar_codes,MATCH(loaded!BO78,liv_ar,0))</f>
        <v>#N/A</v>
      </c>
      <c r="AI78" t="str">
        <f>_xlfn.IFNA(INDEX(MTT_codes,MATCH(loaded!BQ78,MTT,0)),"")</f>
        <v/>
      </c>
      <c r="AJ78">
        <f>_xlfn.IFNA(INDEX(mental_codes,MATCH(loaded!BS78,mental,0)),9)</f>
        <v>9</v>
      </c>
    </row>
    <row r="79" spans="2:36">
      <c r="B79">
        <f>loaded!C79</f>
        <v>0</v>
      </c>
      <c r="C79">
        <f>loaded!I79</f>
        <v>0</v>
      </c>
      <c r="D79">
        <f>IF(loaded!K79="Male",1,IF(loaded!K79="Female",2,9))</f>
        <v>9</v>
      </c>
      <c r="E79" s="89" t="e">
        <f>IF(stats!$Y$13,DATE(RIGHT(loaded!M79,4),MID(loaded!M79,3,2),LEFT(loaded!M79,2)),DATE(RIGHT(loaded!M79,4), MID(loaded!M79,4,2),LEFT(loaded!M79,2)))</f>
        <v>#VALUE!</v>
      </c>
      <c r="F79" s="67" t="e">
        <f t="shared" si="2"/>
        <v>#VALUE!</v>
      </c>
      <c r="G79" t="str">
        <f>LEFT(loaded!O79,3)</f>
        <v/>
      </c>
      <c r="H79" s="67" t="str">
        <f>_xlfn.IFNA(INDEX(cntry_codes,MATCH(loaded!Q79,countries,0)),IF(loaded!Q79="","0003",""))</f>
        <v>0003</v>
      </c>
      <c r="I79" t="e">
        <f>INDEX(atsi_codes,MATCH(loaded!S79,atsi,0))</f>
        <v>#N/A</v>
      </c>
      <c r="J79" t="e">
        <f>INDEX(lang_codes,MATCH(loaded!U79,lang,0))</f>
        <v>#N/A</v>
      </c>
      <c r="K79" s="6">
        <f>loaded!W79</f>
        <v>0</v>
      </c>
      <c r="L79" t="e">
        <f>INDEX(us_acc_codes,MATCH(loaded!Y79,us_acc,0))</f>
        <v>#N/A</v>
      </c>
      <c r="M79" t="e">
        <f>INDEX(client_codes,MATCH(loaded!AA79,client,0))</f>
        <v>#N/A</v>
      </c>
      <c r="N79" t="e">
        <f>INDEX(src_ref_codes,MATCH(loaded!AC79,src_ref,0))</f>
        <v>#N/A</v>
      </c>
      <c r="O79" s="89" t="e">
        <f>IF(stats!$Y$13,DATE(RIGHT(loaded!AE79,4),MID(loaded!AE79,3,2),LEFT(loaded!AE79,2)),DATE(RIGHT(loaded!AE79,4),MID(loaded!AE79,4,2),LEFT(loaded!AE79,2)))</f>
        <v>#VALUE!</v>
      </c>
      <c r="P79" s="89" t="e">
        <f>IF(stats!$Y$13,DATE(RIGHT(loaded!AG79,4),MID(loaded!AG79,3,2),LEFT(loaded!AG79,2)),DATE(RIGHT(loaded!AG79,4),MID(loaded!AG79,4,2),LEFT(loaded!AG79,2)))</f>
        <v>#VALUE!</v>
      </c>
      <c r="Q79" s="67" t="e">
        <f t="shared" si="3"/>
        <v>#VALUE!</v>
      </c>
      <c r="R79" t="e">
        <f>INDEX(reces_codes,MATCH(loaded!AI79,reason,0))</f>
        <v>#N/A</v>
      </c>
      <c r="S79" t="e">
        <f>INDEX(TDS_codes,MATCH(loaded!AK79,TDS,0))</f>
        <v>#N/A</v>
      </c>
      <c r="T79" t="e">
        <f>IF(M79=2,"",INDEX(method_codes,MATCH(loaded!AM79,method,0)))</f>
        <v>#N/A</v>
      </c>
      <c r="U79" t="e">
        <f>IF(M79=2,"",INDEX(inj_codes,MATCH(loaded!AO79,inj,0)))</f>
        <v>#N/A</v>
      </c>
      <c r="V79" t="e">
        <f>IF(M79=2,"",INDEX(drug_codes,MATCH(loaded!AQ79,drug,0)))</f>
        <v>#N/A</v>
      </c>
      <c r="W79" t="e">
        <f>IF(M79=2,"",_xlfn.IFNA(INDEX(drug_codes,MATCH(loaded!AS79,drug,0)),""))</f>
        <v>#N/A</v>
      </c>
      <c r="X79" t="e">
        <f>IF(M79=2,"",_xlfn.IFNA(INDEX(drug_codes,MATCH(loaded!AU79,drug,0)),""))</f>
        <v>#N/A</v>
      </c>
      <c r="Y79" t="e">
        <f>IF(M79=2,"",_xlfn.IFNA(INDEX(drug_codes,MATCH(loaded!AW79,drug,0)),""))</f>
        <v>#N/A</v>
      </c>
      <c r="Z79" t="e">
        <f>IF(M79=2,"",_xlfn.IFNA(INDEX(drug_codes,MATCH(loaded!AY79,drug,0)),""))</f>
        <v>#N/A</v>
      </c>
      <c r="AA79" t="e">
        <f>IF(M79=2,"",_xlfn.IFNA(INDEX(drug_codes,MATCH(loaded!BA79,drug,0)),""))</f>
        <v>#N/A</v>
      </c>
      <c r="AB79" t="e">
        <f>INDEX(MTT_codes,MATCH(loaded!BC79,MTT,0))</f>
        <v>#N/A</v>
      </c>
      <c r="AC79" t="str">
        <f>_xlfn.IFNA(INDEX(MTT_codes,MATCH(loaded!BE79,MTT,0)),"")</f>
        <v/>
      </c>
      <c r="AD79" t="str">
        <f>_xlfn.IFNA(INDEX(MTT_codes,MATCH(loaded!BG79,MTT,0)),"")</f>
        <v/>
      </c>
      <c r="AE79" t="str">
        <f>_xlfn.IFNA(INDEX(MTT_codes,MATCH(loaded!BI79,MTT,0)),"")</f>
        <v/>
      </c>
      <c r="AF79" t="str">
        <f>_xlfn.IFNA(INDEX(MTT_codes,MATCH(loaded!BK79,MTT,0)),"")</f>
        <v/>
      </c>
      <c r="AG79" t="str">
        <f>_xlfn.IFNA(INDEX(MTT_codes,MATCH(loaded!BM79,MTT,0)),"")</f>
        <v/>
      </c>
      <c r="AH79" t="e">
        <f>INDEX(liv_ar_codes,MATCH(loaded!BO79,liv_ar,0))</f>
        <v>#N/A</v>
      </c>
      <c r="AI79" t="str">
        <f>_xlfn.IFNA(INDEX(MTT_codes,MATCH(loaded!BQ79,MTT,0)),"")</f>
        <v/>
      </c>
      <c r="AJ79">
        <f>_xlfn.IFNA(INDEX(mental_codes,MATCH(loaded!BS79,mental,0)),9)</f>
        <v>9</v>
      </c>
    </row>
    <row r="80" spans="2:36">
      <c r="B80">
        <f>loaded!C80</f>
        <v>0</v>
      </c>
      <c r="C80">
        <f>loaded!I80</f>
        <v>0</v>
      </c>
      <c r="D80">
        <f>IF(loaded!K80="Male",1,IF(loaded!K80="Female",2,9))</f>
        <v>9</v>
      </c>
      <c r="E80" s="89" t="e">
        <f>IF(stats!$Y$13,DATE(RIGHT(loaded!M80,4),MID(loaded!M80,3,2),LEFT(loaded!M80,2)),DATE(RIGHT(loaded!M80,4), MID(loaded!M80,4,2),LEFT(loaded!M80,2)))</f>
        <v>#VALUE!</v>
      </c>
      <c r="F80" s="67" t="e">
        <f t="shared" si="2"/>
        <v>#VALUE!</v>
      </c>
      <c r="G80" t="str">
        <f>LEFT(loaded!O80,3)</f>
        <v/>
      </c>
      <c r="H80" s="67" t="str">
        <f>_xlfn.IFNA(INDEX(cntry_codes,MATCH(loaded!Q80,countries,0)),IF(loaded!Q80="","0003",""))</f>
        <v>0003</v>
      </c>
      <c r="I80" t="e">
        <f>INDEX(atsi_codes,MATCH(loaded!S80,atsi,0))</f>
        <v>#N/A</v>
      </c>
      <c r="J80" t="e">
        <f>INDEX(lang_codes,MATCH(loaded!U80,lang,0))</f>
        <v>#N/A</v>
      </c>
      <c r="K80" s="6">
        <f>loaded!W80</f>
        <v>0</v>
      </c>
      <c r="L80" t="e">
        <f>INDEX(us_acc_codes,MATCH(loaded!Y80,us_acc,0))</f>
        <v>#N/A</v>
      </c>
      <c r="M80" t="e">
        <f>INDEX(client_codes,MATCH(loaded!AA80,client,0))</f>
        <v>#N/A</v>
      </c>
      <c r="N80" t="e">
        <f>INDEX(src_ref_codes,MATCH(loaded!AC80,src_ref,0))</f>
        <v>#N/A</v>
      </c>
      <c r="O80" s="89" t="e">
        <f>IF(stats!$Y$13,DATE(RIGHT(loaded!AE80,4),MID(loaded!AE80,3,2),LEFT(loaded!AE80,2)),DATE(RIGHT(loaded!AE80,4),MID(loaded!AE80,4,2),LEFT(loaded!AE80,2)))</f>
        <v>#VALUE!</v>
      </c>
      <c r="P80" s="89" t="e">
        <f>IF(stats!$Y$13,DATE(RIGHT(loaded!AG80,4),MID(loaded!AG80,3,2),LEFT(loaded!AG80,2)),DATE(RIGHT(loaded!AG80,4),MID(loaded!AG80,4,2),LEFT(loaded!AG80,2)))</f>
        <v>#VALUE!</v>
      </c>
      <c r="Q80" s="67" t="e">
        <f t="shared" si="3"/>
        <v>#VALUE!</v>
      </c>
      <c r="R80" t="e">
        <f>INDEX(reces_codes,MATCH(loaded!AI80,reason,0))</f>
        <v>#N/A</v>
      </c>
      <c r="S80" t="e">
        <f>INDEX(TDS_codes,MATCH(loaded!AK80,TDS,0))</f>
        <v>#N/A</v>
      </c>
      <c r="T80" t="e">
        <f>IF(M80=2,"",INDEX(method_codes,MATCH(loaded!AM80,method,0)))</f>
        <v>#N/A</v>
      </c>
      <c r="U80" t="e">
        <f>IF(M80=2,"",INDEX(inj_codes,MATCH(loaded!AO80,inj,0)))</f>
        <v>#N/A</v>
      </c>
      <c r="V80" t="e">
        <f>IF(M80=2,"",INDEX(drug_codes,MATCH(loaded!AQ80,drug,0)))</f>
        <v>#N/A</v>
      </c>
      <c r="W80" t="e">
        <f>IF(M80=2,"",_xlfn.IFNA(INDEX(drug_codes,MATCH(loaded!AS80,drug,0)),""))</f>
        <v>#N/A</v>
      </c>
      <c r="X80" t="e">
        <f>IF(M80=2,"",_xlfn.IFNA(INDEX(drug_codes,MATCH(loaded!AU80,drug,0)),""))</f>
        <v>#N/A</v>
      </c>
      <c r="Y80" t="e">
        <f>IF(M80=2,"",_xlfn.IFNA(INDEX(drug_codes,MATCH(loaded!AW80,drug,0)),""))</f>
        <v>#N/A</v>
      </c>
      <c r="Z80" t="e">
        <f>IF(M80=2,"",_xlfn.IFNA(INDEX(drug_codes,MATCH(loaded!AY80,drug,0)),""))</f>
        <v>#N/A</v>
      </c>
      <c r="AA80" t="e">
        <f>IF(M80=2,"",_xlfn.IFNA(INDEX(drug_codes,MATCH(loaded!BA80,drug,0)),""))</f>
        <v>#N/A</v>
      </c>
      <c r="AB80" t="e">
        <f>INDEX(MTT_codes,MATCH(loaded!BC80,MTT,0))</f>
        <v>#N/A</v>
      </c>
      <c r="AC80" t="str">
        <f>_xlfn.IFNA(INDEX(MTT_codes,MATCH(loaded!BE80,MTT,0)),"")</f>
        <v/>
      </c>
      <c r="AD80" t="str">
        <f>_xlfn.IFNA(INDEX(MTT_codes,MATCH(loaded!BG80,MTT,0)),"")</f>
        <v/>
      </c>
      <c r="AE80" t="str">
        <f>_xlfn.IFNA(INDEX(MTT_codes,MATCH(loaded!BI80,MTT,0)),"")</f>
        <v/>
      </c>
      <c r="AF80" t="str">
        <f>_xlfn.IFNA(INDEX(MTT_codes,MATCH(loaded!BK80,MTT,0)),"")</f>
        <v/>
      </c>
      <c r="AG80" t="str">
        <f>_xlfn.IFNA(INDEX(MTT_codes,MATCH(loaded!BM80,MTT,0)),"")</f>
        <v/>
      </c>
      <c r="AH80" t="e">
        <f>INDEX(liv_ar_codes,MATCH(loaded!BO80,liv_ar,0))</f>
        <v>#N/A</v>
      </c>
      <c r="AI80" t="str">
        <f>_xlfn.IFNA(INDEX(MTT_codes,MATCH(loaded!BQ80,MTT,0)),"")</f>
        <v/>
      </c>
      <c r="AJ80">
        <f>_xlfn.IFNA(INDEX(mental_codes,MATCH(loaded!BS80,mental,0)),9)</f>
        <v>9</v>
      </c>
    </row>
    <row r="81" spans="2:36">
      <c r="B81">
        <f>loaded!C81</f>
        <v>0</v>
      </c>
      <c r="C81">
        <f>loaded!I81</f>
        <v>0</v>
      </c>
      <c r="D81">
        <f>IF(loaded!K81="Male",1,IF(loaded!K81="Female",2,9))</f>
        <v>9</v>
      </c>
      <c r="E81" s="89" t="e">
        <f>IF(stats!$Y$13,DATE(RIGHT(loaded!M81,4),MID(loaded!M81,3,2),LEFT(loaded!M81,2)),DATE(RIGHT(loaded!M81,4), MID(loaded!M81,4,2),LEFT(loaded!M81,2)))</f>
        <v>#VALUE!</v>
      </c>
      <c r="F81" s="67" t="e">
        <f t="shared" si="2"/>
        <v>#VALUE!</v>
      </c>
      <c r="G81" t="str">
        <f>LEFT(loaded!O81,3)</f>
        <v/>
      </c>
      <c r="H81" s="67" t="str">
        <f>_xlfn.IFNA(INDEX(cntry_codes,MATCH(loaded!Q81,countries,0)),IF(loaded!Q81="","0003",""))</f>
        <v>0003</v>
      </c>
      <c r="I81" t="e">
        <f>INDEX(atsi_codes,MATCH(loaded!S81,atsi,0))</f>
        <v>#N/A</v>
      </c>
      <c r="J81" t="e">
        <f>INDEX(lang_codes,MATCH(loaded!U81,lang,0))</f>
        <v>#N/A</v>
      </c>
      <c r="K81" s="6">
        <f>loaded!W81</f>
        <v>0</v>
      </c>
      <c r="L81" t="e">
        <f>INDEX(us_acc_codes,MATCH(loaded!Y81,us_acc,0))</f>
        <v>#N/A</v>
      </c>
      <c r="M81" t="e">
        <f>INDEX(client_codes,MATCH(loaded!AA81,client,0))</f>
        <v>#N/A</v>
      </c>
      <c r="N81" t="e">
        <f>INDEX(src_ref_codes,MATCH(loaded!AC81,src_ref,0))</f>
        <v>#N/A</v>
      </c>
      <c r="O81" s="89" t="e">
        <f>IF(stats!$Y$13,DATE(RIGHT(loaded!AE81,4),MID(loaded!AE81,3,2),LEFT(loaded!AE81,2)),DATE(RIGHT(loaded!AE81,4),MID(loaded!AE81,4,2),LEFT(loaded!AE81,2)))</f>
        <v>#VALUE!</v>
      </c>
      <c r="P81" s="89" t="e">
        <f>IF(stats!$Y$13,DATE(RIGHT(loaded!AG81,4),MID(loaded!AG81,3,2),LEFT(loaded!AG81,2)),DATE(RIGHT(loaded!AG81,4),MID(loaded!AG81,4,2),LEFT(loaded!AG81,2)))</f>
        <v>#VALUE!</v>
      </c>
      <c r="Q81" s="67" t="e">
        <f t="shared" si="3"/>
        <v>#VALUE!</v>
      </c>
      <c r="R81" t="e">
        <f>INDEX(reces_codes,MATCH(loaded!AI81,reason,0))</f>
        <v>#N/A</v>
      </c>
      <c r="S81" t="e">
        <f>INDEX(TDS_codes,MATCH(loaded!AK81,TDS,0))</f>
        <v>#N/A</v>
      </c>
      <c r="T81" t="e">
        <f>IF(M81=2,"",INDEX(method_codes,MATCH(loaded!AM81,method,0)))</f>
        <v>#N/A</v>
      </c>
      <c r="U81" t="e">
        <f>IF(M81=2,"",INDEX(inj_codes,MATCH(loaded!AO81,inj,0)))</f>
        <v>#N/A</v>
      </c>
      <c r="V81" t="e">
        <f>IF(M81=2,"",INDEX(drug_codes,MATCH(loaded!AQ81,drug,0)))</f>
        <v>#N/A</v>
      </c>
      <c r="W81" t="e">
        <f>IF(M81=2,"",_xlfn.IFNA(INDEX(drug_codes,MATCH(loaded!AS81,drug,0)),""))</f>
        <v>#N/A</v>
      </c>
      <c r="X81" t="e">
        <f>IF(M81=2,"",_xlfn.IFNA(INDEX(drug_codes,MATCH(loaded!AU81,drug,0)),""))</f>
        <v>#N/A</v>
      </c>
      <c r="Y81" t="e">
        <f>IF(M81=2,"",_xlfn.IFNA(INDEX(drug_codes,MATCH(loaded!AW81,drug,0)),""))</f>
        <v>#N/A</v>
      </c>
      <c r="Z81" t="e">
        <f>IF(M81=2,"",_xlfn.IFNA(INDEX(drug_codes,MATCH(loaded!AY81,drug,0)),""))</f>
        <v>#N/A</v>
      </c>
      <c r="AA81" t="e">
        <f>IF(M81=2,"",_xlfn.IFNA(INDEX(drug_codes,MATCH(loaded!BA81,drug,0)),""))</f>
        <v>#N/A</v>
      </c>
      <c r="AB81" t="e">
        <f>INDEX(MTT_codes,MATCH(loaded!BC81,MTT,0))</f>
        <v>#N/A</v>
      </c>
      <c r="AC81" t="str">
        <f>_xlfn.IFNA(INDEX(MTT_codes,MATCH(loaded!BE81,MTT,0)),"")</f>
        <v/>
      </c>
      <c r="AD81" t="str">
        <f>_xlfn.IFNA(INDEX(MTT_codes,MATCH(loaded!BG81,MTT,0)),"")</f>
        <v/>
      </c>
      <c r="AE81" t="str">
        <f>_xlfn.IFNA(INDEX(MTT_codes,MATCH(loaded!BI81,MTT,0)),"")</f>
        <v/>
      </c>
      <c r="AF81" t="str">
        <f>_xlfn.IFNA(INDEX(MTT_codes,MATCH(loaded!BK81,MTT,0)),"")</f>
        <v/>
      </c>
      <c r="AG81" t="str">
        <f>_xlfn.IFNA(INDEX(MTT_codes,MATCH(loaded!BM81,MTT,0)),"")</f>
        <v/>
      </c>
      <c r="AH81" t="e">
        <f>INDEX(liv_ar_codes,MATCH(loaded!BO81,liv_ar,0))</f>
        <v>#N/A</v>
      </c>
      <c r="AI81" t="str">
        <f>_xlfn.IFNA(INDEX(MTT_codes,MATCH(loaded!BQ81,MTT,0)),"")</f>
        <v/>
      </c>
      <c r="AJ81">
        <f>_xlfn.IFNA(INDEX(mental_codes,MATCH(loaded!BS81,mental,0)),9)</f>
        <v>9</v>
      </c>
    </row>
    <row r="82" spans="2:36">
      <c r="B82">
        <f>loaded!C82</f>
        <v>0</v>
      </c>
      <c r="C82">
        <f>loaded!I82</f>
        <v>0</v>
      </c>
      <c r="D82">
        <f>IF(loaded!K82="Male",1,IF(loaded!K82="Female",2,9))</f>
        <v>9</v>
      </c>
      <c r="E82" s="89" t="e">
        <f>IF(stats!$Y$13,DATE(RIGHT(loaded!M82,4),MID(loaded!M82,3,2),LEFT(loaded!M82,2)),DATE(RIGHT(loaded!M82,4), MID(loaded!M82,4,2),LEFT(loaded!M82,2)))</f>
        <v>#VALUE!</v>
      </c>
      <c r="F82" s="67" t="e">
        <f t="shared" si="2"/>
        <v>#VALUE!</v>
      </c>
      <c r="G82" t="str">
        <f>LEFT(loaded!O82,3)</f>
        <v/>
      </c>
      <c r="H82" s="67" t="str">
        <f>_xlfn.IFNA(INDEX(cntry_codes,MATCH(loaded!Q82,countries,0)),IF(loaded!Q82="","0003",""))</f>
        <v>0003</v>
      </c>
      <c r="I82" t="e">
        <f>INDEX(atsi_codes,MATCH(loaded!S82,atsi,0))</f>
        <v>#N/A</v>
      </c>
      <c r="J82" t="e">
        <f>INDEX(lang_codes,MATCH(loaded!U82,lang,0))</f>
        <v>#N/A</v>
      </c>
      <c r="K82" s="6">
        <f>loaded!W82</f>
        <v>0</v>
      </c>
      <c r="L82" t="e">
        <f>INDEX(us_acc_codes,MATCH(loaded!Y82,us_acc,0))</f>
        <v>#N/A</v>
      </c>
      <c r="M82" t="e">
        <f>INDEX(client_codes,MATCH(loaded!AA82,client,0))</f>
        <v>#N/A</v>
      </c>
      <c r="N82" t="e">
        <f>INDEX(src_ref_codes,MATCH(loaded!AC82,src_ref,0))</f>
        <v>#N/A</v>
      </c>
      <c r="O82" s="89" t="e">
        <f>IF(stats!$Y$13,DATE(RIGHT(loaded!AE82,4),MID(loaded!AE82,3,2),LEFT(loaded!AE82,2)),DATE(RIGHT(loaded!AE82,4),MID(loaded!AE82,4,2),LEFT(loaded!AE82,2)))</f>
        <v>#VALUE!</v>
      </c>
      <c r="P82" s="89" t="e">
        <f>IF(stats!$Y$13,DATE(RIGHT(loaded!AG82,4),MID(loaded!AG82,3,2),LEFT(loaded!AG82,2)),DATE(RIGHT(loaded!AG82,4),MID(loaded!AG82,4,2),LEFT(loaded!AG82,2)))</f>
        <v>#VALUE!</v>
      </c>
      <c r="Q82" s="67" t="e">
        <f t="shared" si="3"/>
        <v>#VALUE!</v>
      </c>
      <c r="R82" t="e">
        <f>INDEX(reces_codes,MATCH(loaded!AI82,reason,0))</f>
        <v>#N/A</v>
      </c>
      <c r="S82" t="e">
        <f>INDEX(TDS_codes,MATCH(loaded!AK82,TDS,0))</f>
        <v>#N/A</v>
      </c>
      <c r="T82" t="e">
        <f>IF(M82=2,"",INDEX(method_codes,MATCH(loaded!AM82,method,0)))</f>
        <v>#N/A</v>
      </c>
      <c r="U82" t="e">
        <f>IF(M82=2,"",INDEX(inj_codes,MATCH(loaded!AO82,inj,0)))</f>
        <v>#N/A</v>
      </c>
      <c r="V82" t="e">
        <f>IF(M82=2,"",INDEX(drug_codes,MATCH(loaded!AQ82,drug,0)))</f>
        <v>#N/A</v>
      </c>
      <c r="W82" t="e">
        <f>IF(M82=2,"",_xlfn.IFNA(INDEX(drug_codes,MATCH(loaded!AS82,drug,0)),""))</f>
        <v>#N/A</v>
      </c>
      <c r="X82" t="e">
        <f>IF(M82=2,"",_xlfn.IFNA(INDEX(drug_codes,MATCH(loaded!AU82,drug,0)),""))</f>
        <v>#N/A</v>
      </c>
      <c r="Y82" t="e">
        <f>IF(M82=2,"",_xlfn.IFNA(INDEX(drug_codes,MATCH(loaded!AW82,drug,0)),""))</f>
        <v>#N/A</v>
      </c>
      <c r="Z82" t="e">
        <f>IF(M82=2,"",_xlfn.IFNA(INDEX(drug_codes,MATCH(loaded!AY82,drug,0)),""))</f>
        <v>#N/A</v>
      </c>
      <c r="AA82" t="e">
        <f>IF(M82=2,"",_xlfn.IFNA(INDEX(drug_codes,MATCH(loaded!BA82,drug,0)),""))</f>
        <v>#N/A</v>
      </c>
      <c r="AB82" t="e">
        <f>INDEX(MTT_codes,MATCH(loaded!BC82,MTT,0))</f>
        <v>#N/A</v>
      </c>
      <c r="AC82" t="str">
        <f>_xlfn.IFNA(INDEX(MTT_codes,MATCH(loaded!BE82,MTT,0)),"")</f>
        <v/>
      </c>
      <c r="AD82" t="str">
        <f>_xlfn.IFNA(INDEX(MTT_codes,MATCH(loaded!BG82,MTT,0)),"")</f>
        <v/>
      </c>
      <c r="AE82" t="str">
        <f>_xlfn.IFNA(INDEX(MTT_codes,MATCH(loaded!BI82,MTT,0)),"")</f>
        <v/>
      </c>
      <c r="AF82" t="str">
        <f>_xlfn.IFNA(INDEX(MTT_codes,MATCH(loaded!BK82,MTT,0)),"")</f>
        <v/>
      </c>
      <c r="AG82" t="str">
        <f>_xlfn.IFNA(INDEX(MTT_codes,MATCH(loaded!BM82,MTT,0)),"")</f>
        <v/>
      </c>
      <c r="AH82" t="e">
        <f>INDEX(liv_ar_codes,MATCH(loaded!BO82,liv_ar,0))</f>
        <v>#N/A</v>
      </c>
      <c r="AI82" t="str">
        <f>_xlfn.IFNA(INDEX(MTT_codes,MATCH(loaded!BQ82,MTT,0)),"")</f>
        <v/>
      </c>
      <c r="AJ82">
        <f>_xlfn.IFNA(INDEX(mental_codes,MATCH(loaded!BS82,mental,0)),9)</f>
        <v>9</v>
      </c>
    </row>
    <row r="83" spans="2:36">
      <c r="B83">
        <f>loaded!C83</f>
        <v>0</v>
      </c>
      <c r="C83">
        <f>loaded!I83</f>
        <v>0</v>
      </c>
      <c r="D83">
        <f>IF(loaded!K83="Male",1,IF(loaded!K83="Female",2,9))</f>
        <v>9</v>
      </c>
      <c r="E83" s="89" t="e">
        <f>IF(stats!$Y$13,DATE(RIGHT(loaded!M83,4),MID(loaded!M83,3,2),LEFT(loaded!M83,2)),DATE(RIGHT(loaded!M83,4), MID(loaded!M83,4,2),LEFT(loaded!M83,2)))</f>
        <v>#VALUE!</v>
      </c>
      <c r="F83" s="67" t="e">
        <f t="shared" si="2"/>
        <v>#VALUE!</v>
      </c>
      <c r="G83" t="str">
        <f>LEFT(loaded!O83,3)</f>
        <v/>
      </c>
      <c r="H83" s="67" t="str">
        <f>_xlfn.IFNA(INDEX(cntry_codes,MATCH(loaded!Q83,countries,0)),IF(loaded!Q83="","0003",""))</f>
        <v>0003</v>
      </c>
      <c r="I83" t="e">
        <f>INDEX(atsi_codes,MATCH(loaded!S83,atsi,0))</f>
        <v>#N/A</v>
      </c>
      <c r="J83" t="e">
        <f>INDEX(lang_codes,MATCH(loaded!U83,lang,0))</f>
        <v>#N/A</v>
      </c>
      <c r="K83" s="6">
        <f>loaded!W83</f>
        <v>0</v>
      </c>
      <c r="L83" t="e">
        <f>INDEX(us_acc_codes,MATCH(loaded!Y83,us_acc,0))</f>
        <v>#N/A</v>
      </c>
      <c r="M83" t="e">
        <f>INDEX(client_codes,MATCH(loaded!AA83,client,0))</f>
        <v>#N/A</v>
      </c>
      <c r="N83" t="e">
        <f>INDEX(src_ref_codes,MATCH(loaded!AC83,src_ref,0))</f>
        <v>#N/A</v>
      </c>
      <c r="O83" s="89" t="e">
        <f>IF(stats!$Y$13,DATE(RIGHT(loaded!AE83,4),MID(loaded!AE83,3,2),LEFT(loaded!AE83,2)),DATE(RIGHT(loaded!AE83,4),MID(loaded!AE83,4,2),LEFT(loaded!AE83,2)))</f>
        <v>#VALUE!</v>
      </c>
      <c r="P83" s="89" t="e">
        <f>IF(stats!$Y$13,DATE(RIGHT(loaded!AG83,4),MID(loaded!AG83,3,2),LEFT(loaded!AG83,2)),DATE(RIGHT(loaded!AG83,4),MID(loaded!AG83,4,2),LEFT(loaded!AG83,2)))</f>
        <v>#VALUE!</v>
      </c>
      <c r="Q83" s="67" t="e">
        <f t="shared" si="3"/>
        <v>#VALUE!</v>
      </c>
      <c r="R83" t="e">
        <f>INDEX(reces_codes,MATCH(loaded!AI83,reason,0))</f>
        <v>#N/A</v>
      </c>
      <c r="S83" t="e">
        <f>INDEX(TDS_codes,MATCH(loaded!AK83,TDS,0))</f>
        <v>#N/A</v>
      </c>
      <c r="T83" t="e">
        <f>IF(M83=2,"",INDEX(method_codes,MATCH(loaded!AM83,method,0)))</f>
        <v>#N/A</v>
      </c>
      <c r="U83" t="e">
        <f>IF(M83=2,"",INDEX(inj_codes,MATCH(loaded!AO83,inj,0)))</f>
        <v>#N/A</v>
      </c>
      <c r="V83" t="e">
        <f>IF(M83=2,"",INDEX(drug_codes,MATCH(loaded!AQ83,drug,0)))</f>
        <v>#N/A</v>
      </c>
      <c r="W83" t="e">
        <f>IF(M83=2,"",_xlfn.IFNA(INDEX(drug_codes,MATCH(loaded!AS83,drug,0)),""))</f>
        <v>#N/A</v>
      </c>
      <c r="X83" t="e">
        <f>IF(M83=2,"",_xlfn.IFNA(INDEX(drug_codes,MATCH(loaded!AU83,drug,0)),""))</f>
        <v>#N/A</v>
      </c>
      <c r="Y83" t="e">
        <f>IF(M83=2,"",_xlfn.IFNA(INDEX(drug_codes,MATCH(loaded!AW83,drug,0)),""))</f>
        <v>#N/A</v>
      </c>
      <c r="Z83" t="e">
        <f>IF(M83=2,"",_xlfn.IFNA(INDEX(drug_codes,MATCH(loaded!AY83,drug,0)),""))</f>
        <v>#N/A</v>
      </c>
      <c r="AA83" t="e">
        <f>IF(M83=2,"",_xlfn.IFNA(INDEX(drug_codes,MATCH(loaded!BA83,drug,0)),""))</f>
        <v>#N/A</v>
      </c>
      <c r="AB83" t="e">
        <f>INDEX(MTT_codes,MATCH(loaded!BC83,MTT,0))</f>
        <v>#N/A</v>
      </c>
      <c r="AC83" t="str">
        <f>_xlfn.IFNA(INDEX(MTT_codes,MATCH(loaded!BE83,MTT,0)),"")</f>
        <v/>
      </c>
      <c r="AD83" t="str">
        <f>_xlfn.IFNA(INDEX(MTT_codes,MATCH(loaded!BG83,MTT,0)),"")</f>
        <v/>
      </c>
      <c r="AE83" t="str">
        <f>_xlfn.IFNA(INDEX(MTT_codes,MATCH(loaded!BI83,MTT,0)),"")</f>
        <v/>
      </c>
      <c r="AF83" t="str">
        <f>_xlfn.IFNA(INDEX(MTT_codes,MATCH(loaded!BK83,MTT,0)),"")</f>
        <v/>
      </c>
      <c r="AG83" t="str">
        <f>_xlfn.IFNA(INDEX(MTT_codes,MATCH(loaded!BM83,MTT,0)),"")</f>
        <v/>
      </c>
      <c r="AH83" t="e">
        <f>INDEX(liv_ar_codes,MATCH(loaded!BO83,liv_ar,0))</f>
        <v>#N/A</v>
      </c>
      <c r="AI83" t="str">
        <f>_xlfn.IFNA(INDEX(MTT_codes,MATCH(loaded!BQ83,MTT,0)),"")</f>
        <v/>
      </c>
      <c r="AJ83">
        <f>_xlfn.IFNA(INDEX(mental_codes,MATCH(loaded!BS83,mental,0)),9)</f>
        <v>9</v>
      </c>
    </row>
    <row r="84" spans="2:36">
      <c r="B84">
        <f>loaded!C84</f>
        <v>0</v>
      </c>
      <c r="C84">
        <f>loaded!I84</f>
        <v>0</v>
      </c>
      <c r="D84">
        <f>IF(loaded!K84="Male",1,IF(loaded!K84="Female",2,9))</f>
        <v>9</v>
      </c>
      <c r="E84" s="89" t="e">
        <f>IF(stats!$Y$13,DATE(RIGHT(loaded!M84,4),MID(loaded!M84,3,2),LEFT(loaded!M84,2)),DATE(RIGHT(loaded!M84,4), MID(loaded!M84,4,2),LEFT(loaded!M84,2)))</f>
        <v>#VALUE!</v>
      </c>
      <c r="F84" s="67" t="e">
        <f t="shared" si="2"/>
        <v>#VALUE!</v>
      </c>
      <c r="G84" t="str">
        <f>LEFT(loaded!O84,3)</f>
        <v/>
      </c>
      <c r="H84" s="67" t="str">
        <f>_xlfn.IFNA(INDEX(cntry_codes,MATCH(loaded!Q84,countries,0)),IF(loaded!Q84="","0003",""))</f>
        <v>0003</v>
      </c>
      <c r="I84" t="e">
        <f>INDEX(atsi_codes,MATCH(loaded!S84,atsi,0))</f>
        <v>#N/A</v>
      </c>
      <c r="J84" t="e">
        <f>INDEX(lang_codes,MATCH(loaded!U84,lang,0))</f>
        <v>#N/A</v>
      </c>
      <c r="K84" s="6">
        <f>loaded!W84</f>
        <v>0</v>
      </c>
      <c r="L84" t="e">
        <f>INDEX(us_acc_codes,MATCH(loaded!Y84,us_acc,0))</f>
        <v>#N/A</v>
      </c>
      <c r="M84" t="e">
        <f>INDEX(client_codes,MATCH(loaded!AA84,client,0))</f>
        <v>#N/A</v>
      </c>
      <c r="N84" t="e">
        <f>INDEX(src_ref_codes,MATCH(loaded!AC84,src_ref,0))</f>
        <v>#N/A</v>
      </c>
      <c r="O84" s="89" t="e">
        <f>IF(stats!$Y$13,DATE(RIGHT(loaded!AE84,4),MID(loaded!AE84,3,2),LEFT(loaded!AE84,2)),DATE(RIGHT(loaded!AE84,4),MID(loaded!AE84,4,2),LEFT(loaded!AE84,2)))</f>
        <v>#VALUE!</v>
      </c>
      <c r="P84" s="89" t="e">
        <f>IF(stats!$Y$13,DATE(RIGHT(loaded!AG84,4),MID(loaded!AG84,3,2),LEFT(loaded!AG84,2)),DATE(RIGHT(loaded!AG84,4),MID(loaded!AG84,4,2),LEFT(loaded!AG84,2)))</f>
        <v>#VALUE!</v>
      </c>
      <c r="Q84" s="67" t="e">
        <f t="shared" si="3"/>
        <v>#VALUE!</v>
      </c>
      <c r="R84" t="e">
        <f>INDEX(reces_codes,MATCH(loaded!AI84,reason,0))</f>
        <v>#N/A</v>
      </c>
      <c r="S84" t="e">
        <f>INDEX(TDS_codes,MATCH(loaded!AK84,TDS,0))</f>
        <v>#N/A</v>
      </c>
      <c r="T84" t="e">
        <f>IF(M84=2,"",INDEX(method_codes,MATCH(loaded!AM84,method,0)))</f>
        <v>#N/A</v>
      </c>
      <c r="U84" t="e">
        <f>IF(M84=2,"",INDEX(inj_codes,MATCH(loaded!AO84,inj,0)))</f>
        <v>#N/A</v>
      </c>
      <c r="V84" t="e">
        <f>IF(M84=2,"",INDEX(drug_codes,MATCH(loaded!AQ84,drug,0)))</f>
        <v>#N/A</v>
      </c>
      <c r="W84" t="e">
        <f>IF(M84=2,"",_xlfn.IFNA(INDEX(drug_codes,MATCH(loaded!AS84,drug,0)),""))</f>
        <v>#N/A</v>
      </c>
      <c r="X84" t="e">
        <f>IF(M84=2,"",_xlfn.IFNA(INDEX(drug_codes,MATCH(loaded!AU84,drug,0)),""))</f>
        <v>#N/A</v>
      </c>
      <c r="Y84" t="e">
        <f>IF(M84=2,"",_xlfn.IFNA(INDEX(drug_codes,MATCH(loaded!AW84,drug,0)),""))</f>
        <v>#N/A</v>
      </c>
      <c r="Z84" t="e">
        <f>IF(M84=2,"",_xlfn.IFNA(INDEX(drug_codes,MATCH(loaded!AY84,drug,0)),""))</f>
        <v>#N/A</v>
      </c>
      <c r="AA84" t="e">
        <f>IF(M84=2,"",_xlfn.IFNA(INDEX(drug_codes,MATCH(loaded!BA84,drug,0)),""))</f>
        <v>#N/A</v>
      </c>
      <c r="AB84" t="e">
        <f>INDEX(MTT_codes,MATCH(loaded!BC84,MTT,0))</f>
        <v>#N/A</v>
      </c>
      <c r="AC84" t="str">
        <f>_xlfn.IFNA(INDEX(MTT_codes,MATCH(loaded!BE84,MTT,0)),"")</f>
        <v/>
      </c>
      <c r="AD84" t="str">
        <f>_xlfn.IFNA(INDEX(MTT_codes,MATCH(loaded!BG84,MTT,0)),"")</f>
        <v/>
      </c>
      <c r="AE84" t="str">
        <f>_xlfn.IFNA(INDEX(MTT_codes,MATCH(loaded!BI84,MTT,0)),"")</f>
        <v/>
      </c>
      <c r="AF84" t="str">
        <f>_xlfn.IFNA(INDEX(MTT_codes,MATCH(loaded!BK84,MTT,0)),"")</f>
        <v/>
      </c>
      <c r="AG84" t="str">
        <f>_xlfn.IFNA(INDEX(MTT_codes,MATCH(loaded!BM84,MTT,0)),"")</f>
        <v/>
      </c>
      <c r="AH84" t="e">
        <f>INDEX(liv_ar_codes,MATCH(loaded!BO84,liv_ar,0))</f>
        <v>#N/A</v>
      </c>
      <c r="AI84" t="str">
        <f>_xlfn.IFNA(INDEX(MTT_codes,MATCH(loaded!BQ84,MTT,0)),"")</f>
        <v/>
      </c>
      <c r="AJ84">
        <f>_xlfn.IFNA(INDEX(mental_codes,MATCH(loaded!BS84,mental,0)),9)</f>
        <v>9</v>
      </c>
    </row>
    <row r="85" spans="2:36">
      <c r="B85">
        <f>loaded!C85</f>
        <v>0</v>
      </c>
      <c r="C85">
        <f>loaded!I85</f>
        <v>0</v>
      </c>
      <c r="D85">
        <f>IF(loaded!K85="Male",1,IF(loaded!K85="Female",2,9))</f>
        <v>9</v>
      </c>
      <c r="E85" s="89" t="e">
        <f>IF(stats!$Y$13,DATE(RIGHT(loaded!M85,4),MID(loaded!M85,3,2),LEFT(loaded!M85,2)),DATE(RIGHT(loaded!M85,4), MID(loaded!M85,4,2),LEFT(loaded!M85,2)))</f>
        <v>#VALUE!</v>
      </c>
      <c r="F85" s="67" t="e">
        <f t="shared" si="2"/>
        <v>#VALUE!</v>
      </c>
      <c r="G85" t="str">
        <f>LEFT(loaded!O85,3)</f>
        <v/>
      </c>
      <c r="H85" s="67" t="str">
        <f>_xlfn.IFNA(INDEX(cntry_codes,MATCH(loaded!Q85,countries,0)),IF(loaded!Q85="","0003",""))</f>
        <v>0003</v>
      </c>
      <c r="I85" t="e">
        <f>INDEX(atsi_codes,MATCH(loaded!S85,atsi,0))</f>
        <v>#N/A</v>
      </c>
      <c r="J85" t="e">
        <f>INDEX(lang_codes,MATCH(loaded!U85,lang,0))</f>
        <v>#N/A</v>
      </c>
      <c r="K85" s="6">
        <f>loaded!W85</f>
        <v>0</v>
      </c>
      <c r="L85" t="e">
        <f>INDEX(us_acc_codes,MATCH(loaded!Y85,us_acc,0))</f>
        <v>#N/A</v>
      </c>
      <c r="M85" t="e">
        <f>INDEX(client_codes,MATCH(loaded!AA85,client,0))</f>
        <v>#N/A</v>
      </c>
      <c r="N85" t="e">
        <f>INDEX(src_ref_codes,MATCH(loaded!AC85,src_ref,0))</f>
        <v>#N/A</v>
      </c>
      <c r="O85" s="89" t="e">
        <f>IF(stats!$Y$13,DATE(RIGHT(loaded!AE85,4),MID(loaded!AE85,3,2),LEFT(loaded!AE85,2)),DATE(RIGHT(loaded!AE85,4),MID(loaded!AE85,4,2),LEFT(loaded!AE85,2)))</f>
        <v>#VALUE!</v>
      </c>
      <c r="P85" s="89" t="e">
        <f>IF(stats!$Y$13,DATE(RIGHT(loaded!AG85,4),MID(loaded!AG85,3,2),LEFT(loaded!AG85,2)),DATE(RIGHT(loaded!AG85,4),MID(loaded!AG85,4,2),LEFT(loaded!AG85,2)))</f>
        <v>#VALUE!</v>
      </c>
      <c r="Q85" s="67" t="e">
        <f t="shared" si="3"/>
        <v>#VALUE!</v>
      </c>
      <c r="R85" t="e">
        <f>INDEX(reces_codes,MATCH(loaded!AI85,reason,0))</f>
        <v>#N/A</v>
      </c>
      <c r="S85" t="e">
        <f>INDEX(TDS_codes,MATCH(loaded!AK85,TDS,0))</f>
        <v>#N/A</v>
      </c>
      <c r="T85" t="e">
        <f>IF(M85=2,"",INDEX(method_codes,MATCH(loaded!AM85,method,0)))</f>
        <v>#N/A</v>
      </c>
      <c r="U85" t="e">
        <f>IF(M85=2,"",INDEX(inj_codes,MATCH(loaded!AO85,inj,0)))</f>
        <v>#N/A</v>
      </c>
      <c r="V85" t="e">
        <f>IF(M85=2,"",INDEX(drug_codes,MATCH(loaded!AQ85,drug,0)))</f>
        <v>#N/A</v>
      </c>
      <c r="W85" t="e">
        <f>IF(M85=2,"",_xlfn.IFNA(INDEX(drug_codes,MATCH(loaded!AS85,drug,0)),""))</f>
        <v>#N/A</v>
      </c>
      <c r="X85" t="e">
        <f>IF(M85=2,"",_xlfn.IFNA(INDEX(drug_codes,MATCH(loaded!AU85,drug,0)),""))</f>
        <v>#N/A</v>
      </c>
      <c r="Y85" t="e">
        <f>IF(M85=2,"",_xlfn.IFNA(INDEX(drug_codes,MATCH(loaded!AW85,drug,0)),""))</f>
        <v>#N/A</v>
      </c>
      <c r="Z85" t="e">
        <f>IF(M85=2,"",_xlfn.IFNA(INDEX(drug_codes,MATCH(loaded!AY85,drug,0)),""))</f>
        <v>#N/A</v>
      </c>
      <c r="AA85" t="e">
        <f>IF(M85=2,"",_xlfn.IFNA(INDEX(drug_codes,MATCH(loaded!BA85,drug,0)),""))</f>
        <v>#N/A</v>
      </c>
      <c r="AB85" t="e">
        <f>INDEX(MTT_codes,MATCH(loaded!BC85,MTT,0))</f>
        <v>#N/A</v>
      </c>
      <c r="AC85" t="str">
        <f>_xlfn.IFNA(INDEX(MTT_codes,MATCH(loaded!BE85,MTT,0)),"")</f>
        <v/>
      </c>
      <c r="AD85" t="str">
        <f>_xlfn.IFNA(INDEX(MTT_codes,MATCH(loaded!BG85,MTT,0)),"")</f>
        <v/>
      </c>
      <c r="AE85" t="str">
        <f>_xlfn.IFNA(INDEX(MTT_codes,MATCH(loaded!BI85,MTT,0)),"")</f>
        <v/>
      </c>
      <c r="AF85" t="str">
        <f>_xlfn.IFNA(INDEX(MTT_codes,MATCH(loaded!BK85,MTT,0)),"")</f>
        <v/>
      </c>
      <c r="AG85" t="str">
        <f>_xlfn.IFNA(INDEX(MTT_codes,MATCH(loaded!BM85,MTT,0)),"")</f>
        <v/>
      </c>
      <c r="AH85" t="e">
        <f>INDEX(liv_ar_codes,MATCH(loaded!BO85,liv_ar,0))</f>
        <v>#N/A</v>
      </c>
      <c r="AI85" t="str">
        <f>_xlfn.IFNA(INDEX(MTT_codes,MATCH(loaded!BQ85,MTT,0)),"")</f>
        <v/>
      </c>
      <c r="AJ85">
        <f>_xlfn.IFNA(INDEX(mental_codes,MATCH(loaded!BS85,mental,0)),9)</f>
        <v>9</v>
      </c>
    </row>
    <row r="86" spans="2:36">
      <c r="B86">
        <f>loaded!C86</f>
        <v>0</v>
      </c>
      <c r="C86">
        <f>loaded!I86</f>
        <v>0</v>
      </c>
      <c r="D86">
        <f>IF(loaded!K86="Male",1,IF(loaded!K86="Female",2,9))</f>
        <v>9</v>
      </c>
      <c r="E86" s="89" t="e">
        <f>IF(stats!$Y$13,DATE(RIGHT(loaded!M86,4),MID(loaded!M86,3,2),LEFT(loaded!M86,2)),DATE(RIGHT(loaded!M86,4), MID(loaded!M86,4,2),LEFT(loaded!M86,2)))</f>
        <v>#VALUE!</v>
      </c>
      <c r="F86" s="67" t="e">
        <f t="shared" si="2"/>
        <v>#VALUE!</v>
      </c>
      <c r="G86" t="str">
        <f>LEFT(loaded!O86,3)</f>
        <v/>
      </c>
      <c r="H86" s="67" t="str">
        <f>_xlfn.IFNA(INDEX(cntry_codes,MATCH(loaded!Q86,countries,0)),IF(loaded!Q86="","0003",""))</f>
        <v>0003</v>
      </c>
      <c r="I86" t="e">
        <f>INDEX(atsi_codes,MATCH(loaded!S86,atsi,0))</f>
        <v>#N/A</v>
      </c>
      <c r="J86" t="e">
        <f>INDEX(lang_codes,MATCH(loaded!U86,lang,0))</f>
        <v>#N/A</v>
      </c>
      <c r="K86" s="6">
        <f>loaded!W86</f>
        <v>0</v>
      </c>
      <c r="L86" t="e">
        <f>INDEX(us_acc_codes,MATCH(loaded!Y86,us_acc,0))</f>
        <v>#N/A</v>
      </c>
      <c r="M86" t="e">
        <f>INDEX(client_codes,MATCH(loaded!AA86,client,0))</f>
        <v>#N/A</v>
      </c>
      <c r="N86" t="e">
        <f>INDEX(src_ref_codes,MATCH(loaded!AC86,src_ref,0))</f>
        <v>#N/A</v>
      </c>
      <c r="O86" s="89" t="e">
        <f>IF(stats!$Y$13,DATE(RIGHT(loaded!AE86,4),MID(loaded!AE86,3,2),LEFT(loaded!AE86,2)),DATE(RIGHT(loaded!AE86,4),MID(loaded!AE86,4,2),LEFT(loaded!AE86,2)))</f>
        <v>#VALUE!</v>
      </c>
      <c r="P86" s="89" t="e">
        <f>IF(stats!$Y$13,DATE(RIGHT(loaded!AG86,4),MID(loaded!AG86,3,2),LEFT(loaded!AG86,2)),DATE(RIGHT(loaded!AG86,4),MID(loaded!AG86,4,2),LEFT(loaded!AG86,2)))</f>
        <v>#VALUE!</v>
      </c>
      <c r="Q86" s="67" t="e">
        <f t="shared" si="3"/>
        <v>#VALUE!</v>
      </c>
      <c r="R86" t="e">
        <f>INDEX(reces_codes,MATCH(loaded!AI86,reason,0))</f>
        <v>#N/A</v>
      </c>
      <c r="S86" t="e">
        <f>INDEX(TDS_codes,MATCH(loaded!AK86,TDS,0))</f>
        <v>#N/A</v>
      </c>
      <c r="T86" t="e">
        <f>IF(M86=2,"",INDEX(method_codes,MATCH(loaded!AM86,method,0)))</f>
        <v>#N/A</v>
      </c>
      <c r="U86" t="e">
        <f>IF(M86=2,"",INDEX(inj_codes,MATCH(loaded!AO86,inj,0)))</f>
        <v>#N/A</v>
      </c>
      <c r="V86" t="e">
        <f>IF(M86=2,"",INDEX(drug_codes,MATCH(loaded!AQ86,drug,0)))</f>
        <v>#N/A</v>
      </c>
      <c r="W86" t="e">
        <f>IF(M86=2,"",_xlfn.IFNA(INDEX(drug_codes,MATCH(loaded!AS86,drug,0)),""))</f>
        <v>#N/A</v>
      </c>
      <c r="X86" t="e">
        <f>IF(M86=2,"",_xlfn.IFNA(INDEX(drug_codes,MATCH(loaded!AU86,drug,0)),""))</f>
        <v>#N/A</v>
      </c>
      <c r="Y86" t="e">
        <f>IF(M86=2,"",_xlfn.IFNA(INDEX(drug_codes,MATCH(loaded!AW86,drug,0)),""))</f>
        <v>#N/A</v>
      </c>
      <c r="Z86" t="e">
        <f>IF(M86=2,"",_xlfn.IFNA(INDEX(drug_codes,MATCH(loaded!AY86,drug,0)),""))</f>
        <v>#N/A</v>
      </c>
      <c r="AA86" t="e">
        <f>IF(M86=2,"",_xlfn.IFNA(INDEX(drug_codes,MATCH(loaded!BA86,drug,0)),""))</f>
        <v>#N/A</v>
      </c>
      <c r="AB86" t="e">
        <f>INDEX(MTT_codes,MATCH(loaded!BC86,MTT,0))</f>
        <v>#N/A</v>
      </c>
      <c r="AC86" t="str">
        <f>_xlfn.IFNA(INDEX(MTT_codes,MATCH(loaded!BE86,MTT,0)),"")</f>
        <v/>
      </c>
      <c r="AD86" t="str">
        <f>_xlfn.IFNA(INDEX(MTT_codes,MATCH(loaded!BG86,MTT,0)),"")</f>
        <v/>
      </c>
      <c r="AE86" t="str">
        <f>_xlfn.IFNA(INDEX(MTT_codes,MATCH(loaded!BI86,MTT,0)),"")</f>
        <v/>
      </c>
      <c r="AF86" t="str">
        <f>_xlfn.IFNA(INDEX(MTT_codes,MATCH(loaded!BK86,MTT,0)),"")</f>
        <v/>
      </c>
      <c r="AG86" t="str">
        <f>_xlfn.IFNA(INDEX(MTT_codes,MATCH(loaded!BM86,MTT,0)),"")</f>
        <v/>
      </c>
      <c r="AH86" t="e">
        <f>INDEX(liv_ar_codes,MATCH(loaded!BO86,liv_ar,0))</f>
        <v>#N/A</v>
      </c>
      <c r="AI86" t="str">
        <f>_xlfn.IFNA(INDEX(MTT_codes,MATCH(loaded!BQ86,MTT,0)),"")</f>
        <v/>
      </c>
      <c r="AJ86">
        <f>_xlfn.IFNA(INDEX(mental_codes,MATCH(loaded!BS86,mental,0)),9)</f>
        <v>9</v>
      </c>
    </row>
    <row r="87" spans="2:36">
      <c r="B87">
        <f>loaded!C87</f>
        <v>0</v>
      </c>
      <c r="C87">
        <f>loaded!I87</f>
        <v>0</v>
      </c>
      <c r="D87">
        <f>IF(loaded!K87="Male",1,IF(loaded!K87="Female",2,9))</f>
        <v>9</v>
      </c>
      <c r="E87" s="89" t="e">
        <f>IF(stats!$Y$13,DATE(RIGHT(loaded!M87,4),MID(loaded!M87,3,2),LEFT(loaded!M87,2)),DATE(RIGHT(loaded!M87,4), MID(loaded!M87,4,2),LEFT(loaded!M87,2)))</f>
        <v>#VALUE!</v>
      </c>
      <c r="F87" s="67" t="e">
        <f t="shared" si="2"/>
        <v>#VALUE!</v>
      </c>
      <c r="G87" t="str">
        <f>LEFT(loaded!O87,3)</f>
        <v/>
      </c>
      <c r="H87" s="67" t="str">
        <f>_xlfn.IFNA(INDEX(cntry_codes,MATCH(loaded!Q87,countries,0)),IF(loaded!Q87="","0003",""))</f>
        <v>0003</v>
      </c>
      <c r="I87" t="e">
        <f>INDEX(atsi_codes,MATCH(loaded!S87,atsi,0))</f>
        <v>#N/A</v>
      </c>
      <c r="J87" t="e">
        <f>INDEX(lang_codes,MATCH(loaded!U87,lang,0))</f>
        <v>#N/A</v>
      </c>
      <c r="K87" s="6">
        <f>loaded!W87</f>
        <v>0</v>
      </c>
      <c r="L87" t="e">
        <f>INDEX(us_acc_codes,MATCH(loaded!Y87,us_acc,0))</f>
        <v>#N/A</v>
      </c>
      <c r="M87" t="e">
        <f>INDEX(client_codes,MATCH(loaded!AA87,client,0))</f>
        <v>#N/A</v>
      </c>
      <c r="N87" t="e">
        <f>INDEX(src_ref_codes,MATCH(loaded!AC87,src_ref,0))</f>
        <v>#N/A</v>
      </c>
      <c r="O87" s="89" t="e">
        <f>IF(stats!$Y$13,DATE(RIGHT(loaded!AE87,4),MID(loaded!AE87,3,2),LEFT(loaded!AE87,2)),DATE(RIGHT(loaded!AE87,4),MID(loaded!AE87,4,2),LEFT(loaded!AE87,2)))</f>
        <v>#VALUE!</v>
      </c>
      <c r="P87" s="89" t="e">
        <f>IF(stats!$Y$13,DATE(RIGHT(loaded!AG87,4),MID(loaded!AG87,3,2),LEFT(loaded!AG87,2)),DATE(RIGHT(loaded!AG87,4),MID(loaded!AG87,4,2),LEFT(loaded!AG87,2)))</f>
        <v>#VALUE!</v>
      </c>
      <c r="Q87" s="67" t="e">
        <f t="shared" si="3"/>
        <v>#VALUE!</v>
      </c>
      <c r="R87" t="e">
        <f>INDEX(reces_codes,MATCH(loaded!AI87,reason,0))</f>
        <v>#N/A</v>
      </c>
      <c r="S87" t="e">
        <f>INDEX(TDS_codes,MATCH(loaded!AK87,TDS,0))</f>
        <v>#N/A</v>
      </c>
      <c r="T87" t="e">
        <f>IF(M87=2,"",INDEX(method_codes,MATCH(loaded!AM87,method,0)))</f>
        <v>#N/A</v>
      </c>
      <c r="U87" t="e">
        <f>IF(M87=2,"",INDEX(inj_codes,MATCH(loaded!AO87,inj,0)))</f>
        <v>#N/A</v>
      </c>
      <c r="V87" t="e">
        <f>IF(M87=2,"",INDEX(drug_codes,MATCH(loaded!AQ87,drug,0)))</f>
        <v>#N/A</v>
      </c>
      <c r="W87" t="e">
        <f>IF(M87=2,"",_xlfn.IFNA(INDEX(drug_codes,MATCH(loaded!AS87,drug,0)),""))</f>
        <v>#N/A</v>
      </c>
      <c r="X87" t="e">
        <f>IF(M87=2,"",_xlfn.IFNA(INDEX(drug_codes,MATCH(loaded!AU87,drug,0)),""))</f>
        <v>#N/A</v>
      </c>
      <c r="Y87" t="e">
        <f>IF(M87=2,"",_xlfn.IFNA(INDEX(drug_codes,MATCH(loaded!AW87,drug,0)),""))</f>
        <v>#N/A</v>
      </c>
      <c r="Z87" t="e">
        <f>IF(M87=2,"",_xlfn.IFNA(INDEX(drug_codes,MATCH(loaded!AY87,drug,0)),""))</f>
        <v>#N/A</v>
      </c>
      <c r="AA87" t="e">
        <f>IF(M87=2,"",_xlfn.IFNA(INDEX(drug_codes,MATCH(loaded!BA87,drug,0)),""))</f>
        <v>#N/A</v>
      </c>
      <c r="AB87" t="e">
        <f>INDEX(MTT_codes,MATCH(loaded!BC87,MTT,0))</f>
        <v>#N/A</v>
      </c>
      <c r="AC87" t="str">
        <f>_xlfn.IFNA(INDEX(MTT_codes,MATCH(loaded!BE87,MTT,0)),"")</f>
        <v/>
      </c>
      <c r="AD87" t="str">
        <f>_xlfn.IFNA(INDEX(MTT_codes,MATCH(loaded!BG87,MTT,0)),"")</f>
        <v/>
      </c>
      <c r="AE87" t="str">
        <f>_xlfn.IFNA(INDEX(MTT_codes,MATCH(loaded!BI87,MTT,0)),"")</f>
        <v/>
      </c>
      <c r="AF87" t="str">
        <f>_xlfn.IFNA(INDEX(MTT_codes,MATCH(loaded!BK87,MTT,0)),"")</f>
        <v/>
      </c>
      <c r="AG87" t="str">
        <f>_xlfn.IFNA(INDEX(MTT_codes,MATCH(loaded!BM87,MTT,0)),"")</f>
        <v/>
      </c>
      <c r="AH87" t="e">
        <f>INDEX(liv_ar_codes,MATCH(loaded!BO87,liv_ar,0))</f>
        <v>#N/A</v>
      </c>
      <c r="AI87" t="str">
        <f>_xlfn.IFNA(INDEX(MTT_codes,MATCH(loaded!BQ87,MTT,0)),"")</f>
        <v/>
      </c>
      <c r="AJ87">
        <f>_xlfn.IFNA(INDEX(mental_codes,MATCH(loaded!BS87,mental,0)),9)</f>
        <v>9</v>
      </c>
    </row>
    <row r="88" spans="2:36">
      <c r="B88">
        <f>loaded!C88</f>
        <v>0</v>
      </c>
      <c r="C88">
        <f>loaded!I88</f>
        <v>0</v>
      </c>
      <c r="D88">
        <f>IF(loaded!K88="Male",1,IF(loaded!K88="Female",2,9))</f>
        <v>9</v>
      </c>
      <c r="E88" s="89" t="e">
        <f>IF(stats!$Y$13,DATE(RIGHT(loaded!M88,4),MID(loaded!M88,3,2),LEFT(loaded!M88,2)),DATE(RIGHT(loaded!M88,4), MID(loaded!M88,4,2),LEFT(loaded!M88,2)))</f>
        <v>#VALUE!</v>
      </c>
      <c r="F88" s="67" t="e">
        <f t="shared" si="2"/>
        <v>#VALUE!</v>
      </c>
      <c r="G88" t="str">
        <f>LEFT(loaded!O88,3)</f>
        <v/>
      </c>
      <c r="H88" s="67" t="str">
        <f>_xlfn.IFNA(INDEX(cntry_codes,MATCH(loaded!Q88,countries,0)),IF(loaded!Q88="","0003",""))</f>
        <v>0003</v>
      </c>
      <c r="I88" t="e">
        <f>INDEX(atsi_codes,MATCH(loaded!S88,atsi,0))</f>
        <v>#N/A</v>
      </c>
      <c r="J88" t="e">
        <f>INDEX(lang_codes,MATCH(loaded!U88,lang,0))</f>
        <v>#N/A</v>
      </c>
      <c r="K88" s="6">
        <f>loaded!W88</f>
        <v>0</v>
      </c>
      <c r="L88" t="e">
        <f>INDEX(us_acc_codes,MATCH(loaded!Y88,us_acc,0))</f>
        <v>#N/A</v>
      </c>
      <c r="M88" t="e">
        <f>INDEX(client_codes,MATCH(loaded!AA88,client,0))</f>
        <v>#N/A</v>
      </c>
      <c r="N88" t="e">
        <f>INDEX(src_ref_codes,MATCH(loaded!AC88,src_ref,0))</f>
        <v>#N/A</v>
      </c>
      <c r="O88" s="89" t="e">
        <f>IF(stats!$Y$13,DATE(RIGHT(loaded!AE88,4),MID(loaded!AE88,3,2),LEFT(loaded!AE88,2)),DATE(RIGHT(loaded!AE88,4),MID(loaded!AE88,4,2),LEFT(loaded!AE88,2)))</f>
        <v>#VALUE!</v>
      </c>
      <c r="P88" s="89" t="e">
        <f>IF(stats!$Y$13,DATE(RIGHT(loaded!AG88,4),MID(loaded!AG88,3,2),LEFT(loaded!AG88,2)),DATE(RIGHT(loaded!AG88,4),MID(loaded!AG88,4,2),LEFT(loaded!AG88,2)))</f>
        <v>#VALUE!</v>
      </c>
      <c r="Q88" s="67" t="e">
        <f t="shared" si="3"/>
        <v>#VALUE!</v>
      </c>
      <c r="R88" t="e">
        <f>INDEX(reces_codes,MATCH(loaded!AI88,reason,0))</f>
        <v>#N/A</v>
      </c>
      <c r="S88" t="e">
        <f>INDEX(TDS_codes,MATCH(loaded!AK88,TDS,0))</f>
        <v>#N/A</v>
      </c>
      <c r="T88" t="e">
        <f>IF(M88=2,"",INDEX(method_codes,MATCH(loaded!AM88,method,0)))</f>
        <v>#N/A</v>
      </c>
      <c r="U88" t="e">
        <f>IF(M88=2,"",INDEX(inj_codes,MATCH(loaded!AO88,inj,0)))</f>
        <v>#N/A</v>
      </c>
      <c r="V88" t="e">
        <f>IF(M88=2,"",INDEX(drug_codes,MATCH(loaded!AQ88,drug,0)))</f>
        <v>#N/A</v>
      </c>
      <c r="W88" t="e">
        <f>IF(M88=2,"",_xlfn.IFNA(INDEX(drug_codes,MATCH(loaded!AS88,drug,0)),""))</f>
        <v>#N/A</v>
      </c>
      <c r="X88" t="e">
        <f>IF(M88=2,"",_xlfn.IFNA(INDEX(drug_codes,MATCH(loaded!AU88,drug,0)),""))</f>
        <v>#N/A</v>
      </c>
      <c r="Y88" t="e">
        <f>IF(M88=2,"",_xlfn.IFNA(INDEX(drug_codes,MATCH(loaded!AW88,drug,0)),""))</f>
        <v>#N/A</v>
      </c>
      <c r="Z88" t="e">
        <f>IF(M88=2,"",_xlfn.IFNA(INDEX(drug_codes,MATCH(loaded!AY88,drug,0)),""))</f>
        <v>#N/A</v>
      </c>
      <c r="AA88" t="e">
        <f>IF(M88=2,"",_xlfn.IFNA(INDEX(drug_codes,MATCH(loaded!BA88,drug,0)),""))</f>
        <v>#N/A</v>
      </c>
      <c r="AB88" t="e">
        <f>INDEX(MTT_codes,MATCH(loaded!BC88,MTT,0))</f>
        <v>#N/A</v>
      </c>
      <c r="AC88" t="str">
        <f>_xlfn.IFNA(INDEX(MTT_codes,MATCH(loaded!BE88,MTT,0)),"")</f>
        <v/>
      </c>
      <c r="AD88" t="str">
        <f>_xlfn.IFNA(INDEX(MTT_codes,MATCH(loaded!BG88,MTT,0)),"")</f>
        <v/>
      </c>
      <c r="AE88" t="str">
        <f>_xlfn.IFNA(INDEX(MTT_codes,MATCH(loaded!BI88,MTT,0)),"")</f>
        <v/>
      </c>
      <c r="AF88" t="str">
        <f>_xlfn.IFNA(INDEX(MTT_codes,MATCH(loaded!BK88,MTT,0)),"")</f>
        <v/>
      </c>
      <c r="AG88" t="str">
        <f>_xlfn.IFNA(INDEX(MTT_codes,MATCH(loaded!BM88,MTT,0)),"")</f>
        <v/>
      </c>
      <c r="AH88" t="e">
        <f>INDEX(liv_ar_codes,MATCH(loaded!BO88,liv_ar,0))</f>
        <v>#N/A</v>
      </c>
      <c r="AI88" t="str">
        <f>_xlfn.IFNA(INDEX(MTT_codes,MATCH(loaded!BQ88,MTT,0)),"")</f>
        <v/>
      </c>
      <c r="AJ88">
        <f>_xlfn.IFNA(INDEX(mental_codes,MATCH(loaded!BS88,mental,0)),9)</f>
        <v>9</v>
      </c>
    </row>
    <row r="89" spans="2:36">
      <c r="B89">
        <f>loaded!C89</f>
        <v>0</v>
      </c>
      <c r="C89">
        <f>loaded!I89</f>
        <v>0</v>
      </c>
      <c r="D89">
        <f>IF(loaded!K89="Male",1,IF(loaded!K89="Female",2,9))</f>
        <v>9</v>
      </c>
      <c r="E89" s="89" t="e">
        <f>IF(stats!$Y$13,DATE(RIGHT(loaded!M89,4),MID(loaded!M89,3,2),LEFT(loaded!M89,2)),DATE(RIGHT(loaded!M89,4), MID(loaded!M89,4,2),LEFT(loaded!M89,2)))</f>
        <v>#VALUE!</v>
      </c>
      <c r="F89" s="67" t="e">
        <f t="shared" si="2"/>
        <v>#VALUE!</v>
      </c>
      <c r="G89" t="str">
        <f>LEFT(loaded!O89,3)</f>
        <v/>
      </c>
      <c r="H89" s="67" t="str">
        <f>_xlfn.IFNA(INDEX(cntry_codes,MATCH(loaded!Q89,countries,0)),IF(loaded!Q89="","0003",""))</f>
        <v>0003</v>
      </c>
      <c r="I89" t="e">
        <f>INDEX(atsi_codes,MATCH(loaded!S89,atsi,0))</f>
        <v>#N/A</v>
      </c>
      <c r="J89" t="e">
        <f>INDEX(lang_codes,MATCH(loaded!U89,lang,0))</f>
        <v>#N/A</v>
      </c>
      <c r="K89" s="6">
        <f>loaded!W89</f>
        <v>0</v>
      </c>
      <c r="L89" t="e">
        <f>INDEX(us_acc_codes,MATCH(loaded!Y89,us_acc,0))</f>
        <v>#N/A</v>
      </c>
      <c r="M89" t="e">
        <f>INDEX(client_codes,MATCH(loaded!AA89,client,0))</f>
        <v>#N/A</v>
      </c>
      <c r="N89" t="e">
        <f>INDEX(src_ref_codes,MATCH(loaded!AC89,src_ref,0))</f>
        <v>#N/A</v>
      </c>
      <c r="O89" s="89" t="e">
        <f>IF(stats!$Y$13,DATE(RIGHT(loaded!AE89,4),MID(loaded!AE89,3,2),LEFT(loaded!AE89,2)),DATE(RIGHT(loaded!AE89,4),MID(loaded!AE89,4,2),LEFT(loaded!AE89,2)))</f>
        <v>#VALUE!</v>
      </c>
      <c r="P89" s="89" t="e">
        <f>IF(stats!$Y$13,DATE(RIGHT(loaded!AG89,4),MID(loaded!AG89,3,2),LEFT(loaded!AG89,2)),DATE(RIGHT(loaded!AG89,4),MID(loaded!AG89,4,2),LEFT(loaded!AG89,2)))</f>
        <v>#VALUE!</v>
      </c>
      <c r="Q89" s="67" t="e">
        <f t="shared" si="3"/>
        <v>#VALUE!</v>
      </c>
      <c r="R89" t="e">
        <f>INDEX(reces_codes,MATCH(loaded!AI89,reason,0))</f>
        <v>#N/A</v>
      </c>
      <c r="S89" t="e">
        <f>INDEX(TDS_codes,MATCH(loaded!AK89,TDS,0))</f>
        <v>#N/A</v>
      </c>
      <c r="T89" t="e">
        <f>IF(M89=2,"",INDEX(method_codes,MATCH(loaded!AM89,method,0)))</f>
        <v>#N/A</v>
      </c>
      <c r="U89" t="e">
        <f>IF(M89=2,"",INDEX(inj_codes,MATCH(loaded!AO89,inj,0)))</f>
        <v>#N/A</v>
      </c>
      <c r="V89" t="e">
        <f>IF(M89=2,"",INDEX(drug_codes,MATCH(loaded!AQ89,drug,0)))</f>
        <v>#N/A</v>
      </c>
      <c r="W89" t="e">
        <f>IF(M89=2,"",_xlfn.IFNA(INDEX(drug_codes,MATCH(loaded!AS89,drug,0)),""))</f>
        <v>#N/A</v>
      </c>
      <c r="X89" t="e">
        <f>IF(M89=2,"",_xlfn.IFNA(INDEX(drug_codes,MATCH(loaded!AU89,drug,0)),""))</f>
        <v>#N/A</v>
      </c>
      <c r="Y89" t="e">
        <f>IF(M89=2,"",_xlfn.IFNA(INDEX(drug_codes,MATCH(loaded!AW89,drug,0)),""))</f>
        <v>#N/A</v>
      </c>
      <c r="Z89" t="e">
        <f>IF(M89=2,"",_xlfn.IFNA(INDEX(drug_codes,MATCH(loaded!AY89,drug,0)),""))</f>
        <v>#N/A</v>
      </c>
      <c r="AA89" t="e">
        <f>IF(M89=2,"",_xlfn.IFNA(INDEX(drug_codes,MATCH(loaded!BA89,drug,0)),""))</f>
        <v>#N/A</v>
      </c>
      <c r="AB89" t="e">
        <f>INDEX(MTT_codes,MATCH(loaded!BC89,MTT,0))</f>
        <v>#N/A</v>
      </c>
      <c r="AC89" t="str">
        <f>_xlfn.IFNA(INDEX(MTT_codes,MATCH(loaded!BE89,MTT,0)),"")</f>
        <v/>
      </c>
      <c r="AD89" t="str">
        <f>_xlfn.IFNA(INDEX(MTT_codes,MATCH(loaded!BG89,MTT,0)),"")</f>
        <v/>
      </c>
      <c r="AE89" t="str">
        <f>_xlfn.IFNA(INDEX(MTT_codes,MATCH(loaded!BI89,MTT,0)),"")</f>
        <v/>
      </c>
      <c r="AF89" t="str">
        <f>_xlfn.IFNA(INDEX(MTT_codes,MATCH(loaded!BK89,MTT,0)),"")</f>
        <v/>
      </c>
      <c r="AG89" t="str">
        <f>_xlfn.IFNA(INDEX(MTT_codes,MATCH(loaded!BM89,MTT,0)),"")</f>
        <v/>
      </c>
      <c r="AH89" t="e">
        <f>INDEX(liv_ar_codes,MATCH(loaded!BO89,liv_ar,0))</f>
        <v>#N/A</v>
      </c>
      <c r="AI89" t="str">
        <f>_xlfn.IFNA(INDEX(MTT_codes,MATCH(loaded!BQ89,MTT,0)),"")</f>
        <v/>
      </c>
      <c r="AJ89">
        <f>_xlfn.IFNA(INDEX(mental_codes,MATCH(loaded!BS89,mental,0)),9)</f>
        <v>9</v>
      </c>
    </row>
    <row r="90" spans="2:36">
      <c r="B90">
        <f>loaded!C90</f>
        <v>0</v>
      </c>
      <c r="C90">
        <f>loaded!I90</f>
        <v>0</v>
      </c>
      <c r="D90">
        <f>IF(loaded!K90="Male",1,IF(loaded!K90="Female",2,9))</f>
        <v>9</v>
      </c>
      <c r="E90" s="89" t="e">
        <f>IF(stats!$Y$13,DATE(RIGHT(loaded!M90,4),MID(loaded!M90,3,2),LEFT(loaded!M90,2)),DATE(RIGHT(loaded!M90,4), MID(loaded!M90,4,2),LEFT(loaded!M90,2)))</f>
        <v>#VALUE!</v>
      </c>
      <c r="F90" s="67" t="e">
        <f t="shared" si="2"/>
        <v>#VALUE!</v>
      </c>
      <c r="G90" t="str">
        <f>LEFT(loaded!O90,3)</f>
        <v/>
      </c>
      <c r="H90" s="67" t="str">
        <f>_xlfn.IFNA(INDEX(cntry_codes,MATCH(loaded!Q90,countries,0)),IF(loaded!Q90="","0003",""))</f>
        <v>0003</v>
      </c>
      <c r="I90" t="e">
        <f>INDEX(atsi_codes,MATCH(loaded!S90,atsi,0))</f>
        <v>#N/A</v>
      </c>
      <c r="J90" t="e">
        <f>INDEX(lang_codes,MATCH(loaded!U90,lang,0))</f>
        <v>#N/A</v>
      </c>
      <c r="K90" s="6">
        <f>loaded!W90</f>
        <v>0</v>
      </c>
      <c r="L90" t="e">
        <f>INDEX(us_acc_codes,MATCH(loaded!Y90,us_acc,0))</f>
        <v>#N/A</v>
      </c>
      <c r="M90" t="e">
        <f>INDEX(client_codes,MATCH(loaded!AA90,client,0))</f>
        <v>#N/A</v>
      </c>
      <c r="N90" t="e">
        <f>INDEX(src_ref_codes,MATCH(loaded!AC90,src_ref,0))</f>
        <v>#N/A</v>
      </c>
      <c r="O90" s="89" t="e">
        <f>IF(stats!$Y$13,DATE(RIGHT(loaded!AE90,4),MID(loaded!AE90,3,2),LEFT(loaded!AE90,2)),DATE(RIGHT(loaded!AE90,4),MID(loaded!AE90,4,2),LEFT(loaded!AE90,2)))</f>
        <v>#VALUE!</v>
      </c>
      <c r="P90" s="89" t="e">
        <f>IF(stats!$Y$13,DATE(RIGHT(loaded!AG90,4),MID(loaded!AG90,3,2),LEFT(loaded!AG90,2)),DATE(RIGHT(loaded!AG90,4),MID(loaded!AG90,4,2),LEFT(loaded!AG90,2)))</f>
        <v>#VALUE!</v>
      </c>
      <c r="Q90" s="67" t="e">
        <f t="shared" si="3"/>
        <v>#VALUE!</v>
      </c>
      <c r="R90" t="e">
        <f>INDEX(reces_codes,MATCH(loaded!AI90,reason,0))</f>
        <v>#N/A</v>
      </c>
      <c r="S90" t="e">
        <f>INDEX(TDS_codes,MATCH(loaded!AK90,TDS,0))</f>
        <v>#N/A</v>
      </c>
      <c r="T90" t="e">
        <f>IF(M90=2,"",INDEX(method_codes,MATCH(loaded!AM90,method,0)))</f>
        <v>#N/A</v>
      </c>
      <c r="U90" t="e">
        <f>IF(M90=2,"",INDEX(inj_codes,MATCH(loaded!AO90,inj,0)))</f>
        <v>#N/A</v>
      </c>
      <c r="V90" t="e">
        <f>IF(M90=2,"",INDEX(drug_codes,MATCH(loaded!AQ90,drug,0)))</f>
        <v>#N/A</v>
      </c>
      <c r="W90" t="e">
        <f>IF(M90=2,"",_xlfn.IFNA(INDEX(drug_codes,MATCH(loaded!AS90,drug,0)),""))</f>
        <v>#N/A</v>
      </c>
      <c r="X90" t="e">
        <f>IF(M90=2,"",_xlfn.IFNA(INDEX(drug_codes,MATCH(loaded!AU90,drug,0)),""))</f>
        <v>#N/A</v>
      </c>
      <c r="Y90" t="e">
        <f>IF(M90=2,"",_xlfn.IFNA(INDEX(drug_codes,MATCH(loaded!AW90,drug,0)),""))</f>
        <v>#N/A</v>
      </c>
      <c r="Z90" t="e">
        <f>IF(M90=2,"",_xlfn.IFNA(INDEX(drug_codes,MATCH(loaded!AY90,drug,0)),""))</f>
        <v>#N/A</v>
      </c>
      <c r="AA90" t="e">
        <f>IF(M90=2,"",_xlfn.IFNA(INDEX(drug_codes,MATCH(loaded!BA90,drug,0)),""))</f>
        <v>#N/A</v>
      </c>
      <c r="AB90" t="e">
        <f>INDEX(MTT_codes,MATCH(loaded!BC90,MTT,0))</f>
        <v>#N/A</v>
      </c>
      <c r="AC90" t="str">
        <f>_xlfn.IFNA(INDEX(MTT_codes,MATCH(loaded!BE90,MTT,0)),"")</f>
        <v/>
      </c>
      <c r="AD90" t="str">
        <f>_xlfn.IFNA(INDEX(MTT_codes,MATCH(loaded!BG90,MTT,0)),"")</f>
        <v/>
      </c>
      <c r="AE90" t="str">
        <f>_xlfn.IFNA(INDEX(MTT_codes,MATCH(loaded!BI90,MTT,0)),"")</f>
        <v/>
      </c>
      <c r="AF90" t="str">
        <f>_xlfn.IFNA(INDEX(MTT_codes,MATCH(loaded!BK90,MTT,0)),"")</f>
        <v/>
      </c>
      <c r="AG90" t="str">
        <f>_xlfn.IFNA(INDEX(MTT_codes,MATCH(loaded!BM90,MTT,0)),"")</f>
        <v/>
      </c>
      <c r="AH90" t="e">
        <f>INDEX(liv_ar_codes,MATCH(loaded!BO90,liv_ar,0))</f>
        <v>#N/A</v>
      </c>
      <c r="AI90" t="str">
        <f>_xlfn.IFNA(INDEX(MTT_codes,MATCH(loaded!BQ90,MTT,0)),"")</f>
        <v/>
      </c>
      <c r="AJ90">
        <f>_xlfn.IFNA(INDEX(mental_codes,MATCH(loaded!BS90,mental,0)),9)</f>
        <v>9</v>
      </c>
    </row>
    <row r="91" spans="2:36">
      <c r="B91">
        <f>loaded!C91</f>
        <v>0</v>
      </c>
      <c r="C91">
        <f>loaded!I91</f>
        <v>0</v>
      </c>
      <c r="D91">
        <f>IF(loaded!K91="Male",1,IF(loaded!K91="Female",2,9))</f>
        <v>9</v>
      </c>
      <c r="E91" s="89" t="e">
        <f>IF(stats!$Y$13,DATE(RIGHT(loaded!M91,4),MID(loaded!M91,3,2),LEFT(loaded!M91,2)),DATE(RIGHT(loaded!M91,4), MID(loaded!M91,4,2),LEFT(loaded!M91,2)))</f>
        <v>#VALUE!</v>
      </c>
      <c r="F91" s="67" t="e">
        <f t="shared" si="2"/>
        <v>#VALUE!</v>
      </c>
      <c r="G91" t="str">
        <f>LEFT(loaded!O91,3)</f>
        <v/>
      </c>
      <c r="H91" s="67" t="str">
        <f>_xlfn.IFNA(INDEX(cntry_codes,MATCH(loaded!Q91,countries,0)),IF(loaded!Q91="","0003",""))</f>
        <v>0003</v>
      </c>
      <c r="I91" t="e">
        <f>INDEX(atsi_codes,MATCH(loaded!S91,atsi,0))</f>
        <v>#N/A</v>
      </c>
      <c r="J91" t="e">
        <f>INDEX(lang_codes,MATCH(loaded!U91,lang,0))</f>
        <v>#N/A</v>
      </c>
      <c r="K91" s="6">
        <f>loaded!W91</f>
        <v>0</v>
      </c>
      <c r="L91" t="e">
        <f>INDEX(us_acc_codes,MATCH(loaded!Y91,us_acc,0))</f>
        <v>#N/A</v>
      </c>
      <c r="M91" t="e">
        <f>INDEX(client_codes,MATCH(loaded!AA91,client,0))</f>
        <v>#N/A</v>
      </c>
      <c r="N91" t="e">
        <f>INDEX(src_ref_codes,MATCH(loaded!AC91,src_ref,0))</f>
        <v>#N/A</v>
      </c>
      <c r="O91" s="89" t="e">
        <f>IF(stats!$Y$13,DATE(RIGHT(loaded!AE91,4),MID(loaded!AE91,3,2),LEFT(loaded!AE91,2)),DATE(RIGHT(loaded!AE91,4),MID(loaded!AE91,4,2),LEFT(loaded!AE91,2)))</f>
        <v>#VALUE!</v>
      </c>
      <c r="P91" s="89" t="e">
        <f>IF(stats!$Y$13,DATE(RIGHT(loaded!AG91,4),MID(loaded!AG91,3,2),LEFT(loaded!AG91,2)),DATE(RIGHT(loaded!AG91,4),MID(loaded!AG91,4,2),LEFT(loaded!AG91,2)))</f>
        <v>#VALUE!</v>
      </c>
      <c r="Q91" s="67" t="e">
        <f t="shared" si="3"/>
        <v>#VALUE!</v>
      </c>
      <c r="R91" t="e">
        <f>INDEX(reces_codes,MATCH(loaded!AI91,reason,0))</f>
        <v>#N/A</v>
      </c>
      <c r="S91" t="e">
        <f>INDEX(TDS_codes,MATCH(loaded!AK91,TDS,0))</f>
        <v>#N/A</v>
      </c>
      <c r="T91" t="e">
        <f>IF(M91=2,"",INDEX(method_codes,MATCH(loaded!AM91,method,0)))</f>
        <v>#N/A</v>
      </c>
      <c r="U91" t="e">
        <f>IF(M91=2,"",INDEX(inj_codes,MATCH(loaded!AO91,inj,0)))</f>
        <v>#N/A</v>
      </c>
      <c r="V91" t="e">
        <f>IF(M91=2,"",INDEX(drug_codes,MATCH(loaded!AQ91,drug,0)))</f>
        <v>#N/A</v>
      </c>
      <c r="W91" t="e">
        <f>IF(M91=2,"",_xlfn.IFNA(INDEX(drug_codes,MATCH(loaded!AS91,drug,0)),""))</f>
        <v>#N/A</v>
      </c>
      <c r="X91" t="e">
        <f>IF(M91=2,"",_xlfn.IFNA(INDEX(drug_codes,MATCH(loaded!AU91,drug,0)),""))</f>
        <v>#N/A</v>
      </c>
      <c r="Y91" t="e">
        <f>IF(M91=2,"",_xlfn.IFNA(INDEX(drug_codes,MATCH(loaded!AW91,drug,0)),""))</f>
        <v>#N/A</v>
      </c>
      <c r="Z91" t="e">
        <f>IF(M91=2,"",_xlfn.IFNA(INDEX(drug_codes,MATCH(loaded!AY91,drug,0)),""))</f>
        <v>#N/A</v>
      </c>
      <c r="AA91" t="e">
        <f>IF(M91=2,"",_xlfn.IFNA(INDEX(drug_codes,MATCH(loaded!BA91,drug,0)),""))</f>
        <v>#N/A</v>
      </c>
      <c r="AB91" t="e">
        <f>INDEX(MTT_codes,MATCH(loaded!BC91,MTT,0))</f>
        <v>#N/A</v>
      </c>
      <c r="AC91" t="str">
        <f>_xlfn.IFNA(INDEX(MTT_codes,MATCH(loaded!BE91,MTT,0)),"")</f>
        <v/>
      </c>
      <c r="AD91" t="str">
        <f>_xlfn.IFNA(INDEX(MTT_codes,MATCH(loaded!BG91,MTT,0)),"")</f>
        <v/>
      </c>
      <c r="AE91" t="str">
        <f>_xlfn.IFNA(INDEX(MTT_codes,MATCH(loaded!BI91,MTT,0)),"")</f>
        <v/>
      </c>
      <c r="AF91" t="str">
        <f>_xlfn.IFNA(INDEX(MTT_codes,MATCH(loaded!BK91,MTT,0)),"")</f>
        <v/>
      </c>
      <c r="AG91" t="str">
        <f>_xlfn.IFNA(INDEX(MTT_codes,MATCH(loaded!BM91,MTT,0)),"")</f>
        <v/>
      </c>
      <c r="AH91" t="e">
        <f>INDEX(liv_ar_codes,MATCH(loaded!BO91,liv_ar,0))</f>
        <v>#N/A</v>
      </c>
      <c r="AI91" t="str">
        <f>_xlfn.IFNA(INDEX(MTT_codes,MATCH(loaded!BQ91,MTT,0)),"")</f>
        <v/>
      </c>
      <c r="AJ91">
        <f>_xlfn.IFNA(INDEX(mental_codes,MATCH(loaded!BS91,mental,0)),9)</f>
        <v>9</v>
      </c>
    </row>
    <row r="92" spans="2:36">
      <c r="B92">
        <f>loaded!C92</f>
        <v>0</v>
      </c>
      <c r="C92">
        <f>loaded!I92</f>
        <v>0</v>
      </c>
      <c r="D92">
        <f>IF(loaded!K92="Male",1,IF(loaded!K92="Female",2,9))</f>
        <v>9</v>
      </c>
      <c r="E92" s="89" t="e">
        <f>IF(stats!$Y$13,DATE(RIGHT(loaded!M92,4),MID(loaded!M92,3,2),LEFT(loaded!M92,2)),DATE(RIGHT(loaded!M92,4), MID(loaded!M92,4,2),LEFT(loaded!M92,2)))</f>
        <v>#VALUE!</v>
      </c>
      <c r="F92" s="67" t="e">
        <f t="shared" si="2"/>
        <v>#VALUE!</v>
      </c>
      <c r="G92" t="str">
        <f>LEFT(loaded!O92,3)</f>
        <v/>
      </c>
      <c r="H92" s="67" t="str">
        <f>_xlfn.IFNA(INDEX(cntry_codes,MATCH(loaded!Q92,countries,0)),IF(loaded!Q92="","0003",""))</f>
        <v>0003</v>
      </c>
      <c r="I92" t="e">
        <f>INDEX(atsi_codes,MATCH(loaded!S92,atsi,0))</f>
        <v>#N/A</v>
      </c>
      <c r="J92" t="e">
        <f>INDEX(lang_codes,MATCH(loaded!U92,lang,0))</f>
        <v>#N/A</v>
      </c>
      <c r="K92" s="6">
        <f>loaded!W92</f>
        <v>0</v>
      </c>
      <c r="L92" t="e">
        <f>INDEX(us_acc_codes,MATCH(loaded!Y92,us_acc,0))</f>
        <v>#N/A</v>
      </c>
      <c r="M92" t="e">
        <f>INDEX(client_codes,MATCH(loaded!AA92,client,0))</f>
        <v>#N/A</v>
      </c>
      <c r="N92" t="e">
        <f>INDEX(src_ref_codes,MATCH(loaded!AC92,src_ref,0))</f>
        <v>#N/A</v>
      </c>
      <c r="O92" s="89" t="e">
        <f>IF(stats!$Y$13,DATE(RIGHT(loaded!AE92,4),MID(loaded!AE92,3,2),LEFT(loaded!AE92,2)),DATE(RIGHT(loaded!AE92,4),MID(loaded!AE92,4,2),LEFT(loaded!AE92,2)))</f>
        <v>#VALUE!</v>
      </c>
      <c r="P92" s="89" t="e">
        <f>IF(stats!$Y$13,DATE(RIGHT(loaded!AG92,4),MID(loaded!AG92,3,2),LEFT(loaded!AG92,2)),DATE(RIGHT(loaded!AG92,4),MID(loaded!AG92,4,2),LEFT(loaded!AG92,2)))</f>
        <v>#VALUE!</v>
      </c>
      <c r="Q92" s="67" t="e">
        <f t="shared" si="3"/>
        <v>#VALUE!</v>
      </c>
      <c r="R92" t="e">
        <f>INDEX(reces_codes,MATCH(loaded!AI92,reason,0))</f>
        <v>#N/A</v>
      </c>
      <c r="S92" t="e">
        <f>INDEX(TDS_codes,MATCH(loaded!AK92,TDS,0))</f>
        <v>#N/A</v>
      </c>
      <c r="T92" t="e">
        <f>IF(M92=2,"",INDEX(method_codes,MATCH(loaded!AM92,method,0)))</f>
        <v>#N/A</v>
      </c>
      <c r="U92" t="e">
        <f>IF(M92=2,"",INDEX(inj_codes,MATCH(loaded!AO92,inj,0)))</f>
        <v>#N/A</v>
      </c>
      <c r="V92" t="e">
        <f>IF(M92=2,"",INDEX(drug_codes,MATCH(loaded!AQ92,drug,0)))</f>
        <v>#N/A</v>
      </c>
      <c r="W92" t="e">
        <f>IF(M92=2,"",_xlfn.IFNA(INDEX(drug_codes,MATCH(loaded!AS92,drug,0)),""))</f>
        <v>#N/A</v>
      </c>
      <c r="X92" t="e">
        <f>IF(M92=2,"",_xlfn.IFNA(INDEX(drug_codes,MATCH(loaded!AU92,drug,0)),""))</f>
        <v>#N/A</v>
      </c>
      <c r="Y92" t="e">
        <f>IF(M92=2,"",_xlfn.IFNA(INDEX(drug_codes,MATCH(loaded!AW92,drug,0)),""))</f>
        <v>#N/A</v>
      </c>
      <c r="Z92" t="e">
        <f>IF(M92=2,"",_xlfn.IFNA(INDEX(drug_codes,MATCH(loaded!AY92,drug,0)),""))</f>
        <v>#N/A</v>
      </c>
      <c r="AA92" t="e">
        <f>IF(M92=2,"",_xlfn.IFNA(INDEX(drug_codes,MATCH(loaded!BA92,drug,0)),""))</f>
        <v>#N/A</v>
      </c>
      <c r="AB92" t="e">
        <f>INDEX(MTT_codes,MATCH(loaded!BC92,MTT,0))</f>
        <v>#N/A</v>
      </c>
      <c r="AC92" t="str">
        <f>_xlfn.IFNA(INDEX(MTT_codes,MATCH(loaded!BE92,MTT,0)),"")</f>
        <v/>
      </c>
      <c r="AD92" t="str">
        <f>_xlfn.IFNA(INDEX(MTT_codes,MATCH(loaded!BG92,MTT,0)),"")</f>
        <v/>
      </c>
      <c r="AE92" t="str">
        <f>_xlfn.IFNA(INDEX(MTT_codes,MATCH(loaded!BI92,MTT,0)),"")</f>
        <v/>
      </c>
      <c r="AF92" t="str">
        <f>_xlfn.IFNA(INDEX(MTT_codes,MATCH(loaded!BK92,MTT,0)),"")</f>
        <v/>
      </c>
      <c r="AG92" t="str">
        <f>_xlfn.IFNA(INDEX(MTT_codes,MATCH(loaded!BM92,MTT,0)),"")</f>
        <v/>
      </c>
      <c r="AH92" t="e">
        <f>INDEX(liv_ar_codes,MATCH(loaded!BO92,liv_ar,0))</f>
        <v>#N/A</v>
      </c>
      <c r="AI92" t="str">
        <f>_xlfn.IFNA(INDEX(MTT_codes,MATCH(loaded!BQ92,MTT,0)),"")</f>
        <v/>
      </c>
      <c r="AJ92">
        <f>_xlfn.IFNA(INDEX(mental_codes,MATCH(loaded!BS92,mental,0)),9)</f>
        <v>9</v>
      </c>
    </row>
    <row r="93" spans="2:36">
      <c r="B93">
        <f>loaded!C93</f>
        <v>0</v>
      </c>
      <c r="C93">
        <f>loaded!I93</f>
        <v>0</v>
      </c>
      <c r="D93">
        <f>IF(loaded!K93="Male",1,IF(loaded!K93="Female",2,9))</f>
        <v>9</v>
      </c>
      <c r="E93" s="89" t="e">
        <f>IF(stats!$Y$13,DATE(RIGHT(loaded!M93,4),MID(loaded!M93,3,2),LEFT(loaded!M93,2)),DATE(RIGHT(loaded!M93,4), MID(loaded!M93,4,2),LEFT(loaded!M93,2)))</f>
        <v>#VALUE!</v>
      </c>
      <c r="F93" s="67" t="e">
        <f t="shared" si="2"/>
        <v>#VALUE!</v>
      </c>
      <c r="G93" t="str">
        <f>LEFT(loaded!O93,3)</f>
        <v/>
      </c>
      <c r="H93" s="67" t="str">
        <f>_xlfn.IFNA(INDEX(cntry_codes,MATCH(loaded!Q93,countries,0)),IF(loaded!Q93="","0003",""))</f>
        <v>0003</v>
      </c>
      <c r="I93" t="e">
        <f>INDEX(atsi_codes,MATCH(loaded!S93,atsi,0))</f>
        <v>#N/A</v>
      </c>
      <c r="J93" t="e">
        <f>INDEX(lang_codes,MATCH(loaded!U93,lang,0))</f>
        <v>#N/A</v>
      </c>
      <c r="K93" s="6">
        <f>loaded!W93</f>
        <v>0</v>
      </c>
      <c r="L93" t="e">
        <f>INDEX(us_acc_codes,MATCH(loaded!Y93,us_acc,0))</f>
        <v>#N/A</v>
      </c>
      <c r="M93" t="e">
        <f>INDEX(client_codes,MATCH(loaded!AA93,client,0))</f>
        <v>#N/A</v>
      </c>
      <c r="N93" t="e">
        <f>INDEX(src_ref_codes,MATCH(loaded!AC93,src_ref,0))</f>
        <v>#N/A</v>
      </c>
      <c r="O93" s="89" t="e">
        <f>IF(stats!$Y$13,DATE(RIGHT(loaded!AE93,4),MID(loaded!AE93,3,2),LEFT(loaded!AE93,2)),DATE(RIGHT(loaded!AE93,4),MID(loaded!AE93,4,2),LEFT(loaded!AE93,2)))</f>
        <v>#VALUE!</v>
      </c>
      <c r="P93" s="89" t="e">
        <f>IF(stats!$Y$13,DATE(RIGHT(loaded!AG93,4),MID(loaded!AG93,3,2),LEFT(loaded!AG93,2)),DATE(RIGHT(loaded!AG93,4),MID(loaded!AG93,4,2),LEFT(loaded!AG93,2)))</f>
        <v>#VALUE!</v>
      </c>
      <c r="Q93" s="67" t="e">
        <f t="shared" si="3"/>
        <v>#VALUE!</v>
      </c>
      <c r="R93" t="e">
        <f>INDEX(reces_codes,MATCH(loaded!AI93,reason,0))</f>
        <v>#N/A</v>
      </c>
      <c r="S93" t="e">
        <f>INDEX(TDS_codes,MATCH(loaded!AK93,TDS,0))</f>
        <v>#N/A</v>
      </c>
      <c r="T93" t="e">
        <f>IF(M93=2,"",INDEX(method_codes,MATCH(loaded!AM93,method,0)))</f>
        <v>#N/A</v>
      </c>
      <c r="U93" t="e">
        <f>IF(M93=2,"",INDEX(inj_codes,MATCH(loaded!AO93,inj,0)))</f>
        <v>#N/A</v>
      </c>
      <c r="V93" t="e">
        <f>IF(M93=2,"",INDEX(drug_codes,MATCH(loaded!AQ93,drug,0)))</f>
        <v>#N/A</v>
      </c>
      <c r="W93" t="e">
        <f>IF(M93=2,"",_xlfn.IFNA(INDEX(drug_codes,MATCH(loaded!AS93,drug,0)),""))</f>
        <v>#N/A</v>
      </c>
      <c r="X93" t="e">
        <f>IF(M93=2,"",_xlfn.IFNA(INDEX(drug_codes,MATCH(loaded!AU93,drug,0)),""))</f>
        <v>#N/A</v>
      </c>
      <c r="Y93" t="e">
        <f>IF(M93=2,"",_xlfn.IFNA(INDEX(drug_codes,MATCH(loaded!AW93,drug,0)),""))</f>
        <v>#N/A</v>
      </c>
      <c r="Z93" t="e">
        <f>IF(M93=2,"",_xlfn.IFNA(INDEX(drug_codes,MATCH(loaded!AY93,drug,0)),""))</f>
        <v>#N/A</v>
      </c>
      <c r="AA93" t="e">
        <f>IF(M93=2,"",_xlfn.IFNA(INDEX(drug_codes,MATCH(loaded!BA93,drug,0)),""))</f>
        <v>#N/A</v>
      </c>
      <c r="AB93" t="e">
        <f>INDEX(MTT_codes,MATCH(loaded!BC93,MTT,0))</f>
        <v>#N/A</v>
      </c>
      <c r="AC93" t="str">
        <f>_xlfn.IFNA(INDEX(MTT_codes,MATCH(loaded!BE93,MTT,0)),"")</f>
        <v/>
      </c>
      <c r="AD93" t="str">
        <f>_xlfn.IFNA(INDEX(MTT_codes,MATCH(loaded!BG93,MTT,0)),"")</f>
        <v/>
      </c>
      <c r="AE93" t="str">
        <f>_xlfn.IFNA(INDEX(MTT_codes,MATCH(loaded!BI93,MTT,0)),"")</f>
        <v/>
      </c>
      <c r="AF93" t="str">
        <f>_xlfn.IFNA(INDEX(MTT_codes,MATCH(loaded!BK93,MTT,0)),"")</f>
        <v/>
      </c>
      <c r="AG93" t="str">
        <f>_xlfn.IFNA(INDEX(MTT_codes,MATCH(loaded!BM93,MTT,0)),"")</f>
        <v/>
      </c>
      <c r="AH93" t="e">
        <f>INDEX(liv_ar_codes,MATCH(loaded!BO93,liv_ar,0))</f>
        <v>#N/A</v>
      </c>
      <c r="AI93" t="str">
        <f>_xlfn.IFNA(INDEX(MTT_codes,MATCH(loaded!BQ93,MTT,0)),"")</f>
        <v/>
      </c>
      <c r="AJ93">
        <f>_xlfn.IFNA(INDEX(mental_codes,MATCH(loaded!BS93,mental,0)),9)</f>
        <v>9</v>
      </c>
    </row>
    <row r="94" spans="2:36">
      <c r="B94">
        <f>loaded!C94</f>
        <v>0</v>
      </c>
      <c r="C94">
        <f>loaded!I94</f>
        <v>0</v>
      </c>
      <c r="D94">
        <f>IF(loaded!K94="Male",1,IF(loaded!K94="Female",2,9))</f>
        <v>9</v>
      </c>
      <c r="E94" s="89" t="e">
        <f>IF(stats!$Y$13,DATE(RIGHT(loaded!M94,4),MID(loaded!M94,3,2),LEFT(loaded!M94,2)),DATE(RIGHT(loaded!M94,4), MID(loaded!M94,4,2),LEFT(loaded!M94,2)))</f>
        <v>#VALUE!</v>
      </c>
      <c r="F94" s="67" t="e">
        <f t="shared" si="2"/>
        <v>#VALUE!</v>
      </c>
      <c r="G94" t="str">
        <f>LEFT(loaded!O94,3)</f>
        <v/>
      </c>
      <c r="H94" s="67" t="str">
        <f>_xlfn.IFNA(INDEX(cntry_codes,MATCH(loaded!Q94,countries,0)),IF(loaded!Q94="","0003",""))</f>
        <v>0003</v>
      </c>
      <c r="I94" t="e">
        <f>INDEX(atsi_codes,MATCH(loaded!S94,atsi,0))</f>
        <v>#N/A</v>
      </c>
      <c r="J94" t="e">
        <f>INDEX(lang_codes,MATCH(loaded!U94,lang,0))</f>
        <v>#N/A</v>
      </c>
      <c r="K94" s="6">
        <f>loaded!W94</f>
        <v>0</v>
      </c>
      <c r="L94" t="e">
        <f>INDEX(us_acc_codes,MATCH(loaded!Y94,us_acc,0))</f>
        <v>#N/A</v>
      </c>
      <c r="M94" t="e">
        <f>INDEX(client_codes,MATCH(loaded!AA94,client,0))</f>
        <v>#N/A</v>
      </c>
      <c r="N94" t="e">
        <f>INDEX(src_ref_codes,MATCH(loaded!AC94,src_ref,0))</f>
        <v>#N/A</v>
      </c>
      <c r="O94" s="89" t="e">
        <f>IF(stats!$Y$13,DATE(RIGHT(loaded!AE94,4),MID(loaded!AE94,3,2),LEFT(loaded!AE94,2)),DATE(RIGHT(loaded!AE94,4),MID(loaded!AE94,4,2),LEFT(loaded!AE94,2)))</f>
        <v>#VALUE!</v>
      </c>
      <c r="P94" s="89" t="e">
        <f>IF(stats!$Y$13,DATE(RIGHT(loaded!AG94,4),MID(loaded!AG94,3,2),LEFT(loaded!AG94,2)),DATE(RIGHT(loaded!AG94,4),MID(loaded!AG94,4,2),LEFT(loaded!AG94,2)))</f>
        <v>#VALUE!</v>
      </c>
      <c r="Q94" s="67" t="e">
        <f t="shared" si="3"/>
        <v>#VALUE!</v>
      </c>
      <c r="R94" t="e">
        <f>INDEX(reces_codes,MATCH(loaded!AI94,reason,0))</f>
        <v>#N/A</v>
      </c>
      <c r="S94" t="e">
        <f>INDEX(TDS_codes,MATCH(loaded!AK94,TDS,0))</f>
        <v>#N/A</v>
      </c>
      <c r="T94" t="e">
        <f>IF(M94=2,"",INDEX(method_codes,MATCH(loaded!AM94,method,0)))</f>
        <v>#N/A</v>
      </c>
      <c r="U94" t="e">
        <f>IF(M94=2,"",INDEX(inj_codes,MATCH(loaded!AO94,inj,0)))</f>
        <v>#N/A</v>
      </c>
      <c r="V94" t="e">
        <f>IF(M94=2,"",INDEX(drug_codes,MATCH(loaded!AQ94,drug,0)))</f>
        <v>#N/A</v>
      </c>
      <c r="W94" t="e">
        <f>IF(M94=2,"",_xlfn.IFNA(INDEX(drug_codes,MATCH(loaded!AS94,drug,0)),""))</f>
        <v>#N/A</v>
      </c>
      <c r="X94" t="e">
        <f>IF(M94=2,"",_xlfn.IFNA(INDEX(drug_codes,MATCH(loaded!AU94,drug,0)),""))</f>
        <v>#N/A</v>
      </c>
      <c r="Y94" t="e">
        <f>IF(M94=2,"",_xlfn.IFNA(INDEX(drug_codes,MATCH(loaded!AW94,drug,0)),""))</f>
        <v>#N/A</v>
      </c>
      <c r="Z94" t="e">
        <f>IF(M94=2,"",_xlfn.IFNA(INDEX(drug_codes,MATCH(loaded!AY94,drug,0)),""))</f>
        <v>#N/A</v>
      </c>
      <c r="AA94" t="e">
        <f>IF(M94=2,"",_xlfn.IFNA(INDEX(drug_codes,MATCH(loaded!BA94,drug,0)),""))</f>
        <v>#N/A</v>
      </c>
      <c r="AB94" t="e">
        <f>INDEX(MTT_codes,MATCH(loaded!BC94,MTT,0))</f>
        <v>#N/A</v>
      </c>
      <c r="AC94" t="str">
        <f>_xlfn.IFNA(INDEX(MTT_codes,MATCH(loaded!BE94,MTT,0)),"")</f>
        <v/>
      </c>
      <c r="AD94" t="str">
        <f>_xlfn.IFNA(INDEX(MTT_codes,MATCH(loaded!BG94,MTT,0)),"")</f>
        <v/>
      </c>
      <c r="AE94" t="str">
        <f>_xlfn.IFNA(INDEX(MTT_codes,MATCH(loaded!BI94,MTT,0)),"")</f>
        <v/>
      </c>
      <c r="AF94" t="str">
        <f>_xlfn.IFNA(INDEX(MTT_codes,MATCH(loaded!BK94,MTT,0)),"")</f>
        <v/>
      </c>
      <c r="AG94" t="str">
        <f>_xlfn.IFNA(INDEX(MTT_codes,MATCH(loaded!BM94,MTT,0)),"")</f>
        <v/>
      </c>
      <c r="AH94" t="e">
        <f>INDEX(liv_ar_codes,MATCH(loaded!BO94,liv_ar,0))</f>
        <v>#N/A</v>
      </c>
      <c r="AI94" t="str">
        <f>_xlfn.IFNA(INDEX(MTT_codes,MATCH(loaded!BQ94,MTT,0)),"")</f>
        <v/>
      </c>
      <c r="AJ94">
        <f>_xlfn.IFNA(INDEX(mental_codes,MATCH(loaded!BS94,mental,0)),9)</f>
        <v>9</v>
      </c>
    </row>
    <row r="95" spans="2:36">
      <c r="B95">
        <f>loaded!C95</f>
        <v>0</v>
      </c>
      <c r="C95">
        <f>loaded!I95</f>
        <v>0</v>
      </c>
      <c r="D95">
        <f>IF(loaded!K95="Male",1,IF(loaded!K95="Female",2,9))</f>
        <v>9</v>
      </c>
      <c r="E95" s="89" t="e">
        <f>IF(stats!$Y$13,DATE(RIGHT(loaded!M95,4),MID(loaded!M95,3,2),LEFT(loaded!M95,2)),DATE(RIGHT(loaded!M95,4), MID(loaded!M95,4,2),LEFT(loaded!M95,2)))</f>
        <v>#VALUE!</v>
      </c>
      <c r="F95" s="67" t="e">
        <f t="shared" si="2"/>
        <v>#VALUE!</v>
      </c>
      <c r="G95" t="str">
        <f>LEFT(loaded!O95,3)</f>
        <v/>
      </c>
      <c r="H95" s="67" t="str">
        <f>_xlfn.IFNA(INDEX(cntry_codes,MATCH(loaded!Q95,countries,0)),IF(loaded!Q95="","0003",""))</f>
        <v>0003</v>
      </c>
      <c r="I95" t="e">
        <f>INDEX(atsi_codes,MATCH(loaded!S95,atsi,0))</f>
        <v>#N/A</v>
      </c>
      <c r="J95" t="e">
        <f>INDEX(lang_codes,MATCH(loaded!U95,lang,0))</f>
        <v>#N/A</v>
      </c>
      <c r="K95" s="6">
        <f>loaded!W95</f>
        <v>0</v>
      </c>
      <c r="L95" t="e">
        <f>INDEX(us_acc_codes,MATCH(loaded!Y95,us_acc,0))</f>
        <v>#N/A</v>
      </c>
      <c r="M95" t="e">
        <f>INDEX(client_codes,MATCH(loaded!AA95,client,0))</f>
        <v>#N/A</v>
      </c>
      <c r="N95" t="e">
        <f>INDEX(src_ref_codes,MATCH(loaded!AC95,src_ref,0))</f>
        <v>#N/A</v>
      </c>
      <c r="O95" s="89" t="e">
        <f>IF(stats!$Y$13,DATE(RIGHT(loaded!AE95,4),MID(loaded!AE95,3,2),LEFT(loaded!AE95,2)),DATE(RIGHT(loaded!AE95,4),MID(loaded!AE95,4,2),LEFT(loaded!AE95,2)))</f>
        <v>#VALUE!</v>
      </c>
      <c r="P95" s="89" t="e">
        <f>IF(stats!$Y$13,DATE(RIGHT(loaded!AG95,4),MID(loaded!AG95,3,2),LEFT(loaded!AG95,2)),DATE(RIGHT(loaded!AG95,4),MID(loaded!AG95,4,2),LEFT(loaded!AG95,2)))</f>
        <v>#VALUE!</v>
      </c>
      <c r="Q95" s="67" t="e">
        <f t="shared" si="3"/>
        <v>#VALUE!</v>
      </c>
      <c r="R95" t="e">
        <f>INDEX(reces_codes,MATCH(loaded!AI95,reason,0))</f>
        <v>#N/A</v>
      </c>
      <c r="S95" t="e">
        <f>INDEX(TDS_codes,MATCH(loaded!AK95,TDS,0))</f>
        <v>#N/A</v>
      </c>
      <c r="T95" t="e">
        <f>IF(M95=2,"",INDEX(method_codes,MATCH(loaded!AM95,method,0)))</f>
        <v>#N/A</v>
      </c>
      <c r="U95" t="e">
        <f>IF(M95=2,"",INDEX(inj_codes,MATCH(loaded!AO95,inj,0)))</f>
        <v>#N/A</v>
      </c>
      <c r="V95" t="e">
        <f>IF(M95=2,"",INDEX(drug_codes,MATCH(loaded!AQ95,drug,0)))</f>
        <v>#N/A</v>
      </c>
      <c r="W95" t="e">
        <f>IF(M95=2,"",_xlfn.IFNA(INDEX(drug_codes,MATCH(loaded!AS95,drug,0)),""))</f>
        <v>#N/A</v>
      </c>
      <c r="X95" t="e">
        <f>IF(M95=2,"",_xlfn.IFNA(INDEX(drug_codes,MATCH(loaded!AU95,drug,0)),""))</f>
        <v>#N/A</v>
      </c>
      <c r="Y95" t="e">
        <f>IF(M95=2,"",_xlfn.IFNA(INDEX(drug_codes,MATCH(loaded!AW95,drug,0)),""))</f>
        <v>#N/A</v>
      </c>
      <c r="Z95" t="e">
        <f>IF(M95=2,"",_xlfn.IFNA(INDEX(drug_codes,MATCH(loaded!AY95,drug,0)),""))</f>
        <v>#N/A</v>
      </c>
      <c r="AA95" t="e">
        <f>IF(M95=2,"",_xlfn.IFNA(INDEX(drug_codes,MATCH(loaded!BA95,drug,0)),""))</f>
        <v>#N/A</v>
      </c>
      <c r="AB95" t="e">
        <f>INDEX(MTT_codes,MATCH(loaded!BC95,MTT,0))</f>
        <v>#N/A</v>
      </c>
      <c r="AC95" t="str">
        <f>_xlfn.IFNA(INDEX(MTT_codes,MATCH(loaded!BE95,MTT,0)),"")</f>
        <v/>
      </c>
      <c r="AD95" t="str">
        <f>_xlfn.IFNA(INDEX(MTT_codes,MATCH(loaded!BG95,MTT,0)),"")</f>
        <v/>
      </c>
      <c r="AE95" t="str">
        <f>_xlfn.IFNA(INDEX(MTT_codes,MATCH(loaded!BI95,MTT,0)),"")</f>
        <v/>
      </c>
      <c r="AF95" t="str">
        <f>_xlfn.IFNA(INDEX(MTT_codes,MATCH(loaded!BK95,MTT,0)),"")</f>
        <v/>
      </c>
      <c r="AG95" t="str">
        <f>_xlfn.IFNA(INDEX(MTT_codes,MATCH(loaded!BM95,MTT,0)),"")</f>
        <v/>
      </c>
      <c r="AH95" t="e">
        <f>INDEX(liv_ar_codes,MATCH(loaded!BO95,liv_ar,0))</f>
        <v>#N/A</v>
      </c>
      <c r="AI95" t="str">
        <f>_xlfn.IFNA(INDEX(MTT_codes,MATCH(loaded!BQ95,MTT,0)),"")</f>
        <v/>
      </c>
      <c r="AJ95">
        <f>_xlfn.IFNA(INDEX(mental_codes,MATCH(loaded!BS95,mental,0)),9)</f>
        <v>9</v>
      </c>
    </row>
    <row r="96" spans="2:36">
      <c r="B96">
        <f>loaded!C96</f>
        <v>0</v>
      </c>
      <c r="C96">
        <f>loaded!I96</f>
        <v>0</v>
      </c>
      <c r="D96">
        <f>IF(loaded!K96="Male",1,IF(loaded!K96="Female",2,9))</f>
        <v>9</v>
      </c>
      <c r="E96" s="89" t="e">
        <f>IF(stats!$Y$13,DATE(RIGHT(loaded!M96,4),MID(loaded!M96,3,2),LEFT(loaded!M96,2)),DATE(RIGHT(loaded!M96,4), MID(loaded!M96,4,2),LEFT(loaded!M96,2)))</f>
        <v>#VALUE!</v>
      </c>
      <c r="F96" s="67" t="e">
        <f t="shared" si="2"/>
        <v>#VALUE!</v>
      </c>
      <c r="G96" t="str">
        <f>LEFT(loaded!O96,3)</f>
        <v/>
      </c>
      <c r="H96" s="67" t="str">
        <f>_xlfn.IFNA(INDEX(cntry_codes,MATCH(loaded!Q96,countries,0)),IF(loaded!Q96="","0003",""))</f>
        <v>0003</v>
      </c>
      <c r="I96" t="e">
        <f>INDEX(atsi_codes,MATCH(loaded!S96,atsi,0))</f>
        <v>#N/A</v>
      </c>
      <c r="J96" t="e">
        <f>INDEX(lang_codes,MATCH(loaded!U96,lang,0))</f>
        <v>#N/A</v>
      </c>
      <c r="K96" s="6">
        <f>loaded!W96</f>
        <v>0</v>
      </c>
      <c r="L96" t="e">
        <f>INDEX(us_acc_codes,MATCH(loaded!Y96,us_acc,0))</f>
        <v>#N/A</v>
      </c>
      <c r="M96" t="e">
        <f>INDEX(client_codes,MATCH(loaded!AA96,client,0))</f>
        <v>#N/A</v>
      </c>
      <c r="N96" t="e">
        <f>INDEX(src_ref_codes,MATCH(loaded!AC96,src_ref,0))</f>
        <v>#N/A</v>
      </c>
      <c r="O96" s="89" t="e">
        <f>IF(stats!$Y$13,DATE(RIGHT(loaded!AE96,4),MID(loaded!AE96,3,2),LEFT(loaded!AE96,2)),DATE(RIGHT(loaded!AE96,4),MID(loaded!AE96,4,2),LEFT(loaded!AE96,2)))</f>
        <v>#VALUE!</v>
      </c>
      <c r="P96" s="89" t="e">
        <f>IF(stats!$Y$13,DATE(RIGHT(loaded!AG96,4),MID(loaded!AG96,3,2),LEFT(loaded!AG96,2)),DATE(RIGHT(loaded!AG96,4),MID(loaded!AG96,4,2),LEFT(loaded!AG96,2)))</f>
        <v>#VALUE!</v>
      </c>
      <c r="Q96" s="67" t="e">
        <f t="shared" si="3"/>
        <v>#VALUE!</v>
      </c>
      <c r="R96" t="e">
        <f>INDEX(reces_codes,MATCH(loaded!AI96,reason,0))</f>
        <v>#N/A</v>
      </c>
      <c r="S96" t="e">
        <f>INDEX(TDS_codes,MATCH(loaded!AK96,TDS,0))</f>
        <v>#N/A</v>
      </c>
      <c r="T96" t="e">
        <f>IF(M96=2,"",INDEX(method_codes,MATCH(loaded!AM96,method,0)))</f>
        <v>#N/A</v>
      </c>
      <c r="U96" t="e">
        <f>IF(M96=2,"",INDEX(inj_codes,MATCH(loaded!AO96,inj,0)))</f>
        <v>#N/A</v>
      </c>
      <c r="V96" t="e">
        <f>IF(M96=2,"",INDEX(drug_codes,MATCH(loaded!AQ96,drug,0)))</f>
        <v>#N/A</v>
      </c>
      <c r="W96" t="e">
        <f>IF(M96=2,"",_xlfn.IFNA(INDEX(drug_codes,MATCH(loaded!AS96,drug,0)),""))</f>
        <v>#N/A</v>
      </c>
      <c r="X96" t="e">
        <f>IF(M96=2,"",_xlfn.IFNA(INDEX(drug_codes,MATCH(loaded!AU96,drug,0)),""))</f>
        <v>#N/A</v>
      </c>
      <c r="Y96" t="e">
        <f>IF(M96=2,"",_xlfn.IFNA(INDEX(drug_codes,MATCH(loaded!AW96,drug,0)),""))</f>
        <v>#N/A</v>
      </c>
      <c r="Z96" t="e">
        <f>IF(M96=2,"",_xlfn.IFNA(INDEX(drug_codes,MATCH(loaded!AY96,drug,0)),""))</f>
        <v>#N/A</v>
      </c>
      <c r="AA96" t="e">
        <f>IF(M96=2,"",_xlfn.IFNA(INDEX(drug_codes,MATCH(loaded!BA96,drug,0)),""))</f>
        <v>#N/A</v>
      </c>
      <c r="AB96" t="e">
        <f>INDEX(MTT_codes,MATCH(loaded!BC96,MTT,0))</f>
        <v>#N/A</v>
      </c>
      <c r="AC96" t="str">
        <f>_xlfn.IFNA(INDEX(MTT_codes,MATCH(loaded!BE96,MTT,0)),"")</f>
        <v/>
      </c>
      <c r="AD96" t="str">
        <f>_xlfn.IFNA(INDEX(MTT_codes,MATCH(loaded!BG96,MTT,0)),"")</f>
        <v/>
      </c>
      <c r="AE96" t="str">
        <f>_xlfn.IFNA(INDEX(MTT_codes,MATCH(loaded!BI96,MTT,0)),"")</f>
        <v/>
      </c>
      <c r="AF96" t="str">
        <f>_xlfn.IFNA(INDEX(MTT_codes,MATCH(loaded!BK96,MTT,0)),"")</f>
        <v/>
      </c>
      <c r="AG96" t="str">
        <f>_xlfn.IFNA(INDEX(MTT_codes,MATCH(loaded!BM96,MTT,0)),"")</f>
        <v/>
      </c>
      <c r="AH96" t="e">
        <f>INDEX(liv_ar_codes,MATCH(loaded!BO96,liv_ar,0))</f>
        <v>#N/A</v>
      </c>
      <c r="AI96" t="str">
        <f>_xlfn.IFNA(INDEX(MTT_codes,MATCH(loaded!BQ96,MTT,0)),"")</f>
        <v/>
      </c>
      <c r="AJ96">
        <f>_xlfn.IFNA(INDEX(mental_codes,MATCH(loaded!BS96,mental,0)),9)</f>
        <v>9</v>
      </c>
    </row>
    <row r="97" spans="2:36">
      <c r="B97">
        <f>loaded!C97</f>
        <v>0</v>
      </c>
      <c r="C97">
        <f>loaded!I97</f>
        <v>0</v>
      </c>
      <c r="D97">
        <f>IF(loaded!K97="Male",1,IF(loaded!K97="Female",2,9))</f>
        <v>9</v>
      </c>
      <c r="E97" s="89" t="e">
        <f>IF(stats!$Y$13,DATE(RIGHT(loaded!M97,4),MID(loaded!M97,3,2),LEFT(loaded!M97,2)),DATE(RIGHT(loaded!M97,4), MID(loaded!M97,4,2),LEFT(loaded!M97,2)))</f>
        <v>#VALUE!</v>
      </c>
      <c r="F97" s="67" t="e">
        <f t="shared" si="2"/>
        <v>#VALUE!</v>
      </c>
      <c r="G97" t="str">
        <f>LEFT(loaded!O97,3)</f>
        <v/>
      </c>
      <c r="H97" s="67" t="str">
        <f>_xlfn.IFNA(INDEX(cntry_codes,MATCH(loaded!Q97,countries,0)),IF(loaded!Q97="","0003",""))</f>
        <v>0003</v>
      </c>
      <c r="I97" t="e">
        <f>INDEX(atsi_codes,MATCH(loaded!S97,atsi,0))</f>
        <v>#N/A</v>
      </c>
      <c r="J97" t="e">
        <f>INDEX(lang_codes,MATCH(loaded!U97,lang,0))</f>
        <v>#N/A</v>
      </c>
      <c r="K97" s="6">
        <f>loaded!W97</f>
        <v>0</v>
      </c>
      <c r="L97" t="e">
        <f>INDEX(us_acc_codes,MATCH(loaded!Y97,us_acc,0))</f>
        <v>#N/A</v>
      </c>
      <c r="M97" t="e">
        <f>INDEX(client_codes,MATCH(loaded!AA97,client,0))</f>
        <v>#N/A</v>
      </c>
      <c r="N97" t="e">
        <f>INDEX(src_ref_codes,MATCH(loaded!AC97,src_ref,0))</f>
        <v>#N/A</v>
      </c>
      <c r="O97" s="89" t="e">
        <f>IF(stats!$Y$13,DATE(RIGHT(loaded!AE97,4),MID(loaded!AE97,3,2),LEFT(loaded!AE97,2)),DATE(RIGHT(loaded!AE97,4),MID(loaded!AE97,4,2),LEFT(loaded!AE97,2)))</f>
        <v>#VALUE!</v>
      </c>
      <c r="P97" s="89" t="e">
        <f>IF(stats!$Y$13,DATE(RIGHT(loaded!AG97,4),MID(loaded!AG97,3,2),LEFT(loaded!AG97,2)),DATE(RIGHT(loaded!AG97,4),MID(loaded!AG97,4,2),LEFT(loaded!AG97,2)))</f>
        <v>#VALUE!</v>
      </c>
      <c r="Q97" s="67" t="e">
        <f t="shared" si="3"/>
        <v>#VALUE!</v>
      </c>
      <c r="R97" t="e">
        <f>INDEX(reces_codes,MATCH(loaded!AI97,reason,0))</f>
        <v>#N/A</v>
      </c>
      <c r="S97" t="e">
        <f>INDEX(TDS_codes,MATCH(loaded!AK97,TDS,0))</f>
        <v>#N/A</v>
      </c>
      <c r="T97" t="e">
        <f>IF(M97=2,"",INDEX(method_codes,MATCH(loaded!AM97,method,0)))</f>
        <v>#N/A</v>
      </c>
      <c r="U97" t="e">
        <f>IF(M97=2,"",INDEX(inj_codes,MATCH(loaded!AO97,inj,0)))</f>
        <v>#N/A</v>
      </c>
      <c r="V97" t="e">
        <f>IF(M97=2,"",INDEX(drug_codes,MATCH(loaded!AQ97,drug,0)))</f>
        <v>#N/A</v>
      </c>
      <c r="W97" t="e">
        <f>IF(M97=2,"",_xlfn.IFNA(INDEX(drug_codes,MATCH(loaded!AS97,drug,0)),""))</f>
        <v>#N/A</v>
      </c>
      <c r="X97" t="e">
        <f>IF(M97=2,"",_xlfn.IFNA(INDEX(drug_codes,MATCH(loaded!AU97,drug,0)),""))</f>
        <v>#N/A</v>
      </c>
      <c r="Y97" t="e">
        <f>IF(M97=2,"",_xlfn.IFNA(INDEX(drug_codes,MATCH(loaded!AW97,drug,0)),""))</f>
        <v>#N/A</v>
      </c>
      <c r="Z97" t="e">
        <f>IF(M97=2,"",_xlfn.IFNA(INDEX(drug_codes,MATCH(loaded!AY97,drug,0)),""))</f>
        <v>#N/A</v>
      </c>
      <c r="AA97" t="e">
        <f>IF(M97=2,"",_xlfn.IFNA(INDEX(drug_codes,MATCH(loaded!BA97,drug,0)),""))</f>
        <v>#N/A</v>
      </c>
      <c r="AB97" t="e">
        <f>INDEX(MTT_codes,MATCH(loaded!BC97,MTT,0))</f>
        <v>#N/A</v>
      </c>
      <c r="AC97" t="str">
        <f>_xlfn.IFNA(INDEX(MTT_codes,MATCH(loaded!BE97,MTT,0)),"")</f>
        <v/>
      </c>
      <c r="AD97" t="str">
        <f>_xlfn.IFNA(INDEX(MTT_codes,MATCH(loaded!BG97,MTT,0)),"")</f>
        <v/>
      </c>
      <c r="AE97" t="str">
        <f>_xlfn.IFNA(INDEX(MTT_codes,MATCH(loaded!BI97,MTT,0)),"")</f>
        <v/>
      </c>
      <c r="AF97" t="str">
        <f>_xlfn.IFNA(INDEX(MTT_codes,MATCH(loaded!BK97,MTT,0)),"")</f>
        <v/>
      </c>
      <c r="AG97" t="str">
        <f>_xlfn.IFNA(INDEX(MTT_codes,MATCH(loaded!BM97,MTT,0)),"")</f>
        <v/>
      </c>
      <c r="AH97" t="e">
        <f>INDEX(liv_ar_codes,MATCH(loaded!BO97,liv_ar,0))</f>
        <v>#N/A</v>
      </c>
      <c r="AI97" t="str">
        <f>_xlfn.IFNA(INDEX(MTT_codes,MATCH(loaded!BQ97,MTT,0)),"")</f>
        <v/>
      </c>
      <c r="AJ97">
        <f>_xlfn.IFNA(INDEX(mental_codes,MATCH(loaded!BS97,mental,0)),9)</f>
        <v>9</v>
      </c>
    </row>
    <row r="98" spans="2:36">
      <c r="B98">
        <f>loaded!C98</f>
        <v>0</v>
      </c>
      <c r="C98">
        <f>loaded!I98</f>
        <v>0</v>
      </c>
      <c r="D98">
        <f>IF(loaded!K98="Male",1,IF(loaded!K98="Female",2,9))</f>
        <v>9</v>
      </c>
      <c r="E98" s="89" t="e">
        <f>IF(stats!$Y$13,DATE(RIGHT(loaded!M98,4),MID(loaded!M98,3,2),LEFT(loaded!M98,2)),DATE(RIGHT(loaded!M98,4), MID(loaded!M98,4,2),LEFT(loaded!M98,2)))</f>
        <v>#VALUE!</v>
      </c>
      <c r="F98" s="67" t="e">
        <f t="shared" si="2"/>
        <v>#VALUE!</v>
      </c>
      <c r="G98" t="str">
        <f>LEFT(loaded!O98,3)</f>
        <v/>
      </c>
      <c r="H98" s="67" t="str">
        <f>_xlfn.IFNA(INDEX(cntry_codes,MATCH(loaded!Q98,countries,0)),IF(loaded!Q98="","0003",""))</f>
        <v>0003</v>
      </c>
      <c r="I98" t="e">
        <f>INDEX(atsi_codes,MATCH(loaded!S98,atsi,0))</f>
        <v>#N/A</v>
      </c>
      <c r="J98" t="e">
        <f>INDEX(lang_codes,MATCH(loaded!U98,lang,0))</f>
        <v>#N/A</v>
      </c>
      <c r="K98" s="6">
        <f>loaded!W98</f>
        <v>0</v>
      </c>
      <c r="L98" t="e">
        <f>INDEX(us_acc_codes,MATCH(loaded!Y98,us_acc,0))</f>
        <v>#N/A</v>
      </c>
      <c r="M98" t="e">
        <f>INDEX(client_codes,MATCH(loaded!AA98,client,0))</f>
        <v>#N/A</v>
      </c>
      <c r="N98" t="e">
        <f>INDEX(src_ref_codes,MATCH(loaded!AC98,src_ref,0))</f>
        <v>#N/A</v>
      </c>
      <c r="O98" s="89" t="e">
        <f>IF(stats!$Y$13,DATE(RIGHT(loaded!AE98,4),MID(loaded!AE98,3,2),LEFT(loaded!AE98,2)),DATE(RIGHT(loaded!AE98,4),MID(loaded!AE98,4,2),LEFT(loaded!AE98,2)))</f>
        <v>#VALUE!</v>
      </c>
      <c r="P98" s="89" t="e">
        <f>IF(stats!$Y$13,DATE(RIGHT(loaded!AG98,4),MID(loaded!AG98,3,2),LEFT(loaded!AG98,2)),DATE(RIGHT(loaded!AG98,4),MID(loaded!AG98,4,2),LEFT(loaded!AG98,2)))</f>
        <v>#VALUE!</v>
      </c>
      <c r="Q98" s="67" t="e">
        <f t="shared" si="3"/>
        <v>#VALUE!</v>
      </c>
      <c r="R98" t="e">
        <f>INDEX(reces_codes,MATCH(loaded!AI98,reason,0))</f>
        <v>#N/A</v>
      </c>
      <c r="S98" t="e">
        <f>INDEX(TDS_codes,MATCH(loaded!AK98,TDS,0))</f>
        <v>#N/A</v>
      </c>
      <c r="T98" t="e">
        <f>IF(M98=2,"",INDEX(method_codes,MATCH(loaded!AM98,method,0)))</f>
        <v>#N/A</v>
      </c>
      <c r="U98" t="e">
        <f>IF(M98=2,"",INDEX(inj_codes,MATCH(loaded!AO98,inj,0)))</f>
        <v>#N/A</v>
      </c>
      <c r="V98" t="e">
        <f>IF(M98=2,"",INDEX(drug_codes,MATCH(loaded!AQ98,drug,0)))</f>
        <v>#N/A</v>
      </c>
      <c r="W98" t="e">
        <f>IF(M98=2,"",_xlfn.IFNA(INDEX(drug_codes,MATCH(loaded!AS98,drug,0)),""))</f>
        <v>#N/A</v>
      </c>
      <c r="X98" t="e">
        <f>IF(M98=2,"",_xlfn.IFNA(INDEX(drug_codes,MATCH(loaded!AU98,drug,0)),""))</f>
        <v>#N/A</v>
      </c>
      <c r="Y98" t="e">
        <f>IF(M98=2,"",_xlfn.IFNA(INDEX(drug_codes,MATCH(loaded!AW98,drug,0)),""))</f>
        <v>#N/A</v>
      </c>
      <c r="Z98" t="e">
        <f>IF(M98=2,"",_xlfn.IFNA(INDEX(drug_codes,MATCH(loaded!AY98,drug,0)),""))</f>
        <v>#N/A</v>
      </c>
      <c r="AA98" t="e">
        <f>IF(M98=2,"",_xlfn.IFNA(INDEX(drug_codes,MATCH(loaded!BA98,drug,0)),""))</f>
        <v>#N/A</v>
      </c>
      <c r="AB98" t="e">
        <f>INDEX(MTT_codes,MATCH(loaded!BC98,MTT,0))</f>
        <v>#N/A</v>
      </c>
      <c r="AC98" t="str">
        <f>_xlfn.IFNA(INDEX(MTT_codes,MATCH(loaded!BE98,MTT,0)),"")</f>
        <v/>
      </c>
      <c r="AD98" t="str">
        <f>_xlfn.IFNA(INDEX(MTT_codes,MATCH(loaded!BG98,MTT,0)),"")</f>
        <v/>
      </c>
      <c r="AE98" t="str">
        <f>_xlfn.IFNA(INDEX(MTT_codes,MATCH(loaded!BI98,MTT,0)),"")</f>
        <v/>
      </c>
      <c r="AF98" t="str">
        <f>_xlfn.IFNA(INDEX(MTT_codes,MATCH(loaded!BK98,MTT,0)),"")</f>
        <v/>
      </c>
      <c r="AG98" t="str">
        <f>_xlfn.IFNA(INDEX(MTT_codes,MATCH(loaded!BM98,MTT,0)),"")</f>
        <v/>
      </c>
      <c r="AH98" t="e">
        <f>INDEX(liv_ar_codes,MATCH(loaded!BO98,liv_ar,0))</f>
        <v>#N/A</v>
      </c>
      <c r="AI98" t="str">
        <f>_xlfn.IFNA(INDEX(MTT_codes,MATCH(loaded!BQ98,MTT,0)),"")</f>
        <v/>
      </c>
      <c r="AJ98">
        <f>_xlfn.IFNA(INDEX(mental_codes,MATCH(loaded!BS98,mental,0)),9)</f>
        <v>9</v>
      </c>
    </row>
    <row r="99" spans="2:36">
      <c r="B99">
        <f>loaded!C99</f>
        <v>0</v>
      </c>
      <c r="C99">
        <f>loaded!I99</f>
        <v>0</v>
      </c>
      <c r="D99">
        <f>IF(loaded!K99="Male",1,IF(loaded!K99="Female",2,9))</f>
        <v>9</v>
      </c>
      <c r="E99" s="89" t="e">
        <f>IF(stats!$Y$13,DATE(RIGHT(loaded!M99,4),MID(loaded!M99,3,2),LEFT(loaded!M99,2)),DATE(RIGHT(loaded!M99,4), MID(loaded!M99,4,2),LEFT(loaded!M99,2)))</f>
        <v>#VALUE!</v>
      </c>
      <c r="F99" s="67" t="e">
        <f t="shared" si="2"/>
        <v>#VALUE!</v>
      </c>
      <c r="G99" t="str">
        <f>LEFT(loaded!O99,3)</f>
        <v/>
      </c>
      <c r="H99" s="67" t="str">
        <f>_xlfn.IFNA(INDEX(cntry_codes,MATCH(loaded!Q99,countries,0)),IF(loaded!Q99="","0003",""))</f>
        <v>0003</v>
      </c>
      <c r="I99" t="e">
        <f>INDEX(atsi_codes,MATCH(loaded!S99,atsi,0))</f>
        <v>#N/A</v>
      </c>
      <c r="J99" t="e">
        <f>INDEX(lang_codes,MATCH(loaded!U99,lang,0))</f>
        <v>#N/A</v>
      </c>
      <c r="K99" s="6">
        <f>loaded!W99</f>
        <v>0</v>
      </c>
      <c r="L99" t="e">
        <f>INDEX(us_acc_codes,MATCH(loaded!Y99,us_acc,0))</f>
        <v>#N/A</v>
      </c>
      <c r="M99" t="e">
        <f>INDEX(client_codes,MATCH(loaded!AA99,client,0))</f>
        <v>#N/A</v>
      </c>
      <c r="N99" t="e">
        <f>INDEX(src_ref_codes,MATCH(loaded!AC99,src_ref,0))</f>
        <v>#N/A</v>
      </c>
      <c r="O99" s="89" t="e">
        <f>IF(stats!$Y$13,DATE(RIGHT(loaded!AE99,4),MID(loaded!AE99,3,2),LEFT(loaded!AE99,2)),DATE(RIGHT(loaded!AE99,4),MID(loaded!AE99,4,2),LEFT(loaded!AE99,2)))</f>
        <v>#VALUE!</v>
      </c>
      <c r="P99" s="89" t="e">
        <f>IF(stats!$Y$13,DATE(RIGHT(loaded!AG99,4),MID(loaded!AG99,3,2),LEFT(loaded!AG99,2)),DATE(RIGHT(loaded!AG99,4),MID(loaded!AG99,4,2),LEFT(loaded!AG99,2)))</f>
        <v>#VALUE!</v>
      </c>
      <c r="Q99" s="67" t="e">
        <f t="shared" si="3"/>
        <v>#VALUE!</v>
      </c>
      <c r="R99" t="e">
        <f>INDEX(reces_codes,MATCH(loaded!AI99,reason,0))</f>
        <v>#N/A</v>
      </c>
      <c r="S99" t="e">
        <f>INDEX(TDS_codes,MATCH(loaded!AK99,TDS,0))</f>
        <v>#N/A</v>
      </c>
      <c r="T99" t="e">
        <f>IF(M99=2,"",INDEX(method_codes,MATCH(loaded!AM99,method,0)))</f>
        <v>#N/A</v>
      </c>
      <c r="U99" t="e">
        <f>IF(M99=2,"",INDEX(inj_codes,MATCH(loaded!AO99,inj,0)))</f>
        <v>#N/A</v>
      </c>
      <c r="V99" t="e">
        <f>IF(M99=2,"",INDEX(drug_codes,MATCH(loaded!AQ99,drug,0)))</f>
        <v>#N/A</v>
      </c>
      <c r="W99" t="e">
        <f>IF(M99=2,"",_xlfn.IFNA(INDEX(drug_codes,MATCH(loaded!AS99,drug,0)),""))</f>
        <v>#N/A</v>
      </c>
      <c r="X99" t="e">
        <f>IF(M99=2,"",_xlfn.IFNA(INDEX(drug_codes,MATCH(loaded!AU99,drug,0)),""))</f>
        <v>#N/A</v>
      </c>
      <c r="Y99" t="e">
        <f>IF(M99=2,"",_xlfn.IFNA(INDEX(drug_codes,MATCH(loaded!AW99,drug,0)),""))</f>
        <v>#N/A</v>
      </c>
      <c r="Z99" t="e">
        <f>IF(M99=2,"",_xlfn.IFNA(INDEX(drug_codes,MATCH(loaded!AY99,drug,0)),""))</f>
        <v>#N/A</v>
      </c>
      <c r="AA99" t="e">
        <f>IF(M99=2,"",_xlfn.IFNA(INDEX(drug_codes,MATCH(loaded!BA99,drug,0)),""))</f>
        <v>#N/A</v>
      </c>
      <c r="AB99" t="e">
        <f>INDEX(MTT_codes,MATCH(loaded!BC99,MTT,0))</f>
        <v>#N/A</v>
      </c>
      <c r="AC99" t="str">
        <f>_xlfn.IFNA(INDEX(MTT_codes,MATCH(loaded!BE99,MTT,0)),"")</f>
        <v/>
      </c>
      <c r="AD99" t="str">
        <f>_xlfn.IFNA(INDEX(MTT_codes,MATCH(loaded!BG99,MTT,0)),"")</f>
        <v/>
      </c>
      <c r="AE99" t="str">
        <f>_xlfn.IFNA(INDEX(MTT_codes,MATCH(loaded!BI99,MTT,0)),"")</f>
        <v/>
      </c>
      <c r="AF99" t="str">
        <f>_xlfn.IFNA(INDEX(MTT_codes,MATCH(loaded!BK99,MTT,0)),"")</f>
        <v/>
      </c>
      <c r="AG99" t="str">
        <f>_xlfn.IFNA(INDEX(MTT_codes,MATCH(loaded!BM99,MTT,0)),"")</f>
        <v/>
      </c>
      <c r="AH99" t="e">
        <f>INDEX(liv_ar_codes,MATCH(loaded!BO99,liv_ar,0))</f>
        <v>#N/A</v>
      </c>
      <c r="AI99" t="str">
        <f>_xlfn.IFNA(INDEX(MTT_codes,MATCH(loaded!BQ99,MTT,0)),"")</f>
        <v/>
      </c>
      <c r="AJ99">
        <f>_xlfn.IFNA(INDEX(mental_codes,MATCH(loaded!BS99,mental,0)),9)</f>
        <v>9</v>
      </c>
    </row>
    <row r="100" spans="2:36">
      <c r="B100">
        <f>loaded!C100</f>
        <v>0</v>
      </c>
      <c r="C100">
        <f>loaded!I100</f>
        <v>0</v>
      </c>
      <c r="D100">
        <f>IF(loaded!K100="Male",1,IF(loaded!K100="Female",2,9))</f>
        <v>9</v>
      </c>
      <c r="E100" s="89" t="e">
        <f>IF(stats!$Y$13,DATE(RIGHT(loaded!M100,4),MID(loaded!M100,3,2),LEFT(loaded!M100,2)),DATE(RIGHT(loaded!M100,4), MID(loaded!M100,4,2),LEFT(loaded!M100,2)))</f>
        <v>#VALUE!</v>
      </c>
      <c r="F100" s="67" t="e">
        <f t="shared" si="2"/>
        <v>#VALUE!</v>
      </c>
      <c r="G100" t="str">
        <f>LEFT(loaded!O100,3)</f>
        <v/>
      </c>
      <c r="H100" s="67" t="str">
        <f>_xlfn.IFNA(INDEX(cntry_codes,MATCH(loaded!Q100,countries,0)),IF(loaded!Q100="","0003",""))</f>
        <v>0003</v>
      </c>
      <c r="I100" t="e">
        <f>INDEX(atsi_codes,MATCH(loaded!S100,atsi,0))</f>
        <v>#N/A</v>
      </c>
      <c r="J100" t="e">
        <f>INDEX(lang_codes,MATCH(loaded!U100,lang,0))</f>
        <v>#N/A</v>
      </c>
      <c r="K100" s="6">
        <f>loaded!W100</f>
        <v>0</v>
      </c>
      <c r="L100" t="e">
        <f>INDEX(us_acc_codes,MATCH(loaded!Y100,us_acc,0))</f>
        <v>#N/A</v>
      </c>
      <c r="M100" t="e">
        <f>INDEX(client_codes,MATCH(loaded!AA100,client,0))</f>
        <v>#N/A</v>
      </c>
      <c r="N100" t="e">
        <f>INDEX(src_ref_codes,MATCH(loaded!AC100,src_ref,0))</f>
        <v>#N/A</v>
      </c>
      <c r="O100" s="89" t="e">
        <f>IF(stats!$Y$13,DATE(RIGHT(loaded!AE100,4),MID(loaded!AE100,3,2),LEFT(loaded!AE100,2)),DATE(RIGHT(loaded!AE100,4),MID(loaded!AE100,4,2),LEFT(loaded!AE100,2)))</f>
        <v>#VALUE!</v>
      </c>
      <c r="P100" s="89" t="e">
        <f>IF(stats!$Y$13,DATE(RIGHT(loaded!AG100,4),MID(loaded!AG100,3,2),LEFT(loaded!AG100,2)),DATE(RIGHT(loaded!AG100,4),MID(loaded!AG100,4,2),LEFT(loaded!AG100,2)))</f>
        <v>#VALUE!</v>
      </c>
      <c r="Q100" s="67" t="e">
        <f t="shared" si="3"/>
        <v>#VALUE!</v>
      </c>
      <c r="R100" t="e">
        <f>INDEX(reces_codes,MATCH(loaded!AI100,reason,0))</f>
        <v>#N/A</v>
      </c>
      <c r="S100" t="e">
        <f>INDEX(TDS_codes,MATCH(loaded!AK100,TDS,0))</f>
        <v>#N/A</v>
      </c>
      <c r="T100" t="e">
        <f>IF(M100=2,"",INDEX(method_codes,MATCH(loaded!AM100,method,0)))</f>
        <v>#N/A</v>
      </c>
      <c r="U100" t="e">
        <f>IF(M100=2,"",INDEX(inj_codes,MATCH(loaded!AO100,inj,0)))</f>
        <v>#N/A</v>
      </c>
      <c r="V100" t="e">
        <f>IF(M100=2,"",INDEX(drug_codes,MATCH(loaded!AQ100,drug,0)))</f>
        <v>#N/A</v>
      </c>
      <c r="W100" t="e">
        <f>IF(M100=2,"",_xlfn.IFNA(INDEX(drug_codes,MATCH(loaded!AS100,drug,0)),""))</f>
        <v>#N/A</v>
      </c>
      <c r="X100" t="e">
        <f>IF(M100=2,"",_xlfn.IFNA(INDEX(drug_codes,MATCH(loaded!AU100,drug,0)),""))</f>
        <v>#N/A</v>
      </c>
      <c r="Y100" t="e">
        <f>IF(M100=2,"",_xlfn.IFNA(INDEX(drug_codes,MATCH(loaded!AW100,drug,0)),""))</f>
        <v>#N/A</v>
      </c>
      <c r="Z100" t="e">
        <f>IF(M100=2,"",_xlfn.IFNA(INDEX(drug_codes,MATCH(loaded!AY100,drug,0)),""))</f>
        <v>#N/A</v>
      </c>
      <c r="AA100" t="e">
        <f>IF(M100=2,"",_xlfn.IFNA(INDEX(drug_codes,MATCH(loaded!BA100,drug,0)),""))</f>
        <v>#N/A</v>
      </c>
      <c r="AB100" t="e">
        <f>INDEX(MTT_codes,MATCH(loaded!BC100,MTT,0))</f>
        <v>#N/A</v>
      </c>
      <c r="AC100" t="str">
        <f>_xlfn.IFNA(INDEX(MTT_codes,MATCH(loaded!BE100,MTT,0)),"")</f>
        <v/>
      </c>
      <c r="AD100" t="str">
        <f>_xlfn.IFNA(INDEX(MTT_codes,MATCH(loaded!BG100,MTT,0)),"")</f>
        <v/>
      </c>
      <c r="AE100" t="str">
        <f>_xlfn.IFNA(INDEX(MTT_codes,MATCH(loaded!BI100,MTT,0)),"")</f>
        <v/>
      </c>
      <c r="AF100" t="str">
        <f>_xlfn.IFNA(INDEX(MTT_codes,MATCH(loaded!BK100,MTT,0)),"")</f>
        <v/>
      </c>
      <c r="AG100" t="str">
        <f>_xlfn.IFNA(INDEX(MTT_codes,MATCH(loaded!BM100,MTT,0)),"")</f>
        <v/>
      </c>
      <c r="AH100" t="e">
        <f>INDEX(liv_ar_codes,MATCH(loaded!BO100,liv_ar,0))</f>
        <v>#N/A</v>
      </c>
      <c r="AI100" t="str">
        <f>_xlfn.IFNA(INDEX(MTT_codes,MATCH(loaded!BQ100,MTT,0)),"")</f>
        <v/>
      </c>
      <c r="AJ100">
        <f>_xlfn.IFNA(INDEX(mental_codes,MATCH(loaded!BS100,mental,0)),9)</f>
        <v>9</v>
      </c>
    </row>
    <row r="101" spans="2:36">
      <c r="B101">
        <f>loaded!C101</f>
        <v>0</v>
      </c>
      <c r="C101">
        <f>loaded!I101</f>
        <v>0</v>
      </c>
      <c r="D101">
        <f>IF(loaded!K101="Male",1,IF(loaded!K101="Female",2,9))</f>
        <v>9</v>
      </c>
      <c r="E101" s="89" t="e">
        <f>IF(stats!$Y$13,DATE(RIGHT(loaded!M101,4),MID(loaded!M101,3,2),LEFT(loaded!M101,2)),DATE(RIGHT(loaded!M101,4), MID(loaded!M101,4,2),LEFT(loaded!M101,2)))</f>
        <v>#VALUE!</v>
      </c>
      <c r="F101" s="67" t="e">
        <f t="shared" si="2"/>
        <v>#VALUE!</v>
      </c>
      <c r="G101" t="str">
        <f>LEFT(loaded!O101,3)</f>
        <v/>
      </c>
      <c r="H101" s="67" t="str">
        <f>_xlfn.IFNA(INDEX(cntry_codes,MATCH(loaded!Q101,countries,0)),IF(loaded!Q101="","0003",""))</f>
        <v>0003</v>
      </c>
      <c r="I101" t="e">
        <f>INDEX(atsi_codes,MATCH(loaded!S101,atsi,0))</f>
        <v>#N/A</v>
      </c>
      <c r="J101" t="e">
        <f>INDEX(lang_codes,MATCH(loaded!U101,lang,0))</f>
        <v>#N/A</v>
      </c>
      <c r="K101" s="6">
        <f>loaded!W101</f>
        <v>0</v>
      </c>
      <c r="L101" t="e">
        <f>INDEX(us_acc_codes,MATCH(loaded!Y101,us_acc,0))</f>
        <v>#N/A</v>
      </c>
      <c r="M101" t="e">
        <f>INDEX(client_codes,MATCH(loaded!AA101,client,0))</f>
        <v>#N/A</v>
      </c>
      <c r="N101" t="e">
        <f>INDEX(src_ref_codes,MATCH(loaded!AC101,src_ref,0))</f>
        <v>#N/A</v>
      </c>
      <c r="O101" s="89" t="e">
        <f>IF(stats!$Y$13,DATE(RIGHT(loaded!AE101,4),MID(loaded!AE101,3,2),LEFT(loaded!AE101,2)),DATE(RIGHT(loaded!AE101,4),MID(loaded!AE101,4,2),LEFT(loaded!AE101,2)))</f>
        <v>#VALUE!</v>
      </c>
      <c r="P101" s="89" t="e">
        <f>IF(stats!$Y$13,DATE(RIGHT(loaded!AG101,4),MID(loaded!AG101,3,2),LEFT(loaded!AG101,2)),DATE(RIGHT(loaded!AG101,4),MID(loaded!AG101,4,2),LEFT(loaded!AG101,2)))</f>
        <v>#VALUE!</v>
      </c>
      <c r="Q101" s="67" t="e">
        <f t="shared" si="3"/>
        <v>#VALUE!</v>
      </c>
      <c r="R101" t="e">
        <f>INDEX(reces_codes,MATCH(loaded!AI101,reason,0))</f>
        <v>#N/A</v>
      </c>
      <c r="S101" t="e">
        <f>INDEX(TDS_codes,MATCH(loaded!AK101,TDS,0))</f>
        <v>#N/A</v>
      </c>
      <c r="T101" t="e">
        <f>IF(M101=2,"",INDEX(method_codes,MATCH(loaded!AM101,method,0)))</f>
        <v>#N/A</v>
      </c>
      <c r="U101" t="e">
        <f>IF(M101=2,"",INDEX(inj_codes,MATCH(loaded!AO101,inj,0)))</f>
        <v>#N/A</v>
      </c>
      <c r="V101" t="e">
        <f>IF(M101=2,"",INDEX(drug_codes,MATCH(loaded!AQ101,drug,0)))</f>
        <v>#N/A</v>
      </c>
      <c r="W101" t="e">
        <f>IF(M101=2,"",_xlfn.IFNA(INDEX(drug_codes,MATCH(loaded!AS101,drug,0)),""))</f>
        <v>#N/A</v>
      </c>
      <c r="X101" t="e">
        <f>IF(M101=2,"",_xlfn.IFNA(INDEX(drug_codes,MATCH(loaded!AU101,drug,0)),""))</f>
        <v>#N/A</v>
      </c>
      <c r="Y101" t="e">
        <f>IF(M101=2,"",_xlfn.IFNA(INDEX(drug_codes,MATCH(loaded!AW101,drug,0)),""))</f>
        <v>#N/A</v>
      </c>
      <c r="Z101" t="e">
        <f>IF(M101=2,"",_xlfn.IFNA(INDEX(drug_codes,MATCH(loaded!AY101,drug,0)),""))</f>
        <v>#N/A</v>
      </c>
      <c r="AA101" t="e">
        <f>IF(M101=2,"",_xlfn.IFNA(INDEX(drug_codes,MATCH(loaded!BA101,drug,0)),""))</f>
        <v>#N/A</v>
      </c>
      <c r="AB101" t="e">
        <f>INDEX(MTT_codes,MATCH(loaded!BC101,MTT,0))</f>
        <v>#N/A</v>
      </c>
      <c r="AC101" t="str">
        <f>_xlfn.IFNA(INDEX(MTT_codes,MATCH(loaded!BE101,MTT,0)),"")</f>
        <v/>
      </c>
      <c r="AD101" t="str">
        <f>_xlfn.IFNA(INDEX(MTT_codes,MATCH(loaded!BG101,MTT,0)),"")</f>
        <v/>
      </c>
      <c r="AE101" t="str">
        <f>_xlfn.IFNA(INDEX(MTT_codes,MATCH(loaded!BI101,MTT,0)),"")</f>
        <v/>
      </c>
      <c r="AF101" t="str">
        <f>_xlfn.IFNA(INDEX(MTT_codes,MATCH(loaded!BK101,MTT,0)),"")</f>
        <v/>
      </c>
      <c r="AG101" t="str">
        <f>_xlfn.IFNA(INDEX(MTT_codes,MATCH(loaded!BM101,MTT,0)),"")</f>
        <v/>
      </c>
      <c r="AH101" t="e">
        <f>INDEX(liv_ar_codes,MATCH(loaded!BO101,liv_ar,0))</f>
        <v>#N/A</v>
      </c>
      <c r="AI101" t="str">
        <f>_xlfn.IFNA(INDEX(MTT_codes,MATCH(loaded!BQ101,MTT,0)),"")</f>
        <v/>
      </c>
      <c r="AJ101">
        <f>_xlfn.IFNA(INDEX(mental_codes,MATCH(loaded!BS101,mental,0)),9)</f>
        <v>9</v>
      </c>
    </row>
    <row r="102" spans="2:36">
      <c r="B102">
        <f>loaded!C102</f>
        <v>0</v>
      </c>
      <c r="C102">
        <f>loaded!I102</f>
        <v>0</v>
      </c>
      <c r="D102">
        <f>IF(loaded!K102="Male",1,IF(loaded!K102="Female",2,9))</f>
        <v>9</v>
      </c>
      <c r="E102" s="89" t="e">
        <f>IF(stats!$Y$13,DATE(RIGHT(loaded!M102,4),MID(loaded!M102,3,2),LEFT(loaded!M102,2)),DATE(RIGHT(loaded!M102,4), MID(loaded!M102,4,2),LEFT(loaded!M102,2)))</f>
        <v>#VALUE!</v>
      </c>
      <c r="F102" s="67" t="e">
        <f t="shared" si="2"/>
        <v>#VALUE!</v>
      </c>
      <c r="G102" t="str">
        <f>LEFT(loaded!O102,3)</f>
        <v/>
      </c>
      <c r="H102" s="67" t="str">
        <f>_xlfn.IFNA(INDEX(cntry_codes,MATCH(loaded!Q102,countries,0)),IF(loaded!Q102="","0003",""))</f>
        <v>0003</v>
      </c>
      <c r="I102" t="e">
        <f>INDEX(atsi_codes,MATCH(loaded!S102,atsi,0))</f>
        <v>#N/A</v>
      </c>
      <c r="J102" t="e">
        <f>INDEX(lang_codes,MATCH(loaded!U102,lang,0))</f>
        <v>#N/A</v>
      </c>
      <c r="K102" s="6">
        <f>loaded!W102</f>
        <v>0</v>
      </c>
      <c r="L102" t="e">
        <f>INDEX(us_acc_codes,MATCH(loaded!Y102,us_acc,0))</f>
        <v>#N/A</v>
      </c>
      <c r="M102" t="e">
        <f>INDEX(client_codes,MATCH(loaded!AA102,client,0))</f>
        <v>#N/A</v>
      </c>
      <c r="N102" t="e">
        <f>INDEX(src_ref_codes,MATCH(loaded!AC102,src_ref,0))</f>
        <v>#N/A</v>
      </c>
      <c r="O102" s="89" t="e">
        <f>IF(stats!$Y$13,DATE(RIGHT(loaded!AE102,4),MID(loaded!AE102,3,2),LEFT(loaded!AE102,2)),DATE(RIGHT(loaded!AE102,4),MID(loaded!AE102,4,2),LEFT(loaded!AE102,2)))</f>
        <v>#VALUE!</v>
      </c>
      <c r="P102" s="89" t="e">
        <f>IF(stats!$Y$13,DATE(RIGHT(loaded!AG102,4),MID(loaded!AG102,3,2),LEFT(loaded!AG102,2)),DATE(RIGHT(loaded!AG102,4),MID(loaded!AG102,4,2),LEFT(loaded!AG102,2)))</f>
        <v>#VALUE!</v>
      </c>
      <c r="Q102" s="67" t="e">
        <f t="shared" si="3"/>
        <v>#VALUE!</v>
      </c>
      <c r="R102" t="e">
        <f>INDEX(reces_codes,MATCH(loaded!AI102,reason,0))</f>
        <v>#N/A</v>
      </c>
      <c r="S102" t="e">
        <f>INDEX(TDS_codes,MATCH(loaded!AK102,TDS,0))</f>
        <v>#N/A</v>
      </c>
      <c r="T102" t="e">
        <f>IF(M102=2,"",INDEX(method_codes,MATCH(loaded!AM102,method,0)))</f>
        <v>#N/A</v>
      </c>
      <c r="U102" t="e">
        <f>IF(M102=2,"",INDEX(inj_codes,MATCH(loaded!AO102,inj,0)))</f>
        <v>#N/A</v>
      </c>
      <c r="V102" t="e">
        <f>IF(M102=2,"",INDEX(drug_codes,MATCH(loaded!AQ102,drug,0)))</f>
        <v>#N/A</v>
      </c>
      <c r="W102" t="e">
        <f>IF(M102=2,"",_xlfn.IFNA(INDEX(drug_codes,MATCH(loaded!AS102,drug,0)),""))</f>
        <v>#N/A</v>
      </c>
      <c r="X102" t="e">
        <f>IF(M102=2,"",_xlfn.IFNA(INDEX(drug_codes,MATCH(loaded!AU102,drug,0)),""))</f>
        <v>#N/A</v>
      </c>
      <c r="Y102" t="e">
        <f>IF(M102=2,"",_xlfn.IFNA(INDEX(drug_codes,MATCH(loaded!AW102,drug,0)),""))</f>
        <v>#N/A</v>
      </c>
      <c r="Z102" t="e">
        <f>IF(M102=2,"",_xlfn.IFNA(INDEX(drug_codes,MATCH(loaded!AY102,drug,0)),""))</f>
        <v>#N/A</v>
      </c>
      <c r="AA102" t="e">
        <f>IF(M102=2,"",_xlfn.IFNA(INDEX(drug_codes,MATCH(loaded!BA102,drug,0)),""))</f>
        <v>#N/A</v>
      </c>
      <c r="AB102" t="e">
        <f>INDEX(MTT_codes,MATCH(loaded!BC102,MTT,0))</f>
        <v>#N/A</v>
      </c>
      <c r="AC102" t="str">
        <f>_xlfn.IFNA(INDEX(MTT_codes,MATCH(loaded!BE102,MTT,0)),"")</f>
        <v/>
      </c>
      <c r="AD102" t="str">
        <f>_xlfn.IFNA(INDEX(MTT_codes,MATCH(loaded!BG102,MTT,0)),"")</f>
        <v/>
      </c>
      <c r="AE102" t="str">
        <f>_xlfn.IFNA(INDEX(MTT_codes,MATCH(loaded!BI102,MTT,0)),"")</f>
        <v/>
      </c>
      <c r="AF102" t="str">
        <f>_xlfn.IFNA(INDEX(MTT_codes,MATCH(loaded!BK102,MTT,0)),"")</f>
        <v/>
      </c>
      <c r="AG102" t="str">
        <f>_xlfn.IFNA(INDEX(MTT_codes,MATCH(loaded!BM102,MTT,0)),"")</f>
        <v/>
      </c>
      <c r="AH102" t="e">
        <f>INDEX(liv_ar_codes,MATCH(loaded!BO102,liv_ar,0))</f>
        <v>#N/A</v>
      </c>
      <c r="AI102" t="str">
        <f>_xlfn.IFNA(INDEX(MTT_codes,MATCH(loaded!BQ102,MTT,0)),"")</f>
        <v/>
      </c>
      <c r="AJ102">
        <f>_xlfn.IFNA(INDEX(mental_codes,MATCH(loaded!BS102,mental,0)),9)</f>
        <v>9</v>
      </c>
    </row>
    <row r="103" spans="2:36">
      <c r="B103">
        <f>loaded!C103</f>
        <v>0</v>
      </c>
      <c r="C103">
        <f>loaded!I103</f>
        <v>0</v>
      </c>
      <c r="D103">
        <f>IF(loaded!K103="Male",1,IF(loaded!K103="Female",2,9))</f>
        <v>9</v>
      </c>
      <c r="E103" s="89" t="e">
        <f>IF(stats!$Y$13,DATE(RIGHT(loaded!M103,4),MID(loaded!M103,3,2),LEFT(loaded!M103,2)),DATE(RIGHT(loaded!M103,4), MID(loaded!M103,4,2),LEFT(loaded!M103,2)))</f>
        <v>#VALUE!</v>
      </c>
      <c r="F103" s="67" t="e">
        <f t="shared" si="2"/>
        <v>#VALUE!</v>
      </c>
      <c r="G103" t="str">
        <f>LEFT(loaded!O103,3)</f>
        <v/>
      </c>
      <c r="H103" s="67" t="str">
        <f>_xlfn.IFNA(INDEX(cntry_codes,MATCH(loaded!Q103,countries,0)),IF(loaded!Q103="","0003",""))</f>
        <v>0003</v>
      </c>
      <c r="I103" t="e">
        <f>INDEX(atsi_codes,MATCH(loaded!S103,atsi,0))</f>
        <v>#N/A</v>
      </c>
      <c r="J103" t="e">
        <f>INDEX(lang_codes,MATCH(loaded!U103,lang,0))</f>
        <v>#N/A</v>
      </c>
      <c r="K103" s="6">
        <f>loaded!W103</f>
        <v>0</v>
      </c>
      <c r="L103" t="e">
        <f>INDEX(us_acc_codes,MATCH(loaded!Y103,us_acc,0))</f>
        <v>#N/A</v>
      </c>
      <c r="M103" t="e">
        <f>INDEX(client_codes,MATCH(loaded!AA103,client,0))</f>
        <v>#N/A</v>
      </c>
      <c r="N103" t="e">
        <f>INDEX(src_ref_codes,MATCH(loaded!AC103,src_ref,0))</f>
        <v>#N/A</v>
      </c>
      <c r="O103" s="89" t="e">
        <f>IF(stats!$Y$13,DATE(RIGHT(loaded!AE103,4),MID(loaded!AE103,3,2),LEFT(loaded!AE103,2)),DATE(RIGHT(loaded!AE103,4),MID(loaded!AE103,4,2),LEFT(loaded!AE103,2)))</f>
        <v>#VALUE!</v>
      </c>
      <c r="P103" s="89" t="e">
        <f>IF(stats!$Y$13,DATE(RIGHT(loaded!AG103,4),MID(loaded!AG103,3,2),LEFT(loaded!AG103,2)),DATE(RIGHT(loaded!AG103,4),MID(loaded!AG103,4,2),LEFT(loaded!AG103,2)))</f>
        <v>#VALUE!</v>
      </c>
      <c r="Q103" s="67" t="e">
        <f t="shared" si="3"/>
        <v>#VALUE!</v>
      </c>
      <c r="R103" t="e">
        <f>INDEX(reces_codes,MATCH(loaded!AI103,reason,0))</f>
        <v>#N/A</v>
      </c>
      <c r="S103" t="e">
        <f>INDEX(TDS_codes,MATCH(loaded!AK103,TDS,0))</f>
        <v>#N/A</v>
      </c>
      <c r="T103" t="e">
        <f>IF(M103=2,"",INDEX(method_codes,MATCH(loaded!AM103,method,0)))</f>
        <v>#N/A</v>
      </c>
      <c r="U103" t="e">
        <f>IF(M103=2,"",INDEX(inj_codes,MATCH(loaded!AO103,inj,0)))</f>
        <v>#N/A</v>
      </c>
      <c r="V103" t="e">
        <f>IF(M103=2,"",INDEX(drug_codes,MATCH(loaded!AQ103,drug,0)))</f>
        <v>#N/A</v>
      </c>
      <c r="W103" t="e">
        <f>IF(M103=2,"",_xlfn.IFNA(INDEX(drug_codes,MATCH(loaded!AS103,drug,0)),""))</f>
        <v>#N/A</v>
      </c>
      <c r="X103" t="e">
        <f>IF(M103=2,"",_xlfn.IFNA(INDEX(drug_codes,MATCH(loaded!AU103,drug,0)),""))</f>
        <v>#N/A</v>
      </c>
      <c r="Y103" t="e">
        <f>IF(M103=2,"",_xlfn.IFNA(INDEX(drug_codes,MATCH(loaded!AW103,drug,0)),""))</f>
        <v>#N/A</v>
      </c>
      <c r="Z103" t="e">
        <f>IF(M103=2,"",_xlfn.IFNA(INDEX(drug_codes,MATCH(loaded!AY103,drug,0)),""))</f>
        <v>#N/A</v>
      </c>
      <c r="AA103" t="e">
        <f>IF(M103=2,"",_xlfn.IFNA(INDEX(drug_codes,MATCH(loaded!BA103,drug,0)),""))</f>
        <v>#N/A</v>
      </c>
      <c r="AB103" t="e">
        <f>INDEX(MTT_codes,MATCH(loaded!BC103,MTT,0))</f>
        <v>#N/A</v>
      </c>
      <c r="AC103" t="str">
        <f>_xlfn.IFNA(INDEX(MTT_codes,MATCH(loaded!BE103,MTT,0)),"")</f>
        <v/>
      </c>
      <c r="AD103" t="str">
        <f>_xlfn.IFNA(INDEX(MTT_codes,MATCH(loaded!BG103,MTT,0)),"")</f>
        <v/>
      </c>
      <c r="AE103" t="str">
        <f>_xlfn.IFNA(INDEX(MTT_codes,MATCH(loaded!BI103,MTT,0)),"")</f>
        <v/>
      </c>
      <c r="AF103" t="str">
        <f>_xlfn.IFNA(INDEX(MTT_codes,MATCH(loaded!BK103,MTT,0)),"")</f>
        <v/>
      </c>
      <c r="AG103" t="str">
        <f>_xlfn.IFNA(INDEX(MTT_codes,MATCH(loaded!BM103,MTT,0)),"")</f>
        <v/>
      </c>
      <c r="AH103" t="e">
        <f>INDEX(liv_ar_codes,MATCH(loaded!BO103,liv_ar,0))</f>
        <v>#N/A</v>
      </c>
      <c r="AI103" t="str">
        <f>_xlfn.IFNA(INDEX(MTT_codes,MATCH(loaded!BQ103,MTT,0)),"")</f>
        <v/>
      </c>
      <c r="AJ103">
        <f>_xlfn.IFNA(INDEX(mental_codes,MATCH(loaded!BS103,mental,0)),9)</f>
        <v>9</v>
      </c>
    </row>
    <row r="104" spans="2:36">
      <c r="B104">
        <f>loaded!C104</f>
        <v>0</v>
      </c>
      <c r="C104">
        <f>loaded!I104</f>
        <v>0</v>
      </c>
      <c r="D104">
        <f>IF(loaded!K104="Male",1,IF(loaded!K104="Female",2,9))</f>
        <v>9</v>
      </c>
      <c r="E104" s="89" t="e">
        <f>IF(stats!$Y$13,DATE(RIGHT(loaded!M104,4),MID(loaded!M104,3,2),LEFT(loaded!M104,2)),DATE(RIGHT(loaded!M104,4), MID(loaded!M104,4,2),LEFT(loaded!M104,2)))</f>
        <v>#VALUE!</v>
      </c>
      <c r="F104" s="67" t="e">
        <f t="shared" si="2"/>
        <v>#VALUE!</v>
      </c>
      <c r="G104" t="str">
        <f>LEFT(loaded!O104,3)</f>
        <v/>
      </c>
      <c r="H104" s="67" t="str">
        <f>_xlfn.IFNA(INDEX(cntry_codes,MATCH(loaded!Q104,countries,0)),IF(loaded!Q104="","0003",""))</f>
        <v>0003</v>
      </c>
      <c r="I104" t="e">
        <f>INDEX(atsi_codes,MATCH(loaded!S104,atsi,0))</f>
        <v>#N/A</v>
      </c>
      <c r="J104" t="e">
        <f>INDEX(lang_codes,MATCH(loaded!U104,lang,0))</f>
        <v>#N/A</v>
      </c>
      <c r="K104" s="6">
        <f>loaded!W104</f>
        <v>0</v>
      </c>
      <c r="L104" t="e">
        <f>INDEX(us_acc_codes,MATCH(loaded!Y104,us_acc,0))</f>
        <v>#N/A</v>
      </c>
      <c r="M104" t="e">
        <f>INDEX(client_codes,MATCH(loaded!AA104,client,0))</f>
        <v>#N/A</v>
      </c>
      <c r="N104" t="e">
        <f>INDEX(src_ref_codes,MATCH(loaded!AC104,src_ref,0))</f>
        <v>#N/A</v>
      </c>
      <c r="O104" s="89" t="e">
        <f>IF(stats!$Y$13,DATE(RIGHT(loaded!AE104,4),MID(loaded!AE104,3,2),LEFT(loaded!AE104,2)),DATE(RIGHT(loaded!AE104,4),MID(loaded!AE104,4,2),LEFT(loaded!AE104,2)))</f>
        <v>#VALUE!</v>
      </c>
      <c r="P104" s="89" t="e">
        <f>IF(stats!$Y$13,DATE(RIGHT(loaded!AG104,4),MID(loaded!AG104,3,2),LEFT(loaded!AG104,2)),DATE(RIGHT(loaded!AG104,4),MID(loaded!AG104,4,2),LEFT(loaded!AG104,2)))</f>
        <v>#VALUE!</v>
      </c>
      <c r="Q104" s="67" t="e">
        <f t="shared" si="3"/>
        <v>#VALUE!</v>
      </c>
      <c r="R104" t="e">
        <f>INDEX(reces_codes,MATCH(loaded!AI104,reason,0))</f>
        <v>#N/A</v>
      </c>
      <c r="S104" t="e">
        <f>INDEX(TDS_codes,MATCH(loaded!AK104,TDS,0))</f>
        <v>#N/A</v>
      </c>
      <c r="T104" t="e">
        <f>IF(M104=2,"",INDEX(method_codes,MATCH(loaded!AM104,method,0)))</f>
        <v>#N/A</v>
      </c>
      <c r="U104" t="e">
        <f>IF(M104=2,"",INDEX(inj_codes,MATCH(loaded!AO104,inj,0)))</f>
        <v>#N/A</v>
      </c>
      <c r="V104" t="e">
        <f>IF(M104=2,"",INDEX(drug_codes,MATCH(loaded!AQ104,drug,0)))</f>
        <v>#N/A</v>
      </c>
      <c r="W104" t="e">
        <f>IF(M104=2,"",_xlfn.IFNA(INDEX(drug_codes,MATCH(loaded!AS104,drug,0)),""))</f>
        <v>#N/A</v>
      </c>
      <c r="X104" t="e">
        <f>IF(M104=2,"",_xlfn.IFNA(INDEX(drug_codes,MATCH(loaded!AU104,drug,0)),""))</f>
        <v>#N/A</v>
      </c>
      <c r="Y104" t="e">
        <f>IF(M104=2,"",_xlfn.IFNA(INDEX(drug_codes,MATCH(loaded!AW104,drug,0)),""))</f>
        <v>#N/A</v>
      </c>
      <c r="Z104" t="e">
        <f>IF(M104=2,"",_xlfn.IFNA(INDEX(drug_codes,MATCH(loaded!AY104,drug,0)),""))</f>
        <v>#N/A</v>
      </c>
      <c r="AA104" t="e">
        <f>IF(M104=2,"",_xlfn.IFNA(INDEX(drug_codes,MATCH(loaded!BA104,drug,0)),""))</f>
        <v>#N/A</v>
      </c>
      <c r="AB104" t="e">
        <f>INDEX(MTT_codes,MATCH(loaded!BC104,MTT,0))</f>
        <v>#N/A</v>
      </c>
      <c r="AC104" t="str">
        <f>_xlfn.IFNA(INDEX(MTT_codes,MATCH(loaded!BE104,MTT,0)),"")</f>
        <v/>
      </c>
      <c r="AD104" t="str">
        <f>_xlfn.IFNA(INDEX(MTT_codes,MATCH(loaded!BG104,MTT,0)),"")</f>
        <v/>
      </c>
      <c r="AE104" t="str">
        <f>_xlfn.IFNA(INDEX(MTT_codes,MATCH(loaded!BI104,MTT,0)),"")</f>
        <v/>
      </c>
      <c r="AF104" t="str">
        <f>_xlfn.IFNA(INDEX(MTT_codes,MATCH(loaded!BK104,MTT,0)),"")</f>
        <v/>
      </c>
      <c r="AG104" t="str">
        <f>_xlfn.IFNA(INDEX(MTT_codes,MATCH(loaded!BM104,MTT,0)),"")</f>
        <v/>
      </c>
      <c r="AH104" t="e">
        <f>INDEX(liv_ar_codes,MATCH(loaded!BO104,liv_ar,0))</f>
        <v>#N/A</v>
      </c>
      <c r="AI104" t="str">
        <f>_xlfn.IFNA(INDEX(MTT_codes,MATCH(loaded!BQ104,MTT,0)),"")</f>
        <v/>
      </c>
      <c r="AJ104">
        <f>_xlfn.IFNA(INDEX(mental_codes,MATCH(loaded!BS104,mental,0)),9)</f>
        <v>9</v>
      </c>
    </row>
    <row r="105" spans="2:36">
      <c r="B105">
        <f>loaded!C105</f>
        <v>0</v>
      </c>
      <c r="C105">
        <f>loaded!I105</f>
        <v>0</v>
      </c>
      <c r="D105">
        <f>IF(loaded!K105="Male",1,IF(loaded!K105="Female",2,9))</f>
        <v>9</v>
      </c>
      <c r="E105" s="89" t="e">
        <f>IF(stats!$Y$13,DATE(RIGHT(loaded!M105,4),MID(loaded!M105,3,2),LEFT(loaded!M105,2)),DATE(RIGHT(loaded!M105,4), MID(loaded!M105,4,2),LEFT(loaded!M105,2)))</f>
        <v>#VALUE!</v>
      </c>
      <c r="F105" s="67" t="e">
        <f t="shared" si="2"/>
        <v>#VALUE!</v>
      </c>
      <c r="G105" t="str">
        <f>LEFT(loaded!O105,3)</f>
        <v/>
      </c>
      <c r="H105" s="67" t="str">
        <f>_xlfn.IFNA(INDEX(cntry_codes,MATCH(loaded!Q105,countries,0)),IF(loaded!Q105="","0003",""))</f>
        <v>0003</v>
      </c>
      <c r="I105" t="e">
        <f>INDEX(atsi_codes,MATCH(loaded!S105,atsi,0))</f>
        <v>#N/A</v>
      </c>
      <c r="J105" t="e">
        <f>INDEX(lang_codes,MATCH(loaded!U105,lang,0))</f>
        <v>#N/A</v>
      </c>
      <c r="K105" s="6">
        <f>loaded!W105</f>
        <v>0</v>
      </c>
      <c r="L105" t="e">
        <f>INDEX(us_acc_codes,MATCH(loaded!Y105,us_acc,0))</f>
        <v>#N/A</v>
      </c>
      <c r="M105" t="e">
        <f>INDEX(client_codes,MATCH(loaded!AA105,client,0))</f>
        <v>#N/A</v>
      </c>
      <c r="N105" t="e">
        <f>INDEX(src_ref_codes,MATCH(loaded!AC105,src_ref,0))</f>
        <v>#N/A</v>
      </c>
      <c r="O105" s="89" t="e">
        <f>IF(stats!$Y$13,DATE(RIGHT(loaded!AE105,4),MID(loaded!AE105,3,2),LEFT(loaded!AE105,2)),DATE(RIGHT(loaded!AE105,4),MID(loaded!AE105,4,2),LEFT(loaded!AE105,2)))</f>
        <v>#VALUE!</v>
      </c>
      <c r="P105" s="89" t="e">
        <f>IF(stats!$Y$13,DATE(RIGHT(loaded!AG105,4),MID(loaded!AG105,3,2),LEFT(loaded!AG105,2)),DATE(RIGHT(loaded!AG105,4),MID(loaded!AG105,4,2),LEFT(loaded!AG105,2)))</f>
        <v>#VALUE!</v>
      </c>
      <c r="Q105" s="67" t="e">
        <f t="shared" si="3"/>
        <v>#VALUE!</v>
      </c>
      <c r="R105" t="e">
        <f>INDEX(reces_codes,MATCH(loaded!AI105,reason,0))</f>
        <v>#N/A</v>
      </c>
      <c r="S105" t="e">
        <f>INDEX(TDS_codes,MATCH(loaded!AK105,TDS,0))</f>
        <v>#N/A</v>
      </c>
      <c r="T105" t="e">
        <f>IF(M105=2,"",INDEX(method_codes,MATCH(loaded!AM105,method,0)))</f>
        <v>#N/A</v>
      </c>
      <c r="U105" t="e">
        <f>IF(M105=2,"",INDEX(inj_codes,MATCH(loaded!AO105,inj,0)))</f>
        <v>#N/A</v>
      </c>
      <c r="V105" t="e">
        <f>IF(M105=2,"",INDEX(drug_codes,MATCH(loaded!AQ105,drug,0)))</f>
        <v>#N/A</v>
      </c>
      <c r="W105" t="e">
        <f>IF(M105=2,"",_xlfn.IFNA(INDEX(drug_codes,MATCH(loaded!AS105,drug,0)),""))</f>
        <v>#N/A</v>
      </c>
      <c r="X105" t="e">
        <f>IF(M105=2,"",_xlfn.IFNA(INDEX(drug_codes,MATCH(loaded!AU105,drug,0)),""))</f>
        <v>#N/A</v>
      </c>
      <c r="Y105" t="e">
        <f>IF(M105=2,"",_xlfn.IFNA(INDEX(drug_codes,MATCH(loaded!AW105,drug,0)),""))</f>
        <v>#N/A</v>
      </c>
      <c r="Z105" t="e">
        <f>IF(M105=2,"",_xlfn.IFNA(INDEX(drug_codes,MATCH(loaded!AY105,drug,0)),""))</f>
        <v>#N/A</v>
      </c>
      <c r="AA105" t="e">
        <f>IF(M105=2,"",_xlfn.IFNA(INDEX(drug_codes,MATCH(loaded!BA105,drug,0)),""))</f>
        <v>#N/A</v>
      </c>
      <c r="AB105" t="e">
        <f>INDEX(MTT_codes,MATCH(loaded!BC105,MTT,0))</f>
        <v>#N/A</v>
      </c>
      <c r="AC105" t="str">
        <f>_xlfn.IFNA(INDEX(MTT_codes,MATCH(loaded!BE105,MTT,0)),"")</f>
        <v/>
      </c>
      <c r="AD105" t="str">
        <f>_xlfn.IFNA(INDEX(MTT_codes,MATCH(loaded!BG105,MTT,0)),"")</f>
        <v/>
      </c>
      <c r="AE105" t="str">
        <f>_xlfn.IFNA(INDEX(MTT_codes,MATCH(loaded!BI105,MTT,0)),"")</f>
        <v/>
      </c>
      <c r="AF105" t="str">
        <f>_xlfn.IFNA(INDEX(MTT_codes,MATCH(loaded!BK105,MTT,0)),"")</f>
        <v/>
      </c>
      <c r="AG105" t="str">
        <f>_xlfn.IFNA(INDEX(MTT_codes,MATCH(loaded!BM105,MTT,0)),"")</f>
        <v/>
      </c>
      <c r="AH105" t="e">
        <f>INDEX(liv_ar_codes,MATCH(loaded!BO105,liv_ar,0))</f>
        <v>#N/A</v>
      </c>
      <c r="AI105" t="str">
        <f>_xlfn.IFNA(INDEX(MTT_codes,MATCH(loaded!BQ105,MTT,0)),"")</f>
        <v/>
      </c>
      <c r="AJ105">
        <f>_xlfn.IFNA(INDEX(mental_codes,MATCH(loaded!BS105,mental,0)),9)</f>
        <v>9</v>
      </c>
    </row>
    <row r="106" spans="2:36">
      <c r="B106">
        <f>loaded!C106</f>
        <v>0</v>
      </c>
      <c r="C106">
        <f>loaded!I106</f>
        <v>0</v>
      </c>
      <c r="D106">
        <f>IF(loaded!K106="Male",1,IF(loaded!K106="Female",2,9))</f>
        <v>9</v>
      </c>
      <c r="E106" s="89" t="e">
        <f>IF(stats!$Y$13,DATE(RIGHT(loaded!M106,4),MID(loaded!M106,3,2),LEFT(loaded!M106,2)),DATE(RIGHT(loaded!M106,4), MID(loaded!M106,4,2),LEFT(loaded!M106,2)))</f>
        <v>#VALUE!</v>
      </c>
      <c r="F106" s="67" t="e">
        <f t="shared" si="2"/>
        <v>#VALUE!</v>
      </c>
      <c r="G106" t="str">
        <f>LEFT(loaded!O106,3)</f>
        <v/>
      </c>
      <c r="H106" s="67" t="str">
        <f>_xlfn.IFNA(INDEX(cntry_codes,MATCH(loaded!Q106,countries,0)),IF(loaded!Q106="","0003",""))</f>
        <v>0003</v>
      </c>
      <c r="I106" t="e">
        <f>INDEX(atsi_codes,MATCH(loaded!S106,atsi,0))</f>
        <v>#N/A</v>
      </c>
      <c r="J106" t="e">
        <f>INDEX(lang_codes,MATCH(loaded!U106,lang,0))</f>
        <v>#N/A</v>
      </c>
      <c r="K106" s="6">
        <f>loaded!W106</f>
        <v>0</v>
      </c>
      <c r="L106" t="e">
        <f>INDEX(us_acc_codes,MATCH(loaded!Y106,us_acc,0))</f>
        <v>#N/A</v>
      </c>
      <c r="M106" t="e">
        <f>INDEX(client_codes,MATCH(loaded!AA106,client,0))</f>
        <v>#N/A</v>
      </c>
      <c r="N106" t="e">
        <f>INDEX(src_ref_codes,MATCH(loaded!AC106,src_ref,0))</f>
        <v>#N/A</v>
      </c>
      <c r="O106" s="89" t="e">
        <f>IF(stats!$Y$13,DATE(RIGHT(loaded!AE106,4),MID(loaded!AE106,3,2),LEFT(loaded!AE106,2)),DATE(RIGHT(loaded!AE106,4),MID(loaded!AE106,4,2),LEFT(loaded!AE106,2)))</f>
        <v>#VALUE!</v>
      </c>
      <c r="P106" s="89" t="e">
        <f>IF(stats!$Y$13,DATE(RIGHT(loaded!AG106,4),MID(loaded!AG106,3,2),LEFT(loaded!AG106,2)),DATE(RIGHT(loaded!AG106,4),MID(loaded!AG106,4,2),LEFT(loaded!AG106,2)))</f>
        <v>#VALUE!</v>
      </c>
      <c r="Q106" s="67" t="e">
        <f t="shared" si="3"/>
        <v>#VALUE!</v>
      </c>
      <c r="R106" t="e">
        <f>INDEX(reces_codes,MATCH(loaded!AI106,reason,0))</f>
        <v>#N/A</v>
      </c>
      <c r="S106" t="e">
        <f>INDEX(TDS_codes,MATCH(loaded!AK106,TDS,0))</f>
        <v>#N/A</v>
      </c>
      <c r="T106" t="e">
        <f>IF(M106=2,"",INDEX(method_codes,MATCH(loaded!AM106,method,0)))</f>
        <v>#N/A</v>
      </c>
      <c r="U106" t="e">
        <f>IF(M106=2,"",INDEX(inj_codes,MATCH(loaded!AO106,inj,0)))</f>
        <v>#N/A</v>
      </c>
      <c r="V106" t="e">
        <f>IF(M106=2,"",INDEX(drug_codes,MATCH(loaded!AQ106,drug,0)))</f>
        <v>#N/A</v>
      </c>
      <c r="W106" t="e">
        <f>IF(M106=2,"",_xlfn.IFNA(INDEX(drug_codes,MATCH(loaded!AS106,drug,0)),""))</f>
        <v>#N/A</v>
      </c>
      <c r="X106" t="e">
        <f>IF(M106=2,"",_xlfn.IFNA(INDEX(drug_codes,MATCH(loaded!AU106,drug,0)),""))</f>
        <v>#N/A</v>
      </c>
      <c r="Y106" t="e">
        <f>IF(M106=2,"",_xlfn.IFNA(INDEX(drug_codes,MATCH(loaded!AW106,drug,0)),""))</f>
        <v>#N/A</v>
      </c>
      <c r="Z106" t="e">
        <f>IF(M106=2,"",_xlfn.IFNA(INDEX(drug_codes,MATCH(loaded!AY106,drug,0)),""))</f>
        <v>#N/A</v>
      </c>
      <c r="AA106" t="e">
        <f>IF(M106=2,"",_xlfn.IFNA(INDEX(drug_codes,MATCH(loaded!BA106,drug,0)),""))</f>
        <v>#N/A</v>
      </c>
      <c r="AB106" t="e">
        <f>INDEX(MTT_codes,MATCH(loaded!BC106,MTT,0))</f>
        <v>#N/A</v>
      </c>
      <c r="AC106" t="str">
        <f>_xlfn.IFNA(INDEX(MTT_codes,MATCH(loaded!BE106,MTT,0)),"")</f>
        <v/>
      </c>
      <c r="AD106" t="str">
        <f>_xlfn.IFNA(INDEX(MTT_codes,MATCH(loaded!BG106,MTT,0)),"")</f>
        <v/>
      </c>
      <c r="AE106" t="str">
        <f>_xlfn.IFNA(INDEX(MTT_codes,MATCH(loaded!BI106,MTT,0)),"")</f>
        <v/>
      </c>
      <c r="AF106" t="str">
        <f>_xlfn.IFNA(INDEX(MTT_codes,MATCH(loaded!BK106,MTT,0)),"")</f>
        <v/>
      </c>
      <c r="AG106" t="str">
        <f>_xlfn.IFNA(INDEX(MTT_codes,MATCH(loaded!BM106,MTT,0)),"")</f>
        <v/>
      </c>
      <c r="AH106" t="e">
        <f>INDEX(liv_ar_codes,MATCH(loaded!BO106,liv_ar,0))</f>
        <v>#N/A</v>
      </c>
      <c r="AI106" t="str">
        <f>_xlfn.IFNA(INDEX(MTT_codes,MATCH(loaded!BQ106,MTT,0)),"")</f>
        <v/>
      </c>
      <c r="AJ106">
        <f>_xlfn.IFNA(INDEX(mental_codes,MATCH(loaded!BS106,mental,0)),9)</f>
        <v>9</v>
      </c>
    </row>
    <row r="107" spans="2:36">
      <c r="B107">
        <f>loaded!C107</f>
        <v>0</v>
      </c>
      <c r="C107">
        <f>loaded!I107</f>
        <v>0</v>
      </c>
      <c r="D107">
        <f>IF(loaded!K107="Male",1,IF(loaded!K107="Female",2,9))</f>
        <v>9</v>
      </c>
      <c r="E107" s="89" t="e">
        <f>IF(stats!$Y$13,DATE(RIGHT(loaded!M107,4),MID(loaded!M107,3,2),LEFT(loaded!M107,2)),DATE(RIGHT(loaded!M107,4), MID(loaded!M107,4,2),LEFT(loaded!M107,2)))</f>
        <v>#VALUE!</v>
      </c>
      <c r="F107" s="67" t="e">
        <f t="shared" si="2"/>
        <v>#VALUE!</v>
      </c>
      <c r="G107" t="str">
        <f>LEFT(loaded!O107,3)</f>
        <v/>
      </c>
      <c r="H107" s="67" t="str">
        <f>_xlfn.IFNA(INDEX(cntry_codes,MATCH(loaded!Q107,countries,0)),IF(loaded!Q107="","0003",""))</f>
        <v>0003</v>
      </c>
      <c r="I107" t="e">
        <f>INDEX(atsi_codes,MATCH(loaded!S107,atsi,0))</f>
        <v>#N/A</v>
      </c>
      <c r="J107" t="e">
        <f>INDEX(lang_codes,MATCH(loaded!U107,lang,0))</f>
        <v>#N/A</v>
      </c>
      <c r="K107" s="6">
        <f>loaded!W107</f>
        <v>0</v>
      </c>
      <c r="L107" t="e">
        <f>INDEX(us_acc_codes,MATCH(loaded!Y107,us_acc,0))</f>
        <v>#N/A</v>
      </c>
      <c r="M107" t="e">
        <f>INDEX(client_codes,MATCH(loaded!AA107,client,0))</f>
        <v>#N/A</v>
      </c>
      <c r="N107" t="e">
        <f>INDEX(src_ref_codes,MATCH(loaded!AC107,src_ref,0))</f>
        <v>#N/A</v>
      </c>
      <c r="O107" s="89" t="e">
        <f>IF(stats!$Y$13,DATE(RIGHT(loaded!AE107,4),MID(loaded!AE107,3,2),LEFT(loaded!AE107,2)),DATE(RIGHT(loaded!AE107,4),MID(loaded!AE107,4,2),LEFT(loaded!AE107,2)))</f>
        <v>#VALUE!</v>
      </c>
      <c r="P107" s="89" t="e">
        <f>IF(stats!$Y$13,DATE(RIGHT(loaded!AG107,4),MID(loaded!AG107,3,2),LEFT(loaded!AG107,2)),DATE(RIGHT(loaded!AG107,4),MID(loaded!AG107,4,2),LEFT(loaded!AG107,2)))</f>
        <v>#VALUE!</v>
      </c>
      <c r="Q107" s="67" t="e">
        <f t="shared" si="3"/>
        <v>#VALUE!</v>
      </c>
      <c r="R107" t="e">
        <f>INDEX(reces_codes,MATCH(loaded!AI107,reason,0))</f>
        <v>#N/A</v>
      </c>
      <c r="S107" t="e">
        <f>INDEX(TDS_codes,MATCH(loaded!AK107,TDS,0))</f>
        <v>#N/A</v>
      </c>
      <c r="T107" t="e">
        <f>IF(M107=2,"",INDEX(method_codes,MATCH(loaded!AM107,method,0)))</f>
        <v>#N/A</v>
      </c>
      <c r="U107" t="e">
        <f>IF(M107=2,"",INDEX(inj_codes,MATCH(loaded!AO107,inj,0)))</f>
        <v>#N/A</v>
      </c>
      <c r="V107" t="e">
        <f>IF(M107=2,"",INDEX(drug_codes,MATCH(loaded!AQ107,drug,0)))</f>
        <v>#N/A</v>
      </c>
      <c r="W107" t="e">
        <f>IF(M107=2,"",_xlfn.IFNA(INDEX(drug_codes,MATCH(loaded!AS107,drug,0)),""))</f>
        <v>#N/A</v>
      </c>
      <c r="X107" t="e">
        <f>IF(M107=2,"",_xlfn.IFNA(INDEX(drug_codes,MATCH(loaded!AU107,drug,0)),""))</f>
        <v>#N/A</v>
      </c>
      <c r="Y107" t="e">
        <f>IF(M107=2,"",_xlfn.IFNA(INDEX(drug_codes,MATCH(loaded!AW107,drug,0)),""))</f>
        <v>#N/A</v>
      </c>
      <c r="Z107" t="e">
        <f>IF(M107=2,"",_xlfn.IFNA(INDEX(drug_codes,MATCH(loaded!AY107,drug,0)),""))</f>
        <v>#N/A</v>
      </c>
      <c r="AA107" t="e">
        <f>IF(M107=2,"",_xlfn.IFNA(INDEX(drug_codes,MATCH(loaded!BA107,drug,0)),""))</f>
        <v>#N/A</v>
      </c>
      <c r="AB107" t="e">
        <f>INDEX(MTT_codes,MATCH(loaded!BC107,MTT,0))</f>
        <v>#N/A</v>
      </c>
      <c r="AC107" t="str">
        <f>_xlfn.IFNA(INDEX(MTT_codes,MATCH(loaded!BE107,MTT,0)),"")</f>
        <v/>
      </c>
      <c r="AD107" t="str">
        <f>_xlfn.IFNA(INDEX(MTT_codes,MATCH(loaded!BG107,MTT,0)),"")</f>
        <v/>
      </c>
      <c r="AE107" t="str">
        <f>_xlfn.IFNA(INDEX(MTT_codes,MATCH(loaded!BI107,MTT,0)),"")</f>
        <v/>
      </c>
      <c r="AF107" t="str">
        <f>_xlfn.IFNA(INDEX(MTT_codes,MATCH(loaded!BK107,MTT,0)),"")</f>
        <v/>
      </c>
      <c r="AG107" t="str">
        <f>_xlfn.IFNA(INDEX(MTT_codes,MATCH(loaded!BM107,MTT,0)),"")</f>
        <v/>
      </c>
      <c r="AH107" t="e">
        <f>INDEX(liv_ar_codes,MATCH(loaded!BO107,liv_ar,0))</f>
        <v>#N/A</v>
      </c>
      <c r="AI107" t="str">
        <f>_xlfn.IFNA(INDEX(MTT_codes,MATCH(loaded!BQ107,MTT,0)),"")</f>
        <v/>
      </c>
      <c r="AJ107">
        <f>_xlfn.IFNA(INDEX(mental_codes,MATCH(loaded!BS107,mental,0)),9)</f>
        <v>9</v>
      </c>
    </row>
    <row r="108" spans="2:36">
      <c r="B108">
        <f>loaded!C108</f>
        <v>0</v>
      </c>
      <c r="C108">
        <f>loaded!I108</f>
        <v>0</v>
      </c>
      <c r="D108">
        <f>IF(loaded!K108="Male",1,IF(loaded!K108="Female",2,9))</f>
        <v>9</v>
      </c>
      <c r="E108" s="89" t="e">
        <f>IF(stats!$Y$13,DATE(RIGHT(loaded!M108,4),MID(loaded!M108,3,2),LEFT(loaded!M108,2)),DATE(RIGHT(loaded!M108,4), MID(loaded!M108,4,2),LEFT(loaded!M108,2)))</f>
        <v>#VALUE!</v>
      </c>
      <c r="F108" s="67" t="e">
        <f t="shared" si="2"/>
        <v>#VALUE!</v>
      </c>
      <c r="G108" t="str">
        <f>LEFT(loaded!O108,3)</f>
        <v/>
      </c>
      <c r="H108" s="67" t="str">
        <f>_xlfn.IFNA(INDEX(cntry_codes,MATCH(loaded!Q108,countries,0)),IF(loaded!Q108="","0003",""))</f>
        <v>0003</v>
      </c>
      <c r="I108" t="e">
        <f>INDEX(atsi_codes,MATCH(loaded!S108,atsi,0))</f>
        <v>#N/A</v>
      </c>
      <c r="J108" t="e">
        <f>INDEX(lang_codes,MATCH(loaded!U108,lang,0))</f>
        <v>#N/A</v>
      </c>
      <c r="K108" s="6">
        <f>loaded!W108</f>
        <v>0</v>
      </c>
      <c r="L108" t="e">
        <f>INDEX(us_acc_codes,MATCH(loaded!Y108,us_acc,0))</f>
        <v>#N/A</v>
      </c>
      <c r="M108" t="e">
        <f>INDEX(client_codes,MATCH(loaded!AA108,client,0))</f>
        <v>#N/A</v>
      </c>
      <c r="N108" t="e">
        <f>INDEX(src_ref_codes,MATCH(loaded!AC108,src_ref,0))</f>
        <v>#N/A</v>
      </c>
      <c r="O108" s="89" t="e">
        <f>IF(stats!$Y$13,DATE(RIGHT(loaded!AE108,4),MID(loaded!AE108,3,2),LEFT(loaded!AE108,2)),DATE(RIGHT(loaded!AE108,4),MID(loaded!AE108,4,2),LEFT(loaded!AE108,2)))</f>
        <v>#VALUE!</v>
      </c>
      <c r="P108" s="89" t="e">
        <f>IF(stats!$Y$13,DATE(RIGHT(loaded!AG108,4),MID(loaded!AG108,3,2),LEFT(loaded!AG108,2)),DATE(RIGHT(loaded!AG108,4),MID(loaded!AG108,4,2),LEFT(loaded!AG108,2)))</f>
        <v>#VALUE!</v>
      </c>
      <c r="Q108" s="67" t="e">
        <f t="shared" si="3"/>
        <v>#VALUE!</v>
      </c>
      <c r="R108" t="e">
        <f>INDEX(reces_codes,MATCH(loaded!AI108,reason,0))</f>
        <v>#N/A</v>
      </c>
      <c r="S108" t="e">
        <f>INDEX(TDS_codes,MATCH(loaded!AK108,TDS,0))</f>
        <v>#N/A</v>
      </c>
      <c r="T108" t="e">
        <f>IF(M108=2,"",INDEX(method_codes,MATCH(loaded!AM108,method,0)))</f>
        <v>#N/A</v>
      </c>
      <c r="U108" t="e">
        <f>IF(M108=2,"",INDEX(inj_codes,MATCH(loaded!AO108,inj,0)))</f>
        <v>#N/A</v>
      </c>
      <c r="V108" t="e">
        <f>IF(M108=2,"",INDEX(drug_codes,MATCH(loaded!AQ108,drug,0)))</f>
        <v>#N/A</v>
      </c>
      <c r="W108" t="e">
        <f>IF(M108=2,"",_xlfn.IFNA(INDEX(drug_codes,MATCH(loaded!AS108,drug,0)),""))</f>
        <v>#N/A</v>
      </c>
      <c r="X108" t="e">
        <f>IF(M108=2,"",_xlfn.IFNA(INDEX(drug_codes,MATCH(loaded!AU108,drug,0)),""))</f>
        <v>#N/A</v>
      </c>
      <c r="Y108" t="e">
        <f>IF(M108=2,"",_xlfn.IFNA(INDEX(drug_codes,MATCH(loaded!AW108,drug,0)),""))</f>
        <v>#N/A</v>
      </c>
      <c r="Z108" t="e">
        <f>IF(M108=2,"",_xlfn.IFNA(INDEX(drug_codes,MATCH(loaded!AY108,drug,0)),""))</f>
        <v>#N/A</v>
      </c>
      <c r="AA108" t="e">
        <f>IF(M108=2,"",_xlfn.IFNA(INDEX(drug_codes,MATCH(loaded!BA108,drug,0)),""))</f>
        <v>#N/A</v>
      </c>
      <c r="AB108" t="e">
        <f>INDEX(MTT_codes,MATCH(loaded!BC108,MTT,0))</f>
        <v>#N/A</v>
      </c>
      <c r="AC108" t="str">
        <f>_xlfn.IFNA(INDEX(MTT_codes,MATCH(loaded!BE108,MTT,0)),"")</f>
        <v/>
      </c>
      <c r="AD108" t="str">
        <f>_xlfn.IFNA(INDEX(MTT_codes,MATCH(loaded!BG108,MTT,0)),"")</f>
        <v/>
      </c>
      <c r="AE108" t="str">
        <f>_xlfn.IFNA(INDEX(MTT_codes,MATCH(loaded!BI108,MTT,0)),"")</f>
        <v/>
      </c>
      <c r="AF108" t="str">
        <f>_xlfn.IFNA(INDEX(MTT_codes,MATCH(loaded!BK108,MTT,0)),"")</f>
        <v/>
      </c>
      <c r="AG108" t="str">
        <f>_xlfn.IFNA(INDEX(MTT_codes,MATCH(loaded!BM108,MTT,0)),"")</f>
        <v/>
      </c>
      <c r="AH108" t="e">
        <f>INDEX(liv_ar_codes,MATCH(loaded!BO108,liv_ar,0))</f>
        <v>#N/A</v>
      </c>
      <c r="AI108" t="str">
        <f>_xlfn.IFNA(INDEX(MTT_codes,MATCH(loaded!BQ108,MTT,0)),"")</f>
        <v/>
      </c>
      <c r="AJ108">
        <f>_xlfn.IFNA(INDEX(mental_codes,MATCH(loaded!BS108,mental,0)),9)</f>
        <v>9</v>
      </c>
    </row>
    <row r="109" spans="2:36">
      <c r="B109">
        <f>loaded!C109</f>
        <v>0</v>
      </c>
      <c r="C109">
        <f>loaded!I109</f>
        <v>0</v>
      </c>
      <c r="D109">
        <f>IF(loaded!K109="Male",1,IF(loaded!K109="Female",2,9))</f>
        <v>9</v>
      </c>
      <c r="E109" s="89" t="e">
        <f>IF(stats!$Y$13,DATE(RIGHT(loaded!M109,4),MID(loaded!M109,3,2),LEFT(loaded!M109,2)),DATE(RIGHT(loaded!M109,4), MID(loaded!M109,4,2),LEFT(loaded!M109,2)))</f>
        <v>#VALUE!</v>
      </c>
      <c r="F109" s="67" t="e">
        <f t="shared" si="2"/>
        <v>#VALUE!</v>
      </c>
      <c r="G109" t="str">
        <f>LEFT(loaded!O109,3)</f>
        <v/>
      </c>
      <c r="H109" s="67" t="str">
        <f>_xlfn.IFNA(INDEX(cntry_codes,MATCH(loaded!Q109,countries,0)),IF(loaded!Q109="","0003",""))</f>
        <v>0003</v>
      </c>
      <c r="I109" t="e">
        <f>INDEX(atsi_codes,MATCH(loaded!S109,atsi,0))</f>
        <v>#N/A</v>
      </c>
      <c r="J109" t="e">
        <f>INDEX(lang_codes,MATCH(loaded!U109,lang,0))</f>
        <v>#N/A</v>
      </c>
      <c r="K109" s="6">
        <f>loaded!W109</f>
        <v>0</v>
      </c>
      <c r="L109" t="e">
        <f>INDEX(us_acc_codes,MATCH(loaded!Y109,us_acc,0))</f>
        <v>#N/A</v>
      </c>
      <c r="M109" t="e">
        <f>INDEX(client_codes,MATCH(loaded!AA109,client,0))</f>
        <v>#N/A</v>
      </c>
      <c r="N109" t="e">
        <f>INDEX(src_ref_codes,MATCH(loaded!AC109,src_ref,0))</f>
        <v>#N/A</v>
      </c>
      <c r="O109" s="89" t="e">
        <f>IF(stats!$Y$13,DATE(RIGHT(loaded!AE109,4),MID(loaded!AE109,3,2),LEFT(loaded!AE109,2)),DATE(RIGHT(loaded!AE109,4),MID(loaded!AE109,4,2),LEFT(loaded!AE109,2)))</f>
        <v>#VALUE!</v>
      </c>
      <c r="P109" s="89" t="e">
        <f>IF(stats!$Y$13,DATE(RIGHT(loaded!AG109,4),MID(loaded!AG109,3,2),LEFT(loaded!AG109,2)),DATE(RIGHT(loaded!AG109,4),MID(loaded!AG109,4,2),LEFT(loaded!AG109,2)))</f>
        <v>#VALUE!</v>
      </c>
      <c r="Q109" s="67" t="e">
        <f t="shared" si="3"/>
        <v>#VALUE!</v>
      </c>
      <c r="R109" t="e">
        <f>INDEX(reces_codes,MATCH(loaded!AI109,reason,0))</f>
        <v>#N/A</v>
      </c>
      <c r="S109" t="e">
        <f>INDEX(TDS_codes,MATCH(loaded!AK109,TDS,0))</f>
        <v>#N/A</v>
      </c>
      <c r="T109" t="e">
        <f>IF(M109=2,"",INDEX(method_codes,MATCH(loaded!AM109,method,0)))</f>
        <v>#N/A</v>
      </c>
      <c r="U109" t="e">
        <f>IF(M109=2,"",INDEX(inj_codes,MATCH(loaded!AO109,inj,0)))</f>
        <v>#N/A</v>
      </c>
      <c r="V109" t="e">
        <f>IF(M109=2,"",INDEX(drug_codes,MATCH(loaded!AQ109,drug,0)))</f>
        <v>#N/A</v>
      </c>
      <c r="W109" t="e">
        <f>IF(M109=2,"",_xlfn.IFNA(INDEX(drug_codes,MATCH(loaded!AS109,drug,0)),""))</f>
        <v>#N/A</v>
      </c>
      <c r="X109" t="e">
        <f>IF(M109=2,"",_xlfn.IFNA(INDEX(drug_codes,MATCH(loaded!AU109,drug,0)),""))</f>
        <v>#N/A</v>
      </c>
      <c r="Y109" t="e">
        <f>IF(M109=2,"",_xlfn.IFNA(INDEX(drug_codes,MATCH(loaded!AW109,drug,0)),""))</f>
        <v>#N/A</v>
      </c>
      <c r="Z109" t="e">
        <f>IF(M109=2,"",_xlfn.IFNA(INDEX(drug_codes,MATCH(loaded!AY109,drug,0)),""))</f>
        <v>#N/A</v>
      </c>
      <c r="AA109" t="e">
        <f>IF(M109=2,"",_xlfn.IFNA(INDEX(drug_codes,MATCH(loaded!BA109,drug,0)),""))</f>
        <v>#N/A</v>
      </c>
      <c r="AB109" t="e">
        <f>INDEX(MTT_codes,MATCH(loaded!BC109,MTT,0))</f>
        <v>#N/A</v>
      </c>
      <c r="AC109" t="str">
        <f>_xlfn.IFNA(INDEX(MTT_codes,MATCH(loaded!BE109,MTT,0)),"")</f>
        <v/>
      </c>
      <c r="AD109" t="str">
        <f>_xlfn.IFNA(INDEX(MTT_codes,MATCH(loaded!BG109,MTT,0)),"")</f>
        <v/>
      </c>
      <c r="AE109" t="str">
        <f>_xlfn.IFNA(INDEX(MTT_codes,MATCH(loaded!BI109,MTT,0)),"")</f>
        <v/>
      </c>
      <c r="AF109" t="str">
        <f>_xlfn.IFNA(INDEX(MTT_codes,MATCH(loaded!BK109,MTT,0)),"")</f>
        <v/>
      </c>
      <c r="AG109" t="str">
        <f>_xlfn.IFNA(INDEX(MTT_codes,MATCH(loaded!BM109,MTT,0)),"")</f>
        <v/>
      </c>
      <c r="AH109" t="e">
        <f>INDEX(liv_ar_codes,MATCH(loaded!BO109,liv_ar,0))</f>
        <v>#N/A</v>
      </c>
      <c r="AI109" t="str">
        <f>_xlfn.IFNA(INDEX(MTT_codes,MATCH(loaded!BQ109,MTT,0)),"")</f>
        <v/>
      </c>
      <c r="AJ109">
        <f>_xlfn.IFNA(INDEX(mental_codes,MATCH(loaded!BS109,mental,0)),9)</f>
        <v>9</v>
      </c>
    </row>
    <row r="110" spans="2:36">
      <c r="B110">
        <f>loaded!C110</f>
        <v>0</v>
      </c>
      <c r="C110">
        <f>loaded!I110</f>
        <v>0</v>
      </c>
      <c r="D110">
        <f>IF(loaded!K110="Male",1,IF(loaded!K110="Female",2,9))</f>
        <v>9</v>
      </c>
      <c r="E110" s="89" t="e">
        <f>IF(stats!$Y$13,DATE(RIGHT(loaded!M110,4),MID(loaded!M110,3,2),LEFT(loaded!M110,2)),DATE(RIGHT(loaded!M110,4), MID(loaded!M110,4,2),LEFT(loaded!M110,2)))</f>
        <v>#VALUE!</v>
      </c>
      <c r="F110" s="67" t="e">
        <f t="shared" si="2"/>
        <v>#VALUE!</v>
      </c>
      <c r="G110" t="str">
        <f>LEFT(loaded!O110,3)</f>
        <v/>
      </c>
      <c r="H110" s="67" t="str">
        <f>_xlfn.IFNA(INDEX(cntry_codes,MATCH(loaded!Q110,countries,0)),IF(loaded!Q110="","0003",""))</f>
        <v>0003</v>
      </c>
      <c r="I110" t="e">
        <f>INDEX(atsi_codes,MATCH(loaded!S110,atsi,0))</f>
        <v>#N/A</v>
      </c>
      <c r="J110" t="e">
        <f>INDEX(lang_codes,MATCH(loaded!U110,lang,0))</f>
        <v>#N/A</v>
      </c>
      <c r="K110" s="6">
        <f>loaded!W110</f>
        <v>0</v>
      </c>
      <c r="L110" t="e">
        <f>INDEX(us_acc_codes,MATCH(loaded!Y110,us_acc,0))</f>
        <v>#N/A</v>
      </c>
      <c r="M110" t="e">
        <f>INDEX(client_codes,MATCH(loaded!AA110,client,0))</f>
        <v>#N/A</v>
      </c>
      <c r="N110" t="e">
        <f>INDEX(src_ref_codes,MATCH(loaded!AC110,src_ref,0))</f>
        <v>#N/A</v>
      </c>
      <c r="O110" s="89" t="e">
        <f>IF(stats!$Y$13,DATE(RIGHT(loaded!AE110,4),MID(loaded!AE110,3,2),LEFT(loaded!AE110,2)),DATE(RIGHT(loaded!AE110,4),MID(loaded!AE110,4,2),LEFT(loaded!AE110,2)))</f>
        <v>#VALUE!</v>
      </c>
      <c r="P110" s="89" t="e">
        <f>IF(stats!$Y$13,DATE(RIGHT(loaded!AG110,4),MID(loaded!AG110,3,2),LEFT(loaded!AG110,2)),DATE(RIGHT(loaded!AG110,4),MID(loaded!AG110,4,2),LEFT(loaded!AG110,2)))</f>
        <v>#VALUE!</v>
      </c>
      <c r="Q110" s="67" t="e">
        <f t="shared" si="3"/>
        <v>#VALUE!</v>
      </c>
      <c r="R110" t="e">
        <f>INDEX(reces_codes,MATCH(loaded!AI110,reason,0))</f>
        <v>#N/A</v>
      </c>
      <c r="S110" t="e">
        <f>INDEX(TDS_codes,MATCH(loaded!AK110,TDS,0))</f>
        <v>#N/A</v>
      </c>
      <c r="T110" t="e">
        <f>IF(M110=2,"",INDEX(method_codes,MATCH(loaded!AM110,method,0)))</f>
        <v>#N/A</v>
      </c>
      <c r="U110" t="e">
        <f>IF(M110=2,"",INDEX(inj_codes,MATCH(loaded!AO110,inj,0)))</f>
        <v>#N/A</v>
      </c>
      <c r="V110" t="e">
        <f>IF(M110=2,"",INDEX(drug_codes,MATCH(loaded!AQ110,drug,0)))</f>
        <v>#N/A</v>
      </c>
      <c r="W110" t="e">
        <f>IF(M110=2,"",_xlfn.IFNA(INDEX(drug_codes,MATCH(loaded!AS110,drug,0)),""))</f>
        <v>#N/A</v>
      </c>
      <c r="X110" t="e">
        <f>IF(M110=2,"",_xlfn.IFNA(INDEX(drug_codes,MATCH(loaded!AU110,drug,0)),""))</f>
        <v>#N/A</v>
      </c>
      <c r="Y110" t="e">
        <f>IF(M110=2,"",_xlfn.IFNA(INDEX(drug_codes,MATCH(loaded!AW110,drug,0)),""))</f>
        <v>#N/A</v>
      </c>
      <c r="Z110" t="e">
        <f>IF(M110=2,"",_xlfn.IFNA(INDEX(drug_codes,MATCH(loaded!AY110,drug,0)),""))</f>
        <v>#N/A</v>
      </c>
      <c r="AA110" t="e">
        <f>IF(M110=2,"",_xlfn.IFNA(INDEX(drug_codes,MATCH(loaded!BA110,drug,0)),""))</f>
        <v>#N/A</v>
      </c>
      <c r="AB110" t="e">
        <f>INDEX(MTT_codes,MATCH(loaded!BC110,MTT,0))</f>
        <v>#N/A</v>
      </c>
      <c r="AC110" t="str">
        <f>_xlfn.IFNA(INDEX(MTT_codes,MATCH(loaded!BE110,MTT,0)),"")</f>
        <v/>
      </c>
      <c r="AD110" t="str">
        <f>_xlfn.IFNA(INDEX(MTT_codes,MATCH(loaded!BG110,MTT,0)),"")</f>
        <v/>
      </c>
      <c r="AE110" t="str">
        <f>_xlfn.IFNA(INDEX(MTT_codes,MATCH(loaded!BI110,MTT,0)),"")</f>
        <v/>
      </c>
      <c r="AF110" t="str">
        <f>_xlfn.IFNA(INDEX(MTT_codes,MATCH(loaded!BK110,MTT,0)),"")</f>
        <v/>
      </c>
      <c r="AG110" t="str">
        <f>_xlfn.IFNA(INDEX(MTT_codes,MATCH(loaded!BM110,MTT,0)),"")</f>
        <v/>
      </c>
      <c r="AH110" t="e">
        <f>INDEX(liv_ar_codes,MATCH(loaded!BO110,liv_ar,0))</f>
        <v>#N/A</v>
      </c>
      <c r="AI110" t="str">
        <f>_xlfn.IFNA(INDEX(MTT_codes,MATCH(loaded!BQ110,MTT,0)),"")</f>
        <v/>
      </c>
      <c r="AJ110">
        <f>_xlfn.IFNA(INDEX(mental_codes,MATCH(loaded!BS110,mental,0)),9)</f>
        <v>9</v>
      </c>
    </row>
    <row r="111" spans="2:36">
      <c r="B111">
        <f>loaded!C111</f>
        <v>0</v>
      </c>
      <c r="C111">
        <f>loaded!I111</f>
        <v>0</v>
      </c>
      <c r="D111">
        <f>IF(loaded!K111="Male",1,IF(loaded!K111="Female",2,9))</f>
        <v>9</v>
      </c>
      <c r="E111" s="89" t="e">
        <f>IF(stats!$Y$13,DATE(RIGHT(loaded!M111,4),MID(loaded!M111,3,2),LEFT(loaded!M111,2)),DATE(RIGHT(loaded!M111,4), MID(loaded!M111,4,2),LEFT(loaded!M111,2)))</f>
        <v>#VALUE!</v>
      </c>
      <c r="F111" s="67" t="e">
        <f t="shared" si="2"/>
        <v>#VALUE!</v>
      </c>
      <c r="G111" t="str">
        <f>LEFT(loaded!O111,3)</f>
        <v/>
      </c>
      <c r="H111" s="67" t="str">
        <f>_xlfn.IFNA(INDEX(cntry_codes,MATCH(loaded!Q111,countries,0)),IF(loaded!Q111="","0003",""))</f>
        <v>0003</v>
      </c>
      <c r="I111" t="e">
        <f>INDEX(atsi_codes,MATCH(loaded!S111,atsi,0))</f>
        <v>#N/A</v>
      </c>
      <c r="J111" t="e">
        <f>INDEX(lang_codes,MATCH(loaded!U111,lang,0))</f>
        <v>#N/A</v>
      </c>
      <c r="K111" s="6">
        <f>loaded!W111</f>
        <v>0</v>
      </c>
      <c r="L111" t="e">
        <f>INDEX(us_acc_codes,MATCH(loaded!Y111,us_acc,0))</f>
        <v>#N/A</v>
      </c>
      <c r="M111" t="e">
        <f>INDEX(client_codes,MATCH(loaded!AA111,client,0))</f>
        <v>#N/A</v>
      </c>
      <c r="N111" t="e">
        <f>INDEX(src_ref_codes,MATCH(loaded!AC111,src_ref,0))</f>
        <v>#N/A</v>
      </c>
      <c r="O111" s="89" t="e">
        <f>IF(stats!$Y$13,DATE(RIGHT(loaded!AE111,4),MID(loaded!AE111,3,2),LEFT(loaded!AE111,2)),DATE(RIGHT(loaded!AE111,4),MID(loaded!AE111,4,2),LEFT(loaded!AE111,2)))</f>
        <v>#VALUE!</v>
      </c>
      <c r="P111" s="89" t="e">
        <f>IF(stats!$Y$13,DATE(RIGHT(loaded!AG111,4),MID(loaded!AG111,3,2),LEFT(loaded!AG111,2)),DATE(RIGHT(loaded!AG111,4),MID(loaded!AG111,4,2),LEFT(loaded!AG111,2)))</f>
        <v>#VALUE!</v>
      </c>
      <c r="Q111" s="67" t="e">
        <f t="shared" si="3"/>
        <v>#VALUE!</v>
      </c>
      <c r="R111" t="e">
        <f>INDEX(reces_codes,MATCH(loaded!AI111,reason,0))</f>
        <v>#N/A</v>
      </c>
      <c r="S111" t="e">
        <f>INDEX(TDS_codes,MATCH(loaded!AK111,TDS,0))</f>
        <v>#N/A</v>
      </c>
      <c r="T111" t="e">
        <f>IF(M111=2,"",INDEX(method_codes,MATCH(loaded!AM111,method,0)))</f>
        <v>#N/A</v>
      </c>
      <c r="U111" t="e">
        <f>IF(M111=2,"",INDEX(inj_codes,MATCH(loaded!AO111,inj,0)))</f>
        <v>#N/A</v>
      </c>
      <c r="V111" t="e">
        <f>IF(M111=2,"",INDEX(drug_codes,MATCH(loaded!AQ111,drug,0)))</f>
        <v>#N/A</v>
      </c>
      <c r="W111" t="e">
        <f>IF(M111=2,"",_xlfn.IFNA(INDEX(drug_codes,MATCH(loaded!AS111,drug,0)),""))</f>
        <v>#N/A</v>
      </c>
      <c r="X111" t="e">
        <f>IF(M111=2,"",_xlfn.IFNA(INDEX(drug_codes,MATCH(loaded!AU111,drug,0)),""))</f>
        <v>#N/A</v>
      </c>
      <c r="Y111" t="e">
        <f>IF(M111=2,"",_xlfn.IFNA(INDEX(drug_codes,MATCH(loaded!AW111,drug,0)),""))</f>
        <v>#N/A</v>
      </c>
      <c r="Z111" t="e">
        <f>IF(M111=2,"",_xlfn.IFNA(INDEX(drug_codes,MATCH(loaded!AY111,drug,0)),""))</f>
        <v>#N/A</v>
      </c>
      <c r="AA111" t="e">
        <f>IF(M111=2,"",_xlfn.IFNA(INDEX(drug_codes,MATCH(loaded!BA111,drug,0)),""))</f>
        <v>#N/A</v>
      </c>
      <c r="AB111" t="e">
        <f>INDEX(MTT_codes,MATCH(loaded!BC111,MTT,0))</f>
        <v>#N/A</v>
      </c>
      <c r="AC111" t="str">
        <f>_xlfn.IFNA(INDEX(MTT_codes,MATCH(loaded!BE111,MTT,0)),"")</f>
        <v/>
      </c>
      <c r="AD111" t="str">
        <f>_xlfn.IFNA(INDEX(MTT_codes,MATCH(loaded!BG111,MTT,0)),"")</f>
        <v/>
      </c>
      <c r="AE111" t="str">
        <f>_xlfn.IFNA(INDEX(MTT_codes,MATCH(loaded!BI111,MTT,0)),"")</f>
        <v/>
      </c>
      <c r="AF111" t="str">
        <f>_xlfn.IFNA(INDEX(MTT_codes,MATCH(loaded!BK111,MTT,0)),"")</f>
        <v/>
      </c>
      <c r="AG111" t="str">
        <f>_xlfn.IFNA(INDEX(MTT_codes,MATCH(loaded!BM111,MTT,0)),"")</f>
        <v/>
      </c>
      <c r="AH111" t="e">
        <f>INDEX(liv_ar_codes,MATCH(loaded!BO111,liv_ar,0))</f>
        <v>#N/A</v>
      </c>
      <c r="AI111" t="str">
        <f>_xlfn.IFNA(INDEX(MTT_codes,MATCH(loaded!BQ111,MTT,0)),"")</f>
        <v/>
      </c>
      <c r="AJ111">
        <f>_xlfn.IFNA(INDEX(mental_codes,MATCH(loaded!BS111,mental,0)),9)</f>
        <v>9</v>
      </c>
    </row>
    <row r="112" spans="2:36">
      <c r="B112">
        <f>loaded!C112</f>
        <v>0</v>
      </c>
      <c r="C112">
        <f>loaded!I112</f>
        <v>0</v>
      </c>
      <c r="D112">
        <f>IF(loaded!K112="Male",1,IF(loaded!K112="Female",2,9))</f>
        <v>9</v>
      </c>
      <c r="E112" s="89" t="e">
        <f>IF(stats!$Y$13,DATE(RIGHT(loaded!M112,4),MID(loaded!M112,3,2),LEFT(loaded!M112,2)),DATE(RIGHT(loaded!M112,4), MID(loaded!M112,4,2),LEFT(loaded!M112,2)))</f>
        <v>#VALUE!</v>
      </c>
      <c r="F112" s="67" t="e">
        <f t="shared" si="2"/>
        <v>#VALUE!</v>
      </c>
      <c r="G112" t="str">
        <f>LEFT(loaded!O112,3)</f>
        <v/>
      </c>
      <c r="H112" s="67" t="str">
        <f>_xlfn.IFNA(INDEX(cntry_codes,MATCH(loaded!Q112,countries,0)),IF(loaded!Q112="","0003",""))</f>
        <v>0003</v>
      </c>
      <c r="I112" t="e">
        <f>INDEX(atsi_codes,MATCH(loaded!S112,atsi,0))</f>
        <v>#N/A</v>
      </c>
      <c r="J112" t="e">
        <f>INDEX(lang_codes,MATCH(loaded!U112,lang,0))</f>
        <v>#N/A</v>
      </c>
      <c r="K112" s="6">
        <f>loaded!W112</f>
        <v>0</v>
      </c>
      <c r="L112" t="e">
        <f>INDEX(us_acc_codes,MATCH(loaded!Y112,us_acc,0))</f>
        <v>#N/A</v>
      </c>
      <c r="M112" t="e">
        <f>INDEX(client_codes,MATCH(loaded!AA112,client,0))</f>
        <v>#N/A</v>
      </c>
      <c r="N112" t="e">
        <f>INDEX(src_ref_codes,MATCH(loaded!AC112,src_ref,0))</f>
        <v>#N/A</v>
      </c>
      <c r="O112" s="89" t="e">
        <f>IF(stats!$Y$13,DATE(RIGHT(loaded!AE112,4),MID(loaded!AE112,3,2),LEFT(loaded!AE112,2)),DATE(RIGHT(loaded!AE112,4),MID(loaded!AE112,4,2),LEFT(loaded!AE112,2)))</f>
        <v>#VALUE!</v>
      </c>
      <c r="P112" s="89" t="e">
        <f>IF(stats!$Y$13,DATE(RIGHT(loaded!AG112,4),MID(loaded!AG112,3,2),LEFT(loaded!AG112,2)),DATE(RIGHT(loaded!AG112,4),MID(loaded!AG112,4,2),LEFT(loaded!AG112,2)))</f>
        <v>#VALUE!</v>
      </c>
      <c r="Q112" s="67" t="e">
        <f t="shared" si="3"/>
        <v>#VALUE!</v>
      </c>
      <c r="R112" t="e">
        <f>INDEX(reces_codes,MATCH(loaded!AI112,reason,0))</f>
        <v>#N/A</v>
      </c>
      <c r="S112" t="e">
        <f>INDEX(TDS_codes,MATCH(loaded!AK112,TDS,0))</f>
        <v>#N/A</v>
      </c>
      <c r="T112" t="e">
        <f>IF(M112=2,"",INDEX(method_codes,MATCH(loaded!AM112,method,0)))</f>
        <v>#N/A</v>
      </c>
      <c r="U112" t="e">
        <f>IF(M112=2,"",INDEX(inj_codes,MATCH(loaded!AO112,inj,0)))</f>
        <v>#N/A</v>
      </c>
      <c r="V112" t="e">
        <f>IF(M112=2,"",INDEX(drug_codes,MATCH(loaded!AQ112,drug,0)))</f>
        <v>#N/A</v>
      </c>
      <c r="W112" t="e">
        <f>IF(M112=2,"",_xlfn.IFNA(INDEX(drug_codes,MATCH(loaded!AS112,drug,0)),""))</f>
        <v>#N/A</v>
      </c>
      <c r="X112" t="e">
        <f>IF(M112=2,"",_xlfn.IFNA(INDEX(drug_codes,MATCH(loaded!AU112,drug,0)),""))</f>
        <v>#N/A</v>
      </c>
      <c r="Y112" t="e">
        <f>IF(M112=2,"",_xlfn.IFNA(INDEX(drug_codes,MATCH(loaded!AW112,drug,0)),""))</f>
        <v>#N/A</v>
      </c>
      <c r="Z112" t="e">
        <f>IF(M112=2,"",_xlfn.IFNA(INDEX(drug_codes,MATCH(loaded!AY112,drug,0)),""))</f>
        <v>#N/A</v>
      </c>
      <c r="AA112" t="e">
        <f>IF(M112=2,"",_xlfn.IFNA(INDEX(drug_codes,MATCH(loaded!BA112,drug,0)),""))</f>
        <v>#N/A</v>
      </c>
      <c r="AB112" t="e">
        <f>INDEX(MTT_codes,MATCH(loaded!BC112,MTT,0))</f>
        <v>#N/A</v>
      </c>
      <c r="AC112" t="str">
        <f>_xlfn.IFNA(INDEX(MTT_codes,MATCH(loaded!BE112,MTT,0)),"")</f>
        <v/>
      </c>
      <c r="AD112" t="str">
        <f>_xlfn.IFNA(INDEX(MTT_codes,MATCH(loaded!BG112,MTT,0)),"")</f>
        <v/>
      </c>
      <c r="AE112" t="str">
        <f>_xlfn.IFNA(INDEX(MTT_codes,MATCH(loaded!BI112,MTT,0)),"")</f>
        <v/>
      </c>
      <c r="AF112" t="str">
        <f>_xlfn.IFNA(INDEX(MTT_codes,MATCH(loaded!BK112,MTT,0)),"")</f>
        <v/>
      </c>
      <c r="AG112" t="str">
        <f>_xlfn.IFNA(INDEX(MTT_codes,MATCH(loaded!BM112,MTT,0)),"")</f>
        <v/>
      </c>
      <c r="AH112" t="e">
        <f>INDEX(liv_ar_codes,MATCH(loaded!BO112,liv_ar,0))</f>
        <v>#N/A</v>
      </c>
      <c r="AI112" t="str">
        <f>_xlfn.IFNA(INDEX(MTT_codes,MATCH(loaded!BQ112,MTT,0)),"")</f>
        <v/>
      </c>
      <c r="AJ112">
        <f>_xlfn.IFNA(INDEX(mental_codes,MATCH(loaded!BS112,mental,0)),9)</f>
        <v>9</v>
      </c>
    </row>
    <row r="113" spans="2:36">
      <c r="B113">
        <f>loaded!C113</f>
        <v>0</v>
      </c>
      <c r="C113">
        <f>loaded!I113</f>
        <v>0</v>
      </c>
      <c r="D113">
        <f>IF(loaded!K113="Male",1,IF(loaded!K113="Female",2,9))</f>
        <v>9</v>
      </c>
      <c r="E113" s="89" t="e">
        <f>IF(stats!$Y$13,DATE(RIGHT(loaded!M113,4),MID(loaded!M113,3,2),LEFT(loaded!M113,2)),DATE(RIGHT(loaded!M113,4), MID(loaded!M113,4,2),LEFT(loaded!M113,2)))</f>
        <v>#VALUE!</v>
      </c>
      <c r="F113" s="67" t="e">
        <f t="shared" si="2"/>
        <v>#VALUE!</v>
      </c>
      <c r="G113" t="str">
        <f>LEFT(loaded!O113,3)</f>
        <v/>
      </c>
      <c r="H113" s="67" t="str">
        <f>_xlfn.IFNA(INDEX(cntry_codes,MATCH(loaded!Q113,countries,0)),IF(loaded!Q113="","0003",""))</f>
        <v>0003</v>
      </c>
      <c r="I113" t="e">
        <f>INDEX(atsi_codes,MATCH(loaded!S113,atsi,0))</f>
        <v>#N/A</v>
      </c>
      <c r="J113" t="e">
        <f>INDEX(lang_codes,MATCH(loaded!U113,lang,0))</f>
        <v>#N/A</v>
      </c>
      <c r="K113" s="6">
        <f>loaded!W113</f>
        <v>0</v>
      </c>
      <c r="L113" t="e">
        <f>INDEX(us_acc_codes,MATCH(loaded!Y113,us_acc,0))</f>
        <v>#N/A</v>
      </c>
      <c r="M113" t="e">
        <f>INDEX(client_codes,MATCH(loaded!AA113,client,0))</f>
        <v>#N/A</v>
      </c>
      <c r="N113" t="e">
        <f>INDEX(src_ref_codes,MATCH(loaded!AC113,src_ref,0))</f>
        <v>#N/A</v>
      </c>
      <c r="O113" s="89" t="e">
        <f>IF(stats!$Y$13,DATE(RIGHT(loaded!AE113,4),MID(loaded!AE113,3,2),LEFT(loaded!AE113,2)),DATE(RIGHT(loaded!AE113,4),MID(loaded!AE113,4,2),LEFT(loaded!AE113,2)))</f>
        <v>#VALUE!</v>
      </c>
      <c r="P113" s="89" t="e">
        <f>IF(stats!$Y$13,DATE(RIGHT(loaded!AG113,4),MID(loaded!AG113,3,2),LEFT(loaded!AG113,2)),DATE(RIGHT(loaded!AG113,4),MID(loaded!AG113,4,2),LEFT(loaded!AG113,2)))</f>
        <v>#VALUE!</v>
      </c>
      <c r="Q113" s="67" t="e">
        <f t="shared" si="3"/>
        <v>#VALUE!</v>
      </c>
      <c r="R113" t="e">
        <f>INDEX(reces_codes,MATCH(loaded!AI113,reason,0))</f>
        <v>#N/A</v>
      </c>
      <c r="S113" t="e">
        <f>INDEX(TDS_codes,MATCH(loaded!AK113,TDS,0))</f>
        <v>#N/A</v>
      </c>
      <c r="T113" t="e">
        <f>IF(M113=2,"",INDEX(method_codes,MATCH(loaded!AM113,method,0)))</f>
        <v>#N/A</v>
      </c>
      <c r="U113" t="e">
        <f>IF(M113=2,"",INDEX(inj_codes,MATCH(loaded!AO113,inj,0)))</f>
        <v>#N/A</v>
      </c>
      <c r="V113" t="e">
        <f>IF(M113=2,"",INDEX(drug_codes,MATCH(loaded!AQ113,drug,0)))</f>
        <v>#N/A</v>
      </c>
      <c r="W113" t="e">
        <f>IF(M113=2,"",_xlfn.IFNA(INDEX(drug_codes,MATCH(loaded!AS113,drug,0)),""))</f>
        <v>#N/A</v>
      </c>
      <c r="X113" t="e">
        <f>IF(M113=2,"",_xlfn.IFNA(INDEX(drug_codes,MATCH(loaded!AU113,drug,0)),""))</f>
        <v>#N/A</v>
      </c>
      <c r="Y113" t="e">
        <f>IF(M113=2,"",_xlfn.IFNA(INDEX(drug_codes,MATCH(loaded!AW113,drug,0)),""))</f>
        <v>#N/A</v>
      </c>
      <c r="Z113" t="e">
        <f>IF(M113=2,"",_xlfn.IFNA(INDEX(drug_codes,MATCH(loaded!AY113,drug,0)),""))</f>
        <v>#N/A</v>
      </c>
      <c r="AA113" t="e">
        <f>IF(M113=2,"",_xlfn.IFNA(INDEX(drug_codes,MATCH(loaded!BA113,drug,0)),""))</f>
        <v>#N/A</v>
      </c>
      <c r="AB113" t="e">
        <f>INDEX(MTT_codes,MATCH(loaded!BC113,MTT,0))</f>
        <v>#N/A</v>
      </c>
      <c r="AC113" t="str">
        <f>_xlfn.IFNA(INDEX(MTT_codes,MATCH(loaded!BE113,MTT,0)),"")</f>
        <v/>
      </c>
      <c r="AD113" t="str">
        <f>_xlfn.IFNA(INDEX(MTT_codes,MATCH(loaded!BG113,MTT,0)),"")</f>
        <v/>
      </c>
      <c r="AE113" t="str">
        <f>_xlfn.IFNA(INDEX(MTT_codes,MATCH(loaded!BI113,MTT,0)),"")</f>
        <v/>
      </c>
      <c r="AF113" t="str">
        <f>_xlfn.IFNA(INDEX(MTT_codes,MATCH(loaded!BK113,MTT,0)),"")</f>
        <v/>
      </c>
      <c r="AG113" t="str">
        <f>_xlfn.IFNA(INDEX(MTT_codes,MATCH(loaded!BM113,MTT,0)),"")</f>
        <v/>
      </c>
      <c r="AH113" t="e">
        <f>INDEX(liv_ar_codes,MATCH(loaded!BO113,liv_ar,0))</f>
        <v>#N/A</v>
      </c>
      <c r="AI113" t="str">
        <f>_xlfn.IFNA(INDEX(MTT_codes,MATCH(loaded!BQ113,MTT,0)),"")</f>
        <v/>
      </c>
      <c r="AJ113">
        <f>_xlfn.IFNA(INDEX(mental_codes,MATCH(loaded!BS113,mental,0)),9)</f>
        <v>9</v>
      </c>
    </row>
    <row r="114" spans="2:36">
      <c r="B114">
        <f>loaded!C114</f>
        <v>0</v>
      </c>
      <c r="C114">
        <f>loaded!I114</f>
        <v>0</v>
      </c>
      <c r="D114">
        <f>IF(loaded!K114="Male",1,IF(loaded!K114="Female",2,9))</f>
        <v>9</v>
      </c>
      <c r="E114" s="89" t="e">
        <f>IF(stats!$Y$13,DATE(RIGHT(loaded!M114,4),MID(loaded!M114,3,2),LEFT(loaded!M114,2)),DATE(RIGHT(loaded!M114,4), MID(loaded!M114,4,2),LEFT(loaded!M114,2)))</f>
        <v>#VALUE!</v>
      </c>
      <c r="F114" s="67" t="e">
        <f t="shared" si="2"/>
        <v>#VALUE!</v>
      </c>
      <c r="G114" t="str">
        <f>LEFT(loaded!O114,3)</f>
        <v/>
      </c>
      <c r="H114" s="67" t="str">
        <f>_xlfn.IFNA(INDEX(cntry_codes,MATCH(loaded!Q114,countries,0)),IF(loaded!Q114="","0003",""))</f>
        <v>0003</v>
      </c>
      <c r="I114" t="e">
        <f>INDEX(atsi_codes,MATCH(loaded!S114,atsi,0))</f>
        <v>#N/A</v>
      </c>
      <c r="J114" t="e">
        <f>INDEX(lang_codes,MATCH(loaded!U114,lang,0))</f>
        <v>#N/A</v>
      </c>
      <c r="K114" s="6">
        <f>loaded!W114</f>
        <v>0</v>
      </c>
      <c r="L114" t="e">
        <f>INDEX(us_acc_codes,MATCH(loaded!Y114,us_acc,0))</f>
        <v>#N/A</v>
      </c>
      <c r="M114" t="e">
        <f>INDEX(client_codes,MATCH(loaded!AA114,client,0))</f>
        <v>#N/A</v>
      </c>
      <c r="N114" t="e">
        <f>INDEX(src_ref_codes,MATCH(loaded!AC114,src_ref,0))</f>
        <v>#N/A</v>
      </c>
      <c r="O114" s="89" t="e">
        <f>IF(stats!$Y$13,DATE(RIGHT(loaded!AE114,4),MID(loaded!AE114,3,2),LEFT(loaded!AE114,2)),DATE(RIGHT(loaded!AE114,4),MID(loaded!AE114,4,2),LEFT(loaded!AE114,2)))</f>
        <v>#VALUE!</v>
      </c>
      <c r="P114" s="89" t="e">
        <f>IF(stats!$Y$13,DATE(RIGHT(loaded!AG114,4),MID(loaded!AG114,3,2),LEFT(loaded!AG114,2)),DATE(RIGHT(loaded!AG114,4),MID(loaded!AG114,4,2),LEFT(loaded!AG114,2)))</f>
        <v>#VALUE!</v>
      </c>
      <c r="Q114" s="67" t="e">
        <f t="shared" si="3"/>
        <v>#VALUE!</v>
      </c>
      <c r="R114" t="e">
        <f>INDEX(reces_codes,MATCH(loaded!AI114,reason,0))</f>
        <v>#N/A</v>
      </c>
      <c r="S114" t="e">
        <f>INDEX(TDS_codes,MATCH(loaded!AK114,TDS,0))</f>
        <v>#N/A</v>
      </c>
      <c r="T114" t="e">
        <f>IF(M114=2,"",INDEX(method_codes,MATCH(loaded!AM114,method,0)))</f>
        <v>#N/A</v>
      </c>
      <c r="U114" t="e">
        <f>IF(M114=2,"",INDEX(inj_codes,MATCH(loaded!AO114,inj,0)))</f>
        <v>#N/A</v>
      </c>
      <c r="V114" t="e">
        <f>IF(M114=2,"",INDEX(drug_codes,MATCH(loaded!AQ114,drug,0)))</f>
        <v>#N/A</v>
      </c>
      <c r="W114" t="e">
        <f>IF(M114=2,"",_xlfn.IFNA(INDEX(drug_codes,MATCH(loaded!AS114,drug,0)),""))</f>
        <v>#N/A</v>
      </c>
      <c r="X114" t="e">
        <f>IF(M114=2,"",_xlfn.IFNA(INDEX(drug_codes,MATCH(loaded!AU114,drug,0)),""))</f>
        <v>#N/A</v>
      </c>
      <c r="Y114" t="e">
        <f>IF(M114=2,"",_xlfn.IFNA(INDEX(drug_codes,MATCH(loaded!AW114,drug,0)),""))</f>
        <v>#N/A</v>
      </c>
      <c r="Z114" t="e">
        <f>IF(M114=2,"",_xlfn.IFNA(INDEX(drug_codes,MATCH(loaded!AY114,drug,0)),""))</f>
        <v>#N/A</v>
      </c>
      <c r="AA114" t="e">
        <f>IF(M114=2,"",_xlfn.IFNA(INDEX(drug_codes,MATCH(loaded!BA114,drug,0)),""))</f>
        <v>#N/A</v>
      </c>
      <c r="AB114" t="e">
        <f>INDEX(MTT_codes,MATCH(loaded!BC114,MTT,0))</f>
        <v>#N/A</v>
      </c>
      <c r="AC114" t="str">
        <f>_xlfn.IFNA(INDEX(MTT_codes,MATCH(loaded!BE114,MTT,0)),"")</f>
        <v/>
      </c>
      <c r="AD114" t="str">
        <f>_xlfn.IFNA(INDEX(MTT_codes,MATCH(loaded!BG114,MTT,0)),"")</f>
        <v/>
      </c>
      <c r="AE114" t="str">
        <f>_xlfn.IFNA(INDEX(MTT_codes,MATCH(loaded!BI114,MTT,0)),"")</f>
        <v/>
      </c>
      <c r="AF114" t="str">
        <f>_xlfn.IFNA(INDEX(MTT_codes,MATCH(loaded!BK114,MTT,0)),"")</f>
        <v/>
      </c>
      <c r="AG114" t="str">
        <f>_xlfn.IFNA(INDEX(MTT_codes,MATCH(loaded!BM114,MTT,0)),"")</f>
        <v/>
      </c>
      <c r="AH114" t="e">
        <f>INDEX(liv_ar_codes,MATCH(loaded!BO114,liv_ar,0))</f>
        <v>#N/A</v>
      </c>
      <c r="AI114" t="str">
        <f>_xlfn.IFNA(INDEX(MTT_codes,MATCH(loaded!BQ114,MTT,0)),"")</f>
        <v/>
      </c>
      <c r="AJ114">
        <f>_xlfn.IFNA(INDEX(mental_codes,MATCH(loaded!BS114,mental,0)),9)</f>
        <v>9</v>
      </c>
    </row>
    <row r="115" spans="2:36">
      <c r="B115">
        <f>loaded!C115</f>
        <v>0</v>
      </c>
      <c r="C115">
        <f>loaded!I115</f>
        <v>0</v>
      </c>
      <c r="D115">
        <f>IF(loaded!K115="Male",1,IF(loaded!K115="Female",2,9))</f>
        <v>9</v>
      </c>
      <c r="E115" s="89" t="e">
        <f>IF(stats!$Y$13,DATE(RIGHT(loaded!M115,4),MID(loaded!M115,3,2),LEFT(loaded!M115,2)),DATE(RIGHT(loaded!M115,4), MID(loaded!M115,4,2),LEFT(loaded!M115,2)))</f>
        <v>#VALUE!</v>
      </c>
      <c r="F115" s="67" t="e">
        <f t="shared" si="2"/>
        <v>#VALUE!</v>
      </c>
      <c r="G115" t="str">
        <f>LEFT(loaded!O115,3)</f>
        <v/>
      </c>
      <c r="H115" s="67" t="str">
        <f>_xlfn.IFNA(INDEX(cntry_codes,MATCH(loaded!Q115,countries,0)),IF(loaded!Q115="","0003",""))</f>
        <v>0003</v>
      </c>
      <c r="I115" t="e">
        <f>INDEX(atsi_codes,MATCH(loaded!S115,atsi,0))</f>
        <v>#N/A</v>
      </c>
      <c r="J115" t="e">
        <f>INDEX(lang_codes,MATCH(loaded!U115,lang,0))</f>
        <v>#N/A</v>
      </c>
      <c r="K115" s="6">
        <f>loaded!W115</f>
        <v>0</v>
      </c>
      <c r="L115" t="e">
        <f>INDEX(us_acc_codes,MATCH(loaded!Y115,us_acc,0))</f>
        <v>#N/A</v>
      </c>
      <c r="M115" t="e">
        <f>INDEX(client_codes,MATCH(loaded!AA115,client,0))</f>
        <v>#N/A</v>
      </c>
      <c r="N115" t="e">
        <f>INDEX(src_ref_codes,MATCH(loaded!AC115,src_ref,0))</f>
        <v>#N/A</v>
      </c>
      <c r="O115" s="89" t="e">
        <f>IF(stats!$Y$13,DATE(RIGHT(loaded!AE115,4),MID(loaded!AE115,3,2),LEFT(loaded!AE115,2)),DATE(RIGHT(loaded!AE115,4),MID(loaded!AE115,4,2),LEFT(loaded!AE115,2)))</f>
        <v>#VALUE!</v>
      </c>
      <c r="P115" s="89" t="e">
        <f>IF(stats!$Y$13,DATE(RIGHT(loaded!AG115,4),MID(loaded!AG115,3,2),LEFT(loaded!AG115,2)),DATE(RIGHT(loaded!AG115,4),MID(loaded!AG115,4,2),LEFT(loaded!AG115,2)))</f>
        <v>#VALUE!</v>
      </c>
      <c r="Q115" s="67" t="e">
        <f t="shared" si="3"/>
        <v>#VALUE!</v>
      </c>
      <c r="R115" t="e">
        <f>INDEX(reces_codes,MATCH(loaded!AI115,reason,0))</f>
        <v>#N/A</v>
      </c>
      <c r="S115" t="e">
        <f>INDEX(TDS_codes,MATCH(loaded!AK115,TDS,0))</f>
        <v>#N/A</v>
      </c>
      <c r="T115" t="e">
        <f>IF(M115=2,"",INDEX(method_codes,MATCH(loaded!AM115,method,0)))</f>
        <v>#N/A</v>
      </c>
      <c r="U115" t="e">
        <f>IF(M115=2,"",INDEX(inj_codes,MATCH(loaded!AO115,inj,0)))</f>
        <v>#N/A</v>
      </c>
      <c r="V115" t="e">
        <f>IF(M115=2,"",INDEX(drug_codes,MATCH(loaded!AQ115,drug,0)))</f>
        <v>#N/A</v>
      </c>
      <c r="W115" t="e">
        <f>IF(M115=2,"",_xlfn.IFNA(INDEX(drug_codes,MATCH(loaded!AS115,drug,0)),""))</f>
        <v>#N/A</v>
      </c>
      <c r="X115" t="e">
        <f>IF(M115=2,"",_xlfn.IFNA(INDEX(drug_codes,MATCH(loaded!AU115,drug,0)),""))</f>
        <v>#N/A</v>
      </c>
      <c r="Y115" t="e">
        <f>IF(M115=2,"",_xlfn.IFNA(INDEX(drug_codes,MATCH(loaded!AW115,drug,0)),""))</f>
        <v>#N/A</v>
      </c>
      <c r="Z115" t="e">
        <f>IF(M115=2,"",_xlfn.IFNA(INDEX(drug_codes,MATCH(loaded!AY115,drug,0)),""))</f>
        <v>#N/A</v>
      </c>
      <c r="AA115" t="e">
        <f>IF(M115=2,"",_xlfn.IFNA(INDEX(drug_codes,MATCH(loaded!BA115,drug,0)),""))</f>
        <v>#N/A</v>
      </c>
      <c r="AB115" t="e">
        <f>INDEX(MTT_codes,MATCH(loaded!BC115,MTT,0))</f>
        <v>#N/A</v>
      </c>
      <c r="AC115" t="str">
        <f>_xlfn.IFNA(INDEX(MTT_codes,MATCH(loaded!BE115,MTT,0)),"")</f>
        <v/>
      </c>
      <c r="AD115" t="str">
        <f>_xlfn.IFNA(INDEX(MTT_codes,MATCH(loaded!BG115,MTT,0)),"")</f>
        <v/>
      </c>
      <c r="AE115" t="str">
        <f>_xlfn.IFNA(INDEX(MTT_codes,MATCH(loaded!BI115,MTT,0)),"")</f>
        <v/>
      </c>
      <c r="AF115" t="str">
        <f>_xlfn.IFNA(INDEX(MTT_codes,MATCH(loaded!BK115,MTT,0)),"")</f>
        <v/>
      </c>
      <c r="AG115" t="str">
        <f>_xlfn.IFNA(INDEX(MTT_codes,MATCH(loaded!BM115,MTT,0)),"")</f>
        <v/>
      </c>
      <c r="AH115" t="e">
        <f>INDEX(liv_ar_codes,MATCH(loaded!BO115,liv_ar,0))</f>
        <v>#N/A</v>
      </c>
      <c r="AI115" t="str">
        <f>_xlfn.IFNA(INDEX(MTT_codes,MATCH(loaded!BQ115,MTT,0)),"")</f>
        <v/>
      </c>
      <c r="AJ115">
        <f>_xlfn.IFNA(INDEX(mental_codes,MATCH(loaded!BS115,mental,0)),9)</f>
        <v>9</v>
      </c>
    </row>
    <row r="116" spans="2:36">
      <c r="B116">
        <f>loaded!C116</f>
        <v>0</v>
      </c>
      <c r="C116">
        <f>loaded!I116</f>
        <v>0</v>
      </c>
      <c r="D116">
        <f>IF(loaded!K116="Male",1,IF(loaded!K116="Female",2,9))</f>
        <v>9</v>
      </c>
      <c r="E116" s="89" t="e">
        <f>IF(stats!$Y$13,DATE(RIGHT(loaded!M116,4),MID(loaded!M116,3,2),LEFT(loaded!M116,2)),DATE(RIGHT(loaded!M116,4), MID(loaded!M116,4,2),LEFT(loaded!M116,2)))</f>
        <v>#VALUE!</v>
      </c>
      <c r="F116" s="67" t="e">
        <f t="shared" si="2"/>
        <v>#VALUE!</v>
      </c>
      <c r="G116" t="str">
        <f>LEFT(loaded!O116,3)</f>
        <v/>
      </c>
      <c r="H116" s="67" t="str">
        <f>_xlfn.IFNA(INDEX(cntry_codes,MATCH(loaded!Q116,countries,0)),IF(loaded!Q116="","0003",""))</f>
        <v>0003</v>
      </c>
      <c r="I116" t="e">
        <f>INDEX(atsi_codes,MATCH(loaded!S116,atsi,0))</f>
        <v>#N/A</v>
      </c>
      <c r="J116" t="e">
        <f>INDEX(lang_codes,MATCH(loaded!U116,lang,0))</f>
        <v>#N/A</v>
      </c>
      <c r="K116" s="6">
        <f>loaded!W116</f>
        <v>0</v>
      </c>
      <c r="L116" t="e">
        <f>INDEX(us_acc_codes,MATCH(loaded!Y116,us_acc,0))</f>
        <v>#N/A</v>
      </c>
      <c r="M116" t="e">
        <f>INDEX(client_codes,MATCH(loaded!AA116,client,0))</f>
        <v>#N/A</v>
      </c>
      <c r="N116" t="e">
        <f>INDEX(src_ref_codes,MATCH(loaded!AC116,src_ref,0))</f>
        <v>#N/A</v>
      </c>
      <c r="O116" s="89" t="e">
        <f>IF(stats!$Y$13,DATE(RIGHT(loaded!AE116,4),MID(loaded!AE116,3,2),LEFT(loaded!AE116,2)),DATE(RIGHT(loaded!AE116,4),MID(loaded!AE116,4,2),LEFT(loaded!AE116,2)))</f>
        <v>#VALUE!</v>
      </c>
      <c r="P116" s="89" t="e">
        <f>IF(stats!$Y$13,DATE(RIGHT(loaded!AG116,4),MID(loaded!AG116,3,2),LEFT(loaded!AG116,2)),DATE(RIGHT(loaded!AG116,4),MID(loaded!AG116,4,2),LEFT(loaded!AG116,2)))</f>
        <v>#VALUE!</v>
      </c>
      <c r="Q116" s="67" t="e">
        <f t="shared" si="3"/>
        <v>#VALUE!</v>
      </c>
      <c r="R116" t="e">
        <f>INDEX(reces_codes,MATCH(loaded!AI116,reason,0))</f>
        <v>#N/A</v>
      </c>
      <c r="S116" t="e">
        <f>INDEX(TDS_codes,MATCH(loaded!AK116,TDS,0))</f>
        <v>#N/A</v>
      </c>
      <c r="T116" t="e">
        <f>IF(M116=2,"",INDEX(method_codes,MATCH(loaded!AM116,method,0)))</f>
        <v>#N/A</v>
      </c>
      <c r="U116" t="e">
        <f>IF(M116=2,"",INDEX(inj_codes,MATCH(loaded!AO116,inj,0)))</f>
        <v>#N/A</v>
      </c>
      <c r="V116" t="e">
        <f>IF(M116=2,"",INDEX(drug_codes,MATCH(loaded!AQ116,drug,0)))</f>
        <v>#N/A</v>
      </c>
      <c r="W116" t="e">
        <f>IF(M116=2,"",_xlfn.IFNA(INDEX(drug_codes,MATCH(loaded!AS116,drug,0)),""))</f>
        <v>#N/A</v>
      </c>
      <c r="X116" t="e">
        <f>IF(M116=2,"",_xlfn.IFNA(INDEX(drug_codes,MATCH(loaded!AU116,drug,0)),""))</f>
        <v>#N/A</v>
      </c>
      <c r="Y116" t="e">
        <f>IF(M116=2,"",_xlfn.IFNA(INDEX(drug_codes,MATCH(loaded!AW116,drug,0)),""))</f>
        <v>#N/A</v>
      </c>
      <c r="Z116" t="e">
        <f>IF(M116=2,"",_xlfn.IFNA(INDEX(drug_codes,MATCH(loaded!AY116,drug,0)),""))</f>
        <v>#N/A</v>
      </c>
      <c r="AA116" t="e">
        <f>IF(M116=2,"",_xlfn.IFNA(INDEX(drug_codes,MATCH(loaded!BA116,drug,0)),""))</f>
        <v>#N/A</v>
      </c>
      <c r="AB116" t="e">
        <f>INDEX(MTT_codes,MATCH(loaded!BC116,MTT,0))</f>
        <v>#N/A</v>
      </c>
      <c r="AC116" t="str">
        <f>_xlfn.IFNA(INDEX(MTT_codes,MATCH(loaded!BE116,MTT,0)),"")</f>
        <v/>
      </c>
      <c r="AD116" t="str">
        <f>_xlfn.IFNA(INDEX(MTT_codes,MATCH(loaded!BG116,MTT,0)),"")</f>
        <v/>
      </c>
      <c r="AE116" t="str">
        <f>_xlfn.IFNA(INDEX(MTT_codes,MATCH(loaded!BI116,MTT,0)),"")</f>
        <v/>
      </c>
      <c r="AF116" t="str">
        <f>_xlfn.IFNA(INDEX(MTT_codes,MATCH(loaded!BK116,MTT,0)),"")</f>
        <v/>
      </c>
      <c r="AG116" t="str">
        <f>_xlfn.IFNA(INDEX(MTT_codes,MATCH(loaded!BM116,MTT,0)),"")</f>
        <v/>
      </c>
      <c r="AH116" t="e">
        <f>INDEX(liv_ar_codes,MATCH(loaded!BO116,liv_ar,0))</f>
        <v>#N/A</v>
      </c>
      <c r="AI116" t="str">
        <f>_xlfn.IFNA(INDEX(MTT_codes,MATCH(loaded!BQ116,MTT,0)),"")</f>
        <v/>
      </c>
      <c r="AJ116">
        <f>_xlfn.IFNA(INDEX(mental_codes,MATCH(loaded!BS116,mental,0)),9)</f>
        <v>9</v>
      </c>
    </row>
    <row r="117" spans="2:36">
      <c r="B117">
        <f>loaded!C117</f>
        <v>0</v>
      </c>
      <c r="C117">
        <f>loaded!I117</f>
        <v>0</v>
      </c>
      <c r="D117">
        <f>IF(loaded!K117="Male",1,IF(loaded!K117="Female",2,9))</f>
        <v>9</v>
      </c>
      <c r="E117" s="89" t="e">
        <f>IF(stats!$Y$13,DATE(RIGHT(loaded!M117,4),MID(loaded!M117,3,2),LEFT(loaded!M117,2)),DATE(RIGHT(loaded!M117,4), MID(loaded!M117,4,2),LEFT(loaded!M117,2)))</f>
        <v>#VALUE!</v>
      </c>
      <c r="F117" s="67" t="e">
        <f t="shared" si="2"/>
        <v>#VALUE!</v>
      </c>
      <c r="G117" t="str">
        <f>LEFT(loaded!O117,3)</f>
        <v/>
      </c>
      <c r="H117" s="67" t="str">
        <f>_xlfn.IFNA(INDEX(cntry_codes,MATCH(loaded!Q117,countries,0)),IF(loaded!Q117="","0003",""))</f>
        <v>0003</v>
      </c>
      <c r="I117" t="e">
        <f>INDEX(atsi_codes,MATCH(loaded!S117,atsi,0))</f>
        <v>#N/A</v>
      </c>
      <c r="J117" t="e">
        <f>INDEX(lang_codes,MATCH(loaded!U117,lang,0))</f>
        <v>#N/A</v>
      </c>
      <c r="K117" s="6">
        <f>loaded!W117</f>
        <v>0</v>
      </c>
      <c r="L117" t="e">
        <f>INDEX(us_acc_codes,MATCH(loaded!Y117,us_acc,0))</f>
        <v>#N/A</v>
      </c>
      <c r="M117" t="e">
        <f>INDEX(client_codes,MATCH(loaded!AA117,client,0))</f>
        <v>#N/A</v>
      </c>
      <c r="N117" t="e">
        <f>INDEX(src_ref_codes,MATCH(loaded!AC117,src_ref,0))</f>
        <v>#N/A</v>
      </c>
      <c r="O117" s="89" t="e">
        <f>IF(stats!$Y$13,DATE(RIGHT(loaded!AE117,4),MID(loaded!AE117,3,2),LEFT(loaded!AE117,2)),DATE(RIGHT(loaded!AE117,4),MID(loaded!AE117,4,2),LEFT(loaded!AE117,2)))</f>
        <v>#VALUE!</v>
      </c>
      <c r="P117" s="89" t="e">
        <f>IF(stats!$Y$13,DATE(RIGHT(loaded!AG117,4),MID(loaded!AG117,3,2),LEFT(loaded!AG117,2)),DATE(RIGHT(loaded!AG117,4),MID(loaded!AG117,4,2),LEFT(loaded!AG117,2)))</f>
        <v>#VALUE!</v>
      </c>
      <c r="Q117" s="67" t="e">
        <f t="shared" si="3"/>
        <v>#VALUE!</v>
      </c>
      <c r="R117" t="e">
        <f>INDEX(reces_codes,MATCH(loaded!AI117,reason,0))</f>
        <v>#N/A</v>
      </c>
      <c r="S117" t="e">
        <f>INDEX(TDS_codes,MATCH(loaded!AK117,TDS,0))</f>
        <v>#N/A</v>
      </c>
      <c r="T117" t="e">
        <f>IF(M117=2,"",INDEX(method_codes,MATCH(loaded!AM117,method,0)))</f>
        <v>#N/A</v>
      </c>
      <c r="U117" t="e">
        <f>IF(M117=2,"",INDEX(inj_codes,MATCH(loaded!AO117,inj,0)))</f>
        <v>#N/A</v>
      </c>
      <c r="V117" t="e">
        <f>IF(M117=2,"",INDEX(drug_codes,MATCH(loaded!AQ117,drug,0)))</f>
        <v>#N/A</v>
      </c>
      <c r="W117" t="e">
        <f>IF(M117=2,"",_xlfn.IFNA(INDEX(drug_codes,MATCH(loaded!AS117,drug,0)),""))</f>
        <v>#N/A</v>
      </c>
      <c r="X117" t="e">
        <f>IF(M117=2,"",_xlfn.IFNA(INDEX(drug_codes,MATCH(loaded!AU117,drug,0)),""))</f>
        <v>#N/A</v>
      </c>
      <c r="Y117" t="e">
        <f>IF(M117=2,"",_xlfn.IFNA(INDEX(drug_codes,MATCH(loaded!AW117,drug,0)),""))</f>
        <v>#N/A</v>
      </c>
      <c r="Z117" t="e">
        <f>IF(M117=2,"",_xlfn.IFNA(INDEX(drug_codes,MATCH(loaded!AY117,drug,0)),""))</f>
        <v>#N/A</v>
      </c>
      <c r="AA117" t="e">
        <f>IF(M117=2,"",_xlfn.IFNA(INDEX(drug_codes,MATCH(loaded!BA117,drug,0)),""))</f>
        <v>#N/A</v>
      </c>
      <c r="AB117" t="e">
        <f>INDEX(MTT_codes,MATCH(loaded!BC117,MTT,0))</f>
        <v>#N/A</v>
      </c>
      <c r="AC117" t="str">
        <f>_xlfn.IFNA(INDEX(MTT_codes,MATCH(loaded!BE117,MTT,0)),"")</f>
        <v/>
      </c>
      <c r="AD117" t="str">
        <f>_xlfn.IFNA(INDEX(MTT_codes,MATCH(loaded!BG117,MTT,0)),"")</f>
        <v/>
      </c>
      <c r="AE117" t="str">
        <f>_xlfn.IFNA(INDEX(MTT_codes,MATCH(loaded!BI117,MTT,0)),"")</f>
        <v/>
      </c>
      <c r="AF117" t="str">
        <f>_xlfn.IFNA(INDEX(MTT_codes,MATCH(loaded!BK117,MTT,0)),"")</f>
        <v/>
      </c>
      <c r="AG117" t="str">
        <f>_xlfn.IFNA(INDEX(MTT_codes,MATCH(loaded!BM117,MTT,0)),"")</f>
        <v/>
      </c>
      <c r="AH117" t="e">
        <f>INDEX(liv_ar_codes,MATCH(loaded!BO117,liv_ar,0))</f>
        <v>#N/A</v>
      </c>
      <c r="AI117" t="str">
        <f>_xlfn.IFNA(INDEX(MTT_codes,MATCH(loaded!BQ117,MTT,0)),"")</f>
        <v/>
      </c>
      <c r="AJ117">
        <f>_xlfn.IFNA(INDEX(mental_codes,MATCH(loaded!BS117,mental,0)),9)</f>
        <v>9</v>
      </c>
    </row>
    <row r="118" spans="2:36">
      <c r="B118">
        <f>loaded!C118</f>
        <v>0</v>
      </c>
      <c r="C118">
        <f>loaded!I118</f>
        <v>0</v>
      </c>
      <c r="D118">
        <f>IF(loaded!K118="Male",1,IF(loaded!K118="Female",2,9))</f>
        <v>9</v>
      </c>
      <c r="E118" s="89" t="e">
        <f>IF(stats!$Y$13,DATE(RIGHT(loaded!M118,4),MID(loaded!M118,3,2),LEFT(loaded!M118,2)),DATE(RIGHT(loaded!M118,4), MID(loaded!M118,4,2),LEFT(loaded!M118,2)))</f>
        <v>#VALUE!</v>
      </c>
      <c r="F118" s="67" t="e">
        <f t="shared" si="2"/>
        <v>#VALUE!</v>
      </c>
      <c r="G118" t="str">
        <f>LEFT(loaded!O118,3)</f>
        <v/>
      </c>
      <c r="H118" s="67" t="str">
        <f>_xlfn.IFNA(INDEX(cntry_codes,MATCH(loaded!Q118,countries,0)),IF(loaded!Q118="","0003",""))</f>
        <v>0003</v>
      </c>
      <c r="I118" t="e">
        <f>INDEX(atsi_codes,MATCH(loaded!S118,atsi,0))</f>
        <v>#N/A</v>
      </c>
      <c r="J118" t="e">
        <f>INDEX(lang_codes,MATCH(loaded!U118,lang,0))</f>
        <v>#N/A</v>
      </c>
      <c r="K118" s="6">
        <f>loaded!W118</f>
        <v>0</v>
      </c>
      <c r="L118" t="e">
        <f>INDEX(us_acc_codes,MATCH(loaded!Y118,us_acc,0))</f>
        <v>#N/A</v>
      </c>
      <c r="M118" t="e">
        <f>INDEX(client_codes,MATCH(loaded!AA118,client,0))</f>
        <v>#N/A</v>
      </c>
      <c r="N118" t="e">
        <f>INDEX(src_ref_codes,MATCH(loaded!AC118,src_ref,0))</f>
        <v>#N/A</v>
      </c>
      <c r="O118" s="89" t="e">
        <f>IF(stats!$Y$13,DATE(RIGHT(loaded!AE118,4),MID(loaded!AE118,3,2),LEFT(loaded!AE118,2)),DATE(RIGHT(loaded!AE118,4),MID(loaded!AE118,4,2),LEFT(loaded!AE118,2)))</f>
        <v>#VALUE!</v>
      </c>
      <c r="P118" s="89" t="e">
        <f>IF(stats!$Y$13,DATE(RIGHT(loaded!AG118,4),MID(loaded!AG118,3,2),LEFT(loaded!AG118,2)),DATE(RIGHT(loaded!AG118,4),MID(loaded!AG118,4,2),LEFT(loaded!AG118,2)))</f>
        <v>#VALUE!</v>
      </c>
      <c r="Q118" s="67" t="e">
        <f t="shared" si="3"/>
        <v>#VALUE!</v>
      </c>
      <c r="R118" t="e">
        <f>INDEX(reces_codes,MATCH(loaded!AI118,reason,0))</f>
        <v>#N/A</v>
      </c>
      <c r="S118" t="e">
        <f>INDEX(TDS_codes,MATCH(loaded!AK118,TDS,0))</f>
        <v>#N/A</v>
      </c>
      <c r="T118" t="e">
        <f>IF(M118=2,"",INDEX(method_codes,MATCH(loaded!AM118,method,0)))</f>
        <v>#N/A</v>
      </c>
      <c r="U118" t="e">
        <f>IF(M118=2,"",INDEX(inj_codes,MATCH(loaded!AO118,inj,0)))</f>
        <v>#N/A</v>
      </c>
      <c r="V118" t="e">
        <f>IF(M118=2,"",INDEX(drug_codes,MATCH(loaded!AQ118,drug,0)))</f>
        <v>#N/A</v>
      </c>
      <c r="W118" t="e">
        <f>IF(M118=2,"",_xlfn.IFNA(INDEX(drug_codes,MATCH(loaded!AS118,drug,0)),""))</f>
        <v>#N/A</v>
      </c>
      <c r="X118" t="e">
        <f>IF(M118=2,"",_xlfn.IFNA(INDEX(drug_codes,MATCH(loaded!AU118,drug,0)),""))</f>
        <v>#N/A</v>
      </c>
      <c r="Y118" t="e">
        <f>IF(M118=2,"",_xlfn.IFNA(INDEX(drug_codes,MATCH(loaded!AW118,drug,0)),""))</f>
        <v>#N/A</v>
      </c>
      <c r="Z118" t="e">
        <f>IF(M118=2,"",_xlfn.IFNA(INDEX(drug_codes,MATCH(loaded!AY118,drug,0)),""))</f>
        <v>#N/A</v>
      </c>
      <c r="AA118" t="e">
        <f>IF(M118=2,"",_xlfn.IFNA(INDEX(drug_codes,MATCH(loaded!BA118,drug,0)),""))</f>
        <v>#N/A</v>
      </c>
      <c r="AB118" t="e">
        <f>INDEX(MTT_codes,MATCH(loaded!BC118,MTT,0))</f>
        <v>#N/A</v>
      </c>
      <c r="AC118" t="str">
        <f>_xlfn.IFNA(INDEX(MTT_codes,MATCH(loaded!BE118,MTT,0)),"")</f>
        <v/>
      </c>
      <c r="AD118" t="str">
        <f>_xlfn.IFNA(INDEX(MTT_codes,MATCH(loaded!BG118,MTT,0)),"")</f>
        <v/>
      </c>
      <c r="AE118" t="str">
        <f>_xlfn.IFNA(INDEX(MTT_codes,MATCH(loaded!BI118,MTT,0)),"")</f>
        <v/>
      </c>
      <c r="AF118" t="str">
        <f>_xlfn.IFNA(INDEX(MTT_codes,MATCH(loaded!BK118,MTT,0)),"")</f>
        <v/>
      </c>
      <c r="AG118" t="str">
        <f>_xlfn.IFNA(INDEX(MTT_codes,MATCH(loaded!BM118,MTT,0)),"")</f>
        <v/>
      </c>
      <c r="AH118" t="e">
        <f>INDEX(liv_ar_codes,MATCH(loaded!BO118,liv_ar,0))</f>
        <v>#N/A</v>
      </c>
      <c r="AI118" t="str">
        <f>_xlfn.IFNA(INDEX(MTT_codes,MATCH(loaded!BQ118,MTT,0)),"")</f>
        <v/>
      </c>
      <c r="AJ118">
        <f>_xlfn.IFNA(INDEX(mental_codes,MATCH(loaded!BS118,mental,0)),9)</f>
        <v>9</v>
      </c>
    </row>
    <row r="119" spans="2:36">
      <c r="B119">
        <f>loaded!C119</f>
        <v>0</v>
      </c>
      <c r="C119">
        <f>loaded!I119</f>
        <v>0</v>
      </c>
      <c r="D119">
        <f>IF(loaded!K119="Male",1,IF(loaded!K119="Female",2,9))</f>
        <v>9</v>
      </c>
      <c r="E119" s="89" t="e">
        <f>IF(stats!$Y$13,DATE(RIGHT(loaded!M119,4),MID(loaded!M119,3,2),LEFT(loaded!M119,2)),DATE(RIGHT(loaded!M119,4), MID(loaded!M119,4,2),LEFT(loaded!M119,2)))</f>
        <v>#VALUE!</v>
      </c>
      <c r="F119" s="67" t="e">
        <f t="shared" si="2"/>
        <v>#VALUE!</v>
      </c>
      <c r="G119" t="str">
        <f>LEFT(loaded!O119,3)</f>
        <v/>
      </c>
      <c r="H119" s="67" t="str">
        <f>_xlfn.IFNA(INDEX(cntry_codes,MATCH(loaded!Q119,countries,0)),IF(loaded!Q119="","0003",""))</f>
        <v>0003</v>
      </c>
      <c r="I119" t="e">
        <f>INDEX(atsi_codes,MATCH(loaded!S119,atsi,0))</f>
        <v>#N/A</v>
      </c>
      <c r="J119" t="e">
        <f>INDEX(lang_codes,MATCH(loaded!U119,lang,0))</f>
        <v>#N/A</v>
      </c>
      <c r="K119" s="6">
        <f>loaded!W119</f>
        <v>0</v>
      </c>
      <c r="L119" t="e">
        <f>INDEX(us_acc_codes,MATCH(loaded!Y119,us_acc,0))</f>
        <v>#N/A</v>
      </c>
      <c r="M119" t="e">
        <f>INDEX(client_codes,MATCH(loaded!AA119,client,0))</f>
        <v>#N/A</v>
      </c>
      <c r="N119" t="e">
        <f>INDEX(src_ref_codes,MATCH(loaded!AC119,src_ref,0))</f>
        <v>#N/A</v>
      </c>
      <c r="O119" s="89" t="e">
        <f>IF(stats!$Y$13,DATE(RIGHT(loaded!AE119,4),MID(loaded!AE119,3,2),LEFT(loaded!AE119,2)),DATE(RIGHT(loaded!AE119,4),MID(loaded!AE119,4,2),LEFT(loaded!AE119,2)))</f>
        <v>#VALUE!</v>
      </c>
      <c r="P119" s="89" t="e">
        <f>IF(stats!$Y$13,DATE(RIGHT(loaded!AG119,4),MID(loaded!AG119,3,2),LEFT(loaded!AG119,2)),DATE(RIGHT(loaded!AG119,4),MID(loaded!AG119,4,2),LEFT(loaded!AG119,2)))</f>
        <v>#VALUE!</v>
      </c>
      <c r="Q119" s="67" t="e">
        <f t="shared" si="3"/>
        <v>#VALUE!</v>
      </c>
      <c r="R119" t="e">
        <f>INDEX(reces_codes,MATCH(loaded!AI119,reason,0))</f>
        <v>#N/A</v>
      </c>
      <c r="S119" t="e">
        <f>INDEX(TDS_codes,MATCH(loaded!AK119,TDS,0))</f>
        <v>#N/A</v>
      </c>
      <c r="T119" t="e">
        <f>IF(M119=2,"",INDEX(method_codes,MATCH(loaded!AM119,method,0)))</f>
        <v>#N/A</v>
      </c>
      <c r="U119" t="e">
        <f>IF(M119=2,"",INDEX(inj_codes,MATCH(loaded!AO119,inj,0)))</f>
        <v>#N/A</v>
      </c>
      <c r="V119" t="e">
        <f>IF(M119=2,"",INDEX(drug_codes,MATCH(loaded!AQ119,drug,0)))</f>
        <v>#N/A</v>
      </c>
      <c r="W119" t="e">
        <f>IF(M119=2,"",_xlfn.IFNA(INDEX(drug_codes,MATCH(loaded!AS119,drug,0)),""))</f>
        <v>#N/A</v>
      </c>
      <c r="X119" t="e">
        <f>IF(M119=2,"",_xlfn.IFNA(INDEX(drug_codes,MATCH(loaded!AU119,drug,0)),""))</f>
        <v>#N/A</v>
      </c>
      <c r="Y119" t="e">
        <f>IF(M119=2,"",_xlfn.IFNA(INDEX(drug_codes,MATCH(loaded!AW119,drug,0)),""))</f>
        <v>#N/A</v>
      </c>
      <c r="Z119" t="e">
        <f>IF(M119=2,"",_xlfn.IFNA(INDEX(drug_codes,MATCH(loaded!AY119,drug,0)),""))</f>
        <v>#N/A</v>
      </c>
      <c r="AA119" t="e">
        <f>IF(M119=2,"",_xlfn.IFNA(INDEX(drug_codes,MATCH(loaded!BA119,drug,0)),""))</f>
        <v>#N/A</v>
      </c>
      <c r="AB119" t="e">
        <f>INDEX(MTT_codes,MATCH(loaded!BC119,MTT,0))</f>
        <v>#N/A</v>
      </c>
      <c r="AC119" t="str">
        <f>_xlfn.IFNA(INDEX(MTT_codes,MATCH(loaded!BE119,MTT,0)),"")</f>
        <v/>
      </c>
      <c r="AD119" t="str">
        <f>_xlfn.IFNA(INDEX(MTT_codes,MATCH(loaded!BG119,MTT,0)),"")</f>
        <v/>
      </c>
      <c r="AE119" t="str">
        <f>_xlfn.IFNA(INDEX(MTT_codes,MATCH(loaded!BI119,MTT,0)),"")</f>
        <v/>
      </c>
      <c r="AF119" t="str">
        <f>_xlfn.IFNA(INDEX(MTT_codes,MATCH(loaded!BK119,MTT,0)),"")</f>
        <v/>
      </c>
      <c r="AG119" t="str">
        <f>_xlfn.IFNA(INDEX(MTT_codes,MATCH(loaded!BM119,MTT,0)),"")</f>
        <v/>
      </c>
      <c r="AH119" t="e">
        <f>INDEX(liv_ar_codes,MATCH(loaded!BO119,liv_ar,0))</f>
        <v>#N/A</v>
      </c>
      <c r="AI119" t="str">
        <f>_xlfn.IFNA(INDEX(MTT_codes,MATCH(loaded!BQ119,MTT,0)),"")</f>
        <v/>
      </c>
      <c r="AJ119">
        <f>_xlfn.IFNA(INDEX(mental_codes,MATCH(loaded!BS119,mental,0)),9)</f>
        <v>9</v>
      </c>
    </row>
    <row r="120" spans="2:36">
      <c r="B120">
        <f>loaded!C120</f>
        <v>0</v>
      </c>
      <c r="C120">
        <f>loaded!I120</f>
        <v>0</v>
      </c>
      <c r="D120">
        <f>IF(loaded!K120="Male",1,IF(loaded!K120="Female",2,9))</f>
        <v>9</v>
      </c>
      <c r="E120" s="89" t="e">
        <f>IF(stats!$Y$13,DATE(RIGHT(loaded!M120,4),MID(loaded!M120,3,2),LEFT(loaded!M120,2)),DATE(RIGHT(loaded!M120,4), MID(loaded!M120,4,2),LEFT(loaded!M120,2)))</f>
        <v>#VALUE!</v>
      </c>
      <c r="F120" s="67" t="e">
        <f t="shared" si="2"/>
        <v>#VALUE!</v>
      </c>
      <c r="G120" t="str">
        <f>LEFT(loaded!O120,3)</f>
        <v/>
      </c>
      <c r="H120" s="67" t="str">
        <f>_xlfn.IFNA(INDEX(cntry_codes,MATCH(loaded!Q120,countries,0)),IF(loaded!Q120="","0003",""))</f>
        <v>0003</v>
      </c>
      <c r="I120" t="e">
        <f>INDEX(atsi_codes,MATCH(loaded!S120,atsi,0))</f>
        <v>#N/A</v>
      </c>
      <c r="J120" t="e">
        <f>INDEX(lang_codes,MATCH(loaded!U120,lang,0))</f>
        <v>#N/A</v>
      </c>
      <c r="K120" s="6">
        <f>loaded!W120</f>
        <v>0</v>
      </c>
      <c r="L120" t="e">
        <f>INDEX(us_acc_codes,MATCH(loaded!Y120,us_acc,0))</f>
        <v>#N/A</v>
      </c>
      <c r="M120" t="e">
        <f>INDEX(client_codes,MATCH(loaded!AA120,client,0))</f>
        <v>#N/A</v>
      </c>
      <c r="N120" t="e">
        <f>INDEX(src_ref_codes,MATCH(loaded!AC120,src_ref,0))</f>
        <v>#N/A</v>
      </c>
      <c r="O120" s="89" t="e">
        <f>IF(stats!$Y$13,DATE(RIGHT(loaded!AE120,4),MID(loaded!AE120,3,2),LEFT(loaded!AE120,2)),DATE(RIGHT(loaded!AE120,4),MID(loaded!AE120,4,2),LEFT(loaded!AE120,2)))</f>
        <v>#VALUE!</v>
      </c>
      <c r="P120" s="89" t="e">
        <f>IF(stats!$Y$13,DATE(RIGHT(loaded!AG120,4),MID(loaded!AG120,3,2),LEFT(loaded!AG120,2)),DATE(RIGHT(loaded!AG120,4),MID(loaded!AG120,4,2),LEFT(loaded!AG120,2)))</f>
        <v>#VALUE!</v>
      </c>
      <c r="Q120" s="67" t="e">
        <f t="shared" si="3"/>
        <v>#VALUE!</v>
      </c>
      <c r="R120" t="e">
        <f>INDEX(reces_codes,MATCH(loaded!AI120,reason,0))</f>
        <v>#N/A</v>
      </c>
      <c r="S120" t="e">
        <f>INDEX(TDS_codes,MATCH(loaded!AK120,TDS,0))</f>
        <v>#N/A</v>
      </c>
      <c r="T120" t="e">
        <f>IF(M120=2,"",INDEX(method_codes,MATCH(loaded!AM120,method,0)))</f>
        <v>#N/A</v>
      </c>
      <c r="U120" t="e">
        <f>IF(M120=2,"",INDEX(inj_codes,MATCH(loaded!AO120,inj,0)))</f>
        <v>#N/A</v>
      </c>
      <c r="V120" t="e">
        <f>IF(M120=2,"",INDEX(drug_codes,MATCH(loaded!AQ120,drug,0)))</f>
        <v>#N/A</v>
      </c>
      <c r="W120" t="e">
        <f>IF(M120=2,"",_xlfn.IFNA(INDEX(drug_codes,MATCH(loaded!AS120,drug,0)),""))</f>
        <v>#N/A</v>
      </c>
      <c r="X120" t="e">
        <f>IF(M120=2,"",_xlfn.IFNA(INDEX(drug_codes,MATCH(loaded!AU120,drug,0)),""))</f>
        <v>#N/A</v>
      </c>
      <c r="Y120" t="e">
        <f>IF(M120=2,"",_xlfn.IFNA(INDEX(drug_codes,MATCH(loaded!AW120,drug,0)),""))</f>
        <v>#N/A</v>
      </c>
      <c r="Z120" t="e">
        <f>IF(M120=2,"",_xlfn.IFNA(INDEX(drug_codes,MATCH(loaded!AY120,drug,0)),""))</f>
        <v>#N/A</v>
      </c>
      <c r="AA120" t="e">
        <f>IF(M120=2,"",_xlfn.IFNA(INDEX(drug_codes,MATCH(loaded!BA120,drug,0)),""))</f>
        <v>#N/A</v>
      </c>
      <c r="AB120" t="e">
        <f>INDEX(MTT_codes,MATCH(loaded!BC120,MTT,0))</f>
        <v>#N/A</v>
      </c>
      <c r="AC120" t="str">
        <f>_xlfn.IFNA(INDEX(MTT_codes,MATCH(loaded!BE120,MTT,0)),"")</f>
        <v/>
      </c>
      <c r="AD120" t="str">
        <f>_xlfn.IFNA(INDEX(MTT_codes,MATCH(loaded!BG120,MTT,0)),"")</f>
        <v/>
      </c>
      <c r="AE120" t="str">
        <f>_xlfn.IFNA(INDEX(MTT_codes,MATCH(loaded!BI120,MTT,0)),"")</f>
        <v/>
      </c>
      <c r="AF120" t="str">
        <f>_xlfn.IFNA(INDEX(MTT_codes,MATCH(loaded!BK120,MTT,0)),"")</f>
        <v/>
      </c>
      <c r="AG120" t="str">
        <f>_xlfn.IFNA(INDEX(MTT_codes,MATCH(loaded!BM120,MTT,0)),"")</f>
        <v/>
      </c>
      <c r="AH120" t="e">
        <f>INDEX(liv_ar_codes,MATCH(loaded!BO120,liv_ar,0))</f>
        <v>#N/A</v>
      </c>
      <c r="AI120" t="str">
        <f>_xlfn.IFNA(INDEX(MTT_codes,MATCH(loaded!BQ120,MTT,0)),"")</f>
        <v/>
      </c>
      <c r="AJ120">
        <f>_xlfn.IFNA(INDEX(mental_codes,MATCH(loaded!BS120,mental,0)),9)</f>
        <v>9</v>
      </c>
    </row>
    <row r="121" spans="2:36">
      <c r="B121">
        <f>loaded!C121</f>
        <v>0</v>
      </c>
      <c r="C121">
        <f>loaded!I121</f>
        <v>0</v>
      </c>
      <c r="D121">
        <f>IF(loaded!K121="Male",1,IF(loaded!K121="Female",2,9))</f>
        <v>9</v>
      </c>
      <c r="E121" s="89" t="e">
        <f>IF(stats!$Y$13,DATE(RIGHT(loaded!M121,4),MID(loaded!M121,3,2),LEFT(loaded!M121,2)),DATE(RIGHT(loaded!M121,4), MID(loaded!M121,4,2),LEFT(loaded!M121,2)))</f>
        <v>#VALUE!</v>
      </c>
      <c r="F121" s="67" t="e">
        <f t="shared" si="2"/>
        <v>#VALUE!</v>
      </c>
      <c r="G121" t="str">
        <f>LEFT(loaded!O121,3)</f>
        <v/>
      </c>
      <c r="H121" s="67" t="str">
        <f>_xlfn.IFNA(INDEX(cntry_codes,MATCH(loaded!Q121,countries,0)),IF(loaded!Q121="","0003",""))</f>
        <v>0003</v>
      </c>
      <c r="I121" t="e">
        <f>INDEX(atsi_codes,MATCH(loaded!S121,atsi,0))</f>
        <v>#N/A</v>
      </c>
      <c r="J121" t="e">
        <f>INDEX(lang_codes,MATCH(loaded!U121,lang,0))</f>
        <v>#N/A</v>
      </c>
      <c r="K121" s="6">
        <f>loaded!W121</f>
        <v>0</v>
      </c>
      <c r="L121" t="e">
        <f>INDEX(us_acc_codes,MATCH(loaded!Y121,us_acc,0))</f>
        <v>#N/A</v>
      </c>
      <c r="M121" t="e">
        <f>INDEX(client_codes,MATCH(loaded!AA121,client,0))</f>
        <v>#N/A</v>
      </c>
      <c r="N121" t="e">
        <f>INDEX(src_ref_codes,MATCH(loaded!AC121,src_ref,0))</f>
        <v>#N/A</v>
      </c>
      <c r="O121" s="89" t="e">
        <f>IF(stats!$Y$13,DATE(RIGHT(loaded!AE121,4),MID(loaded!AE121,3,2),LEFT(loaded!AE121,2)),DATE(RIGHT(loaded!AE121,4),MID(loaded!AE121,4,2),LEFT(loaded!AE121,2)))</f>
        <v>#VALUE!</v>
      </c>
      <c r="P121" s="89" t="e">
        <f>IF(stats!$Y$13,DATE(RIGHT(loaded!AG121,4),MID(loaded!AG121,3,2),LEFT(loaded!AG121,2)),DATE(RIGHT(loaded!AG121,4),MID(loaded!AG121,4,2),LEFT(loaded!AG121,2)))</f>
        <v>#VALUE!</v>
      </c>
      <c r="Q121" s="67" t="e">
        <f t="shared" si="3"/>
        <v>#VALUE!</v>
      </c>
      <c r="R121" t="e">
        <f>INDEX(reces_codes,MATCH(loaded!AI121,reason,0))</f>
        <v>#N/A</v>
      </c>
      <c r="S121" t="e">
        <f>INDEX(TDS_codes,MATCH(loaded!AK121,TDS,0))</f>
        <v>#N/A</v>
      </c>
      <c r="T121" t="e">
        <f>IF(M121=2,"",INDEX(method_codes,MATCH(loaded!AM121,method,0)))</f>
        <v>#N/A</v>
      </c>
      <c r="U121" t="e">
        <f>IF(M121=2,"",INDEX(inj_codes,MATCH(loaded!AO121,inj,0)))</f>
        <v>#N/A</v>
      </c>
      <c r="V121" t="e">
        <f>IF(M121=2,"",INDEX(drug_codes,MATCH(loaded!AQ121,drug,0)))</f>
        <v>#N/A</v>
      </c>
      <c r="W121" t="e">
        <f>IF(M121=2,"",_xlfn.IFNA(INDEX(drug_codes,MATCH(loaded!AS121,drug,0)),""))</f>
        <v>#N/A</v>
      </c>
      <c r="X121" t="e">
        <f>IF(M121=2,"",_xlfn.IFNA(INDEX(drug_codes,MATCH(loaded!AU121,drug,0)),""))</f>
        <v>#N/A</v>
      </c>
      <c r="Y121" t="e">
        <f>IF(M121=2,"",_xlfn.IFNA(INDEX(drug_codes,MATCH(loaded!AW121,drug,0)),""))</f>
        <v>#N/A</v>
      </c>
      <c r="Z121" t="e">
        <f>IF(M121=2,"",_xlfn.IFNA(INDEX(drug_codes,MATCH(loaded!AY121,drug,0)),""))</f>
        <v>#N/A</v>
      </c>
      <c r="AA121" t="e">
        <f>IF(M121=2,"",_xlfn.IFNA(INDEX(drug_codes,MATCH(loaded!BA121,drug,0)),""))</f>
        <v>#N/A</v>
      </c>
      <c r="AB121" t="e">
        <f>INDEX(MTT_codes,MATCH(loaded!BC121,MTT,0))</f>
        <v>#N/A</v>
      </c>
      <c r="AC121" t="str">
        <f>_xlfn.IFNA(INDEX(MTT_codes,MATCH(loaded!BE121,MTT,0)),"")</f>
        <v/>
      </c>
      <c r="AD121" t="str">
        <f>_xlfn.IFNA(INDEX(MTT_codes,MATCH(loaded!BG121,MTT,0)),"")</f>
        <v/>
      </c>
      <c r="AE121" t="str">
        <f>_xlfn.IFNA(INDEX(MTT_codes,MATCH(loaded!BI121,MTT,0)),"")</f>
        <v/>
      </c>
      <c r="AF121" t="str">
        <f>_xlfn.IFNA(INDEX(MTT_codes,MATCH(loaded!BK121,MTT,0)),"")</f>
        <v/>
      </c>
      <c r="AG121" t="str">
        <f>_xlfn.IFNA(INDEX(MTT_codes,MATCH(loaded!BM121,MTT,0)),"")</f>
        <v/>
      </c>
      <c r="AH121" t="e">
        <f>INDEX(liv_ar_codes,MATCH(loaded!BO121,liv_ar,0))</f>
        <v>#N/A</v>
      </c>
      <c r="AI121" t="str">
        <f>_xlfn.IFNA(INDEX(MTT_codes,MATCH(loaded!BQ121,MTT,0)),"")</f>
        <v/>
      </c>
      <c r="AJ121">
        <f>_xlfn.IFNA(INDEX(mental_codes,MATCH(loaded!BS121,mental,0)),9)</f>
        <v>9</v>
      </c>
    </row>
    <row r="122" spans="2:36">
      <c r="B122">
        <f>loaded!C122</f>
        <v>0</v>
      </c>
      <c r="C122">
        <f>loaded!I122</f>
        <v>0</v>
      </c>
      <c r="D122">
        <f>IF(loaded!K122="Male",1,IF(loaded!K122="Female",2,9))</f>
        <v>9</v>
      </c>
      <c r="E122" s="89" t="e">
        <f>IF(stats!$Y$13,DATE(RIGHT(loaded!M122,4),MID(loaded!M122,3,2),LEFT(loaded!M122,2)),DATE(RIGHT(loaded!M122,4), MID(loaded!M122,4,2),LEFT(loaded!M122,2)))</f>
        <v>#VALUE!</v>
      </c>
      <c r="F122" s="67" t="e">
        <f t="shared" si="2"/>
        <v>#VALUE!</v>
      </c>
      <c r="G122" t="str">
        <f>LEFT(loaded!O122,3)</f>
        <v/>
      </c>
      <c r="H122" s="67" t="str">
        <f>_xlfn.IFNA(INDEX(cntry_codes,MATCH(loaded!Q122,countries,0)),IF(loaded!Q122="","0003",""))</f>
        <v>0003</v>
      </c>
      <c r="I122" t="e">
        <f>INDEX(atsi_codes,MATCH(loaded!S122,atsi,0))</f>
        <v>#N/A</v>
      </c>
      <c r="J122" t="e">
        <f>INDEX(lang_codes,MATCH(loaded!U122,lang,0))</f>
        <v>#N/A</v>
      </c>
      <c r="K122" s="6">
        <f>loaded!W122</f>
        <v>0</v>
      </c>
      <c r="L122" t="e">
        <f>INDEX(us_acc_codes,MATCH(loaded!Y122,us_acc,0))</f>
        <v>#N/A</v>
      </c>
      <c r="M122" t="e">
        <f>INDEX(client_codes,MATCH(loaded!AA122,client,0))</f>
        <v>#N/A</v>
      </c>
      <c r="N122" t="e">
        <f>INDEX(src_ref_codes,MATCH(loaded!AC122,src_ref,0))</f>
        <v>#N/A</v>
      </c>
      <c r="O122" s="89" t="e">
        <f>IF(stats!$Y$13,DATE(RIGHT(loaded!AE122,4),MID(loaded!AE122,3,2),LEFT(loaded!AE122,2)),DATE(RIGHT(loaded!AE122,4),MID(loaded!AE122,4,2),LEFT(loaded!AE122,2)))</f>
        <v>#VALUE!</v>
      </c>
      <c r="P122" s="89" t="e">
        <f>IF(stats!$Y$13,DATE(RIGHT(loaded!AG122,4),MID(loaded!AG122,3,2),LEFT(loaded!AG122,2)),DATE(RIGHT(loaded!AG122,4),MID(loaded!AG122,4,2),LEFT(loaded!AG122,2)))</f>
        <v>#VALUE!</v>
      </c>
      <c r="Q122" s="67" t="e">
        <f t="shared" si="3"/>
        <v>#VALUE!</v>
      </c>
      <c r="R122" t="e">
        <f>INDEX(reces_codes,MATCH(loaded!AI122,reason,0))</f>
        <v>#N/A</v>
      </c>
      <c r="S122" t="e">
        <f>INDEX(TDS_codes,MATCH(loaded!AK122,TDS,0))</f>
        <v>#N/A</v>
      </c>
      <c r="T122" t="e">
        <f>IF(M122=2,"",INDEX(method_codes,MATCH(loaded!AM122,method,0)))</f>
        <v>#N/A</v>
      </c>
      <c r="U122" t="e">
        <f>IF(M122=2,"",INDEX(inj_codes,MATCH(loaded!AO122,inj,0)))</f>
        <v>#N/A</v>
      </c>
      <c r="V122" t="e">
        <f>IF(M122=2,"",INDEX(drug_codes,MATCH(loaded!AQ122,drug,0)))</f>
        <v>#N/A</v>
      </c>
      <c r="W122" t="e">
        <f>IF(M122=2,"",_xlfn.IFNA(INDEX(drug_codes,MATCH(loaded!AS122,drug,0)),""))</f>
        <v>#N/A</v>
      </c>
      <c r="X122" t="e">
        <f>IF(M122=2,"",_xlfn.IFNA(INDEX(drug_codes,MATCH(loaded!AU122,drug,0)),""))</f>
        <v>#N/A</v>
      </c>
      <c r="Y122" t="e">
        <f>IF(M122=2,"",_xlfn.IFNA(INDEX(drug_codes,MATCH(loaded!AW122,drug,0)),""))</f>
        <v>#N/A</v>
      </c>
      <c r="Z122" t="e">
        <f>IF(M122=2,"",_xlfn.IFNA(INDEX(drug_codes,MATCH(loaded!AY122,drug,0)),""))</f>
        <v>#N/A</v>
      </c>
      <c r="AA122" t="e">
        <f>IF(M122=2,"",_xlfn.IFNA(INDEX(drug_codes,MATCH(loaded!BA122,drug,0)),""))</f>
        <v>#N/A</v>
      </c>
      <c r="AB122" t="e">
        <f>INDEX(MTT_codes,MATCH(loaded!BC122,MTT,0))</f>
        <v>#N/A</v>
      </c>
      <c r="AC122" t="str">
        <f>_xlfn.IFNA(INDEX(MTT_codes,MATCH(loaded!BE122,MTT,0)),"")</f>
        <v/>
      </c>
      <c r="AD122" t="str">
        <f>_xlfn.IFNA(INDEX(MTT_codes,MATCH(loaded!BG122,MTT,0)),"")</f>
        <v/>
      </c>
      <c r="AE122" t="str">
        <f>_xlfn.IFNA(INDEX(MTT_codes,MATCH(loaded!BI122,MTT,0)),"")</f>
        <v/>
      </c>
      <c r="AF122" t="str">
        <f>_xlfn.IFNA(INDEX(MTT_codes,MATCH(loaded!BK122,MTT,0)),"")</f>
        <v/>
      </c>
      <c r="AG122" t="str">
        <f>_xlfn.IFNA(INDEX(MTT_codes,MATCH(loaded!BM122,MTT,0)),"")</f>
        <v/>
      </c>
      <c r="AH122" t="e">
        <f>INDEX(liv_ar_codes,MATCH(loaded!BO122,liv_ar,0))</f>
        <v>#N/A</v>
      </c>
      <c r="AI122" t="str">
        <f>_xlfn.IFNA(INDEX(MTT_codes,MATCH(loaded!BQ122,MTT,0)),"")</f>
        <v/>
      </c>
      <c r="AJ122">
        <f>_xlfn.IFNA(INDEX(mental_codes,MATCH(loaded!BS122,mental,0)),9)</f>
        <v>9</v>
      </c>
    </row>
    <row r="123" spans="2:36">
      <c r="B123">
        <f>loaded!C123</f>
        <v>0</v>
      </c>
      <c r="C123">
        <f>loaded!I123</f>
        <v>0</v>
      </c>
      <c r="D123">
        <f>IF(loaded!K123="Male",1,IF(loaded!K123="Female",2,9))</f>
        <v>9</v>
      </c>
      <c r="E123" s="89" t="e">
        <f>IF(stats!$Y$13,DATE(RIGHT(loaded!M123,4),MID(loaded!M123,3,2),LEFT(loaded!M123,2)),DATE(RIGHT(loaded!M123,4), MID(loaded!M123,4,2),LEFT(loaded!M123,2)))</f>
        <v>#VALUE!</v>
      </c>
      <c r="F123" s="67" t="e">
        <f t="shared" si="2"/>
        <v>#VALUE!</v>
      </c>
      <c r="G123" t="str">
        <f>LEFT(loaded!O123,3)</f>
        <v/>
      </c>
      <c r="H123" s="67" t="str">
        <f>_xlfn.IFNA(INDEX(cntry_codes,MATCH(loaded!Q123,countries,0)),IF(loaded!Q123="","0003",""))</f>
        <v>0003</v>
      </c>
      <c r="I123" t="e">
        <f>INDEX(atsi_codes,MATCH(loaded!S123,atsi,0))</f>
        <v>#N/A</v>
      </c>
      <c r="J123" t="e">
        <f>INDEX(lang_codes,MATCH(loaded!U123,lang,0))</f>
        <v>#N/A</v>
      </c>
      <c r="K123" s="6">
        <f>loaded!W123</f>
        <v>0</v>
      </c>
      <c r="L123" t="e">
        <f>INDEX(us_acc_codes,MATCH(loaded!Y123,us_acc,0))</f>
        <v>#N/A</v>
      </c>
      <c r="M123" t="e">
        <f>INDEX(client_codes,MATCH(loaded!AA123,client,0))</f>
        <v>#N/A</v>
      </c>
      <c r="N123" t="e">
        <f>INDEX(src_ref_codes,MATCH(loaded!AC123,src_ref,0))</f>
        <v>#N/A</v>
      </c>
      <c r="O123" s="89" t="e">
        <f>IF(stats!$Y$13,DATE(RIGHT(loaded!AE123,4),MID(loaded!AE123,3,2),LEFT(loaded!AE123,2)),DATE(RIGHT(loaded!AE123,4),MID(loaded!AE123,4,2),LEFT(loaded!AE123,2)))</f>
        <v>#VALUE!</v>
      </c>
      <c r="P123" s="89" t="e">
        <f>IF(stats!$Y$13,DATE(RIGHT(loaded!AG123,4),MID(loaded!AG123,3,2),LEFT(loaded!AG123,2)),DATE(RIGHT(loaded!AG123,4),MID(loaded!AG123,4,2),LEFT(loaded!AG123,2)))</f>
        <v>#VALUE!</v>
      </c>
      <c r="Q123" s="67" t="e">
        <f t="shared" si="3"/>
        <v>#VALUE!</v>
      </c>
      <c r="R123" t="e">
        <f>INDEX(reces_codes,MATCH(loaded!AI123,reason,0))</f>
        <v>#N/A</v>
      </c>
      <c r="S123" t="e">
        <f>INDEX(TDS_codes,MATCH(loaded!AK123,TDS,0))</f>
        <v>#N/A</v>
      </c>
      <c r="T123" t="e">
        <f>IF(M123=2,"",INDEX(method_codes,MATCH(loaded!AM123,method,0)))</f>
        <v>#N/A</v>
      </c>
      <c r="U123" t="e">
        <f>IF(M123=2,"",INDEX(inj_codes,MATCH(loaded!AO123,inj,0)))</f>
        <v>#N/A</v>
      </c>
      <c r="V123" t="e">
        <f>IF(M123=2,"",INDEX(drug_codes,MATCH(loaded!AQ123,drug,0)))</f>
        <v>#N/A</v>
      </c>
      <c r="W123" t="e">
        <f>IF(M123=2,"",_xlfn.IFNA(INDEX(drug_codes,MATCH(loaded!AS123,drug,0)),""))</f>
        <v>#N/A</v>
      </c>
      <c r="X123" t="e">
        <f>IF(M123=2,"",_xlfn.IFNA(INDEX(drug_codes,MATCH(loaded!AU123,drug,0)),""))</f>
        <v>#N/A</v>
      </c>
      <c r="Y123" t="e">
        <f>IF(M123=2,"",_xlfn.IFNA(INDEX(drug_codes,MATCH(loaded!AW123,drug,0)),""))</f>
        <v>#N/A</v>
      </c>
      <c r="Z123" t="e">
        <f>IF(M123=2,"",_xlfn.IFNA(INDEX(drug_codes,MATCH(loaded!AY123,drug,0)),""))</f>
        <v>#N/A</v>
      </c>
      <c r="AA123" t="e">
        <f>IF(M123=2,"",_xlfn.IFNA(INDEX(drug_codes,MATCH(loaded!BA123,drug,0)),""))</f>
        <v>#N/A</v>
      </c>
      <c r="AB123" t="e">
        <f>INDEX(MTT_codes,MATCH(loaded!BC123,MTT,0))</f>
        <v>#N/A</v>
      </c>
      <c r="AC123" t="str">
        <f>_xlfn.IFNA(INDEX(MTT_codes,MATCH(loaded!BE123,MTT,0)),"")</f>
        <v/>
      </c>
      <c r="AD123" t="str">
        <f>_xlfn.IFNA(INDEX(MTT_codes,MATCH(loaded!BG123,MTT,0)),"")</f>
        <v/>
      </c>
      <c r="AE123" t="str">
        <f>_xlfn.IFNA(INDEX(MTT_codes,MATCH(loaded!BI123,MTT,0)),"")</f>
        <v/>
      </c>
      <c r="AF123" t="str">
        <f>_xlfn.IFNA(INDEX(MTT_codes,MATCH(loaded!BK123,MTT,0)),"")</f>
        <v/>
      </c>
      <c r="AG123" t="str">
        <f>_xlfn.IFNA(INDEX(MTT_codes,MATCH(loaded!BM123,MTT,0)),"")</f>
        <v/>
      </c>
      <c r="AH123" t="e">
        <f>INDEX(liv_ar_codes,MATCH(loaded!BO123,liv_ar,0))</f>
        <v>#N/A</v>
      </c>
      <c r="AI123" t="str">
        <f>_xlfn.IFNA(INDEX(MTT_codes,MATCH(loaded!BQ123,MTT,0)),"")</f>
        <v/>
      </c>
      <c r="AJ123">
        <f>_xlfn.IFNA(INDEX(mental_codes,MATCH(loaded!BS123,mental,0)),9)</f>
        <v>9</v>
      </c>
    </row>
    <row r="124" spans="2:36">
      <c r="B124">
        <f>loaded!C124</f>
        <v>0</v>
      </c>
      <c r="C124">
        <f>loaded!I124</f>
        <v>0</v>
      </c>
      <c r="D124">
        <f>IF(loaded!K124="Male",1,IF(loaded!K124="Female",2,9))</f>
        <v>9</v>
      </c>
      <c r="E124" s="89" t="e">
        <f>IF(stats!$Y$13,DATE(RIGHT(loaded!M124,4),MID(loaded!M124,3,2),LEFT(loaded!M124,2)),DATE(RIGHT(loaded!M124,4), MID(loaded!M124,4,2),LEFT(loaded!M124,2)))</f>
        <v>#VALUE!</v>
      </c>
      <c r="F124" s="67" t="e">
        <f t="shared" si="2"/>
        <v>#VALUE!</v>
      </c>
      <c r="G124" t="str">
        <f>LEFT(loaded!O124,3)</f>
        <v/>
      </c>
      <c r="H124" s="67" t="str">
        <f>_xlfn.IFNA(INDEX(cntry_codes,MATCH(loaded!Q124,countries,0)),IF(loaded!Q124="","0003",""))</f>
        <v>0003</v>
      </c>
      <c r="I124" t="e">
        <f>INDEX(atsi_codes,MATCH(loaded!S124,atsi,0))</f>
        <v>#N/A</v>
      </c>
      <c r="J124" t="e">
        <f>INDEX(lang_codes,MATCH(loaded!U124,lang,0))</f>
        <v>#N/A</v>
      </c>
      <c r="K124" s="6">
        <f>loaded!W124</f>
        <v>0</v>
      </c>
      <c r="L124" t="e">
        <f>INDEX(us_acc_codes,MATCH(loaded!Y124,us_acc,0))</f>
        <v>#N/A</v>
      </c>
      <c r="M124" t="e">
        <f>INDEX(client_codes,MATCH(loaded!AA124,client,0))</f>
        <v>#N/A</v>
      </c>
      <c r="N124" t="e">
        <f>INDEX(src_ref_codes,MATCH(loaded!AC124,src_ref,0))</f>
        <v>#N/A</v>
      </c>
      <c r="O124" s="89" t="e">
        <f>IF(stats!$Y$13,DATE(RIGHT(loaded!AE124,4),MID(loaded!AE124,3,2),LEFT(loaded!AE124,2)),DATE(RIGHT(loaded!AE124,4),MID(loaded!AE124,4,2),LEFT(loaded!AE124,2)))</f>
        <v>#VALUE!</v>
      </c>
      <c r="P124" s="89" t="e">
        <f>IF(stats!$Y$13,DATE(RIGHT(loaded!AG124,4),MID(loaded!AG124,3,2),LEFT(loaded!AG124,2)),DATE(RIGHT(loaded!AG124,4),MID(loaded!AG124,4,2),LEFT(loaded!AG124,2)))</f>
        <v>#VALUE!</v>
      </c>
      <c r="Q124" s="67" t="e">
        <f t="shared" si="3"/>
        <v>#VALUE!</v>
      </c>
      <c r="R124" t="e">
        <f>INDEX(reces_codes,MATCH(loaded!AI124,reason,0))</f>
        <v>#N/A</v>
      </c>
      <c r="S124" t="e">
        <f>INDEX(TDS_codes,MATCH(loaded!AK124,TDS,0))</f>
        <v>#N/A</v>
      </c>
      <c r="T124" t="e">
        <f>IF(M124=2,"",INDEX(method_codes,MATCH(loaded!AM124,method,0)))</f>
        <v>#N/A</v>
      </c>
      <c r="U124" t="e">
        <f>IF(M124=2,"",INDEX(inj_codes,MATCH(loaded!AO124,inj,0)))</f>
        <v>#N/A</v>
      </c>
      <c r="V124" t="e">
        <f>IF(M124=2,"",INDEX(drug_codes,MATCH(loaded!AQ124,drug,0)))</f>
        <v>#N/A</v>
      </c>
      <c r="W124" t="e">
        <f>IF(M124=2,"",_xlfn.IFNA(INDEX(drug_codes,MATCH(loaded!AS124,drug,0)),""))</f>
        <v>#N/A</v>
      </c>
      <c r="X124" t="e">
        <f>IF(M124=2,"",_xlfn.IFNA(INDEX(drug_codes,MATCH(loaded!AU124,drug,0)),""))</f>
        <v>#N/A</v>
      </c>
      <c r="Y124" t="e">
        <f>IF(M124=2,"",_xlfn.IFNA(INDEX(drug_codes,MATCH(loaded!AW124,drug,0)),""))</f>
        <v>#N/A</v>
      </c>
      <c r="Z124" t="e">
        <f>IF(M124=2,"",_xlfn.IFNA(INDEX(drug_codes,MATCH(loaded!AY124,drug,0)),""))</f>
        <v>#N/A</v>
      </c>
      <c r="AA124" t="e">
        <f>IF(M124=2,"",_xlfn.IFNA(INDEX(drug_codes,MATCH(loaded!BA124,drug,0)),""))</f>
        <v>#N/A</v>
      </c>
      <c r="AB124" t="e">
        <f>INDEX(MTT_codes,MATCH(loaded!BC124,MTT,0))</f>
        <v>#N/A</v>
      </c>
      <c r="AC124" t="str">
        <f>_xlfn.IFNA(INDEX(MTT_codes,MATCH(loaded!BE124,MTT,0)),"")</f>
        <v/>
      </c>
      <c r="AD124" t="str">
        <f>_xlfn.IFNA(INDEX(MTT_codes,MATCH(loaded!BG124,MTT,0)),"")</f>
        <v/>
      </c>
      <c r="AE124" t="str">
        <f>_xlfn.IFNA(INDEX(MTT_codes,MATCH(loaded!BI124,MTT,0)),"")</f>
        <v/>
      </c>
      <c r="AF124" t="str">
        <f>_xlfn.IFNA(INDEX(MTT_codes,MATCH(loaded!BK124,MTT,0)),"")</f>
        <v/>
      </c>
      <c r="AG124" t="str">
        <f>_xlfn.IFNA(INDEX(MTT_codes,MATCH(loaded!BM124,MTT,0)),"")</f>
        <v/>
      </c>
      <c r="AH124" t="e">
        <f>INDEX(liv_ar_codes,MATCH(loaded!BO124,liv_ar,0))</f>
        <v>#N/A</v>
      </c>
      <c r="AI124" t="str">
        <f>_xlfn.IFNA(INDEX(MTT_codes,MATCH(loaded!BQ124,MTT,0)),"")</f>
        <v/>
      </c>
      <c r="AJ124">
        <f>_xlfn.IFNA(INDEX(mental_codes,MATCH(loaded!BS124,mental,0)),9)</f>
        <v>9</v>
      </c>
    </row>
    <row r="125" spans="2:36">
      <c r="B125">
        <f>loaded!C125</f>
        <v>0</v>
      </c>
      <c r="C125">
        <f>loaded!I125</f>
        <v>0</v>
      </c>
      <c r="D125">
        <f>IF(loaded!K125="Male",1,IF(loaded!K125="Female",2,9))</f>
        <v>9</v>
      </c>
      <c r="E125" s="89" t="e">
        <f>IF(stats!$Y$13,DATE(RIGHT(loaded!M125,4),MID(loaded!M125,3,2),LEFT(loaded!M125,2)),DATE(RIGHT(loaded!M125,4), MID(loaded!M125,4,2),LEFT(loaded!M125,2)))</f>
        <v>#VALUE!</v>
      </c>
      <c r="F125" s="67" t="e">
        <f t="shared" si="2"/>
        <v>#VALUE!</v>
      </c>
      <c r="G125" t="str">
        <f>LEFT(loaded!O125,3)</f>
        <v/>
      </c>
      <c r="H125" s="67" t="str">
        <f>_xlfn.IFNA(INDEX(cntry_codes,MATCH(loaded!Q125,countries,0)),IF(loaded!Q125="","0003",""))</f>
        <v>0003</v>
      </c>
      <c r="I125" t="e">
        <f>INDEX(atsi_codes,MATCH(loaded!S125,atsi,0))</f>
        <v>#N/A</v>
      </c>
      <c r="J125" t="e">
        <f>INDEX(lang_codes,MATCH(loaded!U125,lang,0))</f>
        <v>#N/A</v>
      </c>
      <c r="K125" s="6">
        <f>loaded!W125</f>
        <v>0</v>
      </c>
      <c r="L125" t="e">
        <f>INDEX(us_acc_codes,MATCH(loaded!Y125,us_acc,0))</f>
        <v>#N/A</v>
      </c>
      <c r="M125" t="e">
        <f>INDEX(client_codes,MATCH(loaded!AA125,client,0))</f>
        <v>#N/A</v>
      </c>
      <c r="N125" t="e">
        <f>INDEX(src_ref_codes,MATCH(loaded!AC125,src_ref,0))</f>
        <v>#N/A</v>
      </c>
      <c r="O125" s="89" t="e">
        <f>IF(stats!$Y$13,DATE(RIGHT(loaded!AE125,4),MID(loaded!AE125,3,2),LEFT(loaded!AE125,2)),DATE(RIGHT(loaded!AE125,4),MID(loaded!AE125,4,2),LEFT(loaded!AE125,2)))</f>
        <v>#VALUE!</v>
      </c>
      <c r="P125" s="89" t="e">
        <f>IF(stats!$Y$13,DATE(RIGHT(loaded!AG125,4),MID(loaded!AG125,3,2),LEFT(loaded!AG125,2)),DATE(RIGHT(loaded!AG125,4),MID(loaded!AG125,4,2),LEFT(loaded!AG125,2)))</f>
        <v>#VALUE!</v>
      </c>
      <c r="Q125" s="67" t="e">
        <f t="shared" si="3"/>
        <v>#VALUE!</v>
      </c>
      <c r="R125" t="e">
        <f>INDEX(reces_codes,MATCH(loaded!AI125,reason,0))</f>
        <v>#N/A</v>
      </c>
      <c r="S125" t="e">
        <f>INDEX(TDS_codes,MATCH(loaded!AK125,TDS,0))</f>
        <v>#N/A</v>
      </c>
      <c r="T125" t="e">
        <f>IF(M125=2,"",INDEX(method_codes,MATCH(loaded!AM125,method,0)))</f>
        <v>#N/A</v>
      </c>
      <c r="U125" t="e">
        <f>IF(M125=2,"",INDEX(inj_codes,MATCH(loaded!AO125,inj,0)))</f>
        <v>#N/A</v>
      </c>
      <c r="V125" t="e">
        <f>IF(M125=2,"",INDEX(drug_codes,MATCH(loaded!AQ125,drug,0)))</f>
        <v>#N/A</v>
      </c>
      <c r="W125" t="e">
        <f>IF(M125=2,"",_xlfn.IFNA(INDEX(drug_codes,MATCH(loaded!AS125,drug,0)),""))</f>
        <v>#N/A</v>
      </c>
      <c r="X125" t="e">
        <f>IF(M125=2,"",_xlfn.IFNA(INDEX(drug_codes,MATCH(loaded!AU125,drug,0)),""))</f>
        <v>#N/A</v>
      </c>
      <c r="Y125" t="e">
        <f>IF(M125=2,"",_xlfn.IFNA(INDEX(drug_codes,MATCH(loaded!AW125,drug,0)),""))</f>
        <v>#N/A</v>
      </c>
      <c r="Z125" t="e">
        <f>IF(M125=2,"",_xlfn.IFNA(INDEX(drug_codes,MATCH(loaded!AY125,drug,0)),""))</f>
        <v>#N/A</v>
      </c>
      <c r="AA125" t="e">
        <f>IF(M125=2,"",_xlfn.IFNA(INDEX(drug_codes,MATCH(loaded!BA125,drug,0)),""))</f>
        <v>#N/A</v>
      </c>
      <c r="AB125" t="e">
        <f>INDEX(MTT_codes,MATCH(loaded!BC125,MTT,0))</f>
        <v>#N/A</v>
      </c>
      <c r="AC125" t="str">
        <f>_xlfn.IFNA(INDEX(MTT_codes,MATCH(loaded!BE125,MTT,0)),"")</f>
        <v/>
      </c>
      <c r="AD125" t="str">
        <f>_xlfn.IFNA(INDEX(MTT_codes,MATCH(loaded!BG125,MTT,0)),"")</f>
        <v/>
      </c>
      <c r="AE125" t="str">
        <f>_xlfn.IFNA(INDEX(MTT_codes,MATCH(loaded!BI125,MTT,0)),"")</f>
        <v/>
      </c>
      <c r="AF125" t="str">
        <f>_xlfn.IFNA(INDEX(MTT_codes,MATCH(loaded!BK125,MTT,0)),"")</f>
        <v/>
      </c>
      <c r="AG125" t="str">
        <f>_xlfn.IFNA(INDEX(MTT_codes,MATCH(loaded!BM125,MTT,0)),"")</f>
        <v/>
      </c>
      <c r="AH125" t="e">
        <f>INDEX(liv_ar_codes,MATCH(loaded!BO125,liv_ar,0))</f>
        <v>#N/A</v>
      </c>
      <c r="AI125" t="str">
        <f>_xlfn.IFNA(INDEX(MTT_codes,MATCH(loaded!BQ125,MTT,0)),"")</f>
        <v/>
      </c>
      <c r="AJ125">
        <f>_xlfn.IFNA(INDEX(mental_codes,MATCH(loaded!BS125,mental,0)),9)</f>
        <v>9</v>
      </c>
    </row>
    <row r="126" spans="2:36">
      <c r="B126">
        <f>loaded!C126</f>
        <v>0</v>
      </c>
      <c r="C126">
        <f>loaded!I126</f>
        <v>0</v>
      </c>
      <c r="D126">
        <f>IF(loaded!K126="Male",1,IF(loaded!K126="Female",2,9))</f>
        <v>9</v>
      </c>
      <c r="E126" s="89" t="e">
        <f>IF(stats!$Y$13,DATE(RIGHT(loaded!M126,4),MID(loaded!M126,3,2),LEFT(loaded!M126,2)),DATE(RIGHT(loaded!M126,4), MID(loaded!M126,4,2),LEFT(loaded!M126,2)))</f>
        <v>#VALUE!</v>
      </c>
      <c r="F126" s="67" t="e">
        <f t="shared" si="2"/>
        <v>#VALUE!</v>
      </c>
      <c r="G126" t="str">
        <f>LEFT(loaded!O126,3)</f>
        <v/>
      </c>
      <c r="H126" s="67" t="str">
        <f>_xlfn.IFNA(INDEX(cntry_codes,MATCH(loaded!Q126,countries,0)),IF(loaded!Q126="","0003",""))</f>
        <v>0003</v>
      </c>
      <c r="I126" t="e">
        <f>INDEX(atsi_codes,MATCH(loaded!S126,atsi,0))</f>
        <v>#N/A</v>
      </c>
      <c r="J126" t="e">
        <f>INDEX(lang_codes,MATCH(loaded!U126,lang,0))</f>
        <v>#N/A</v>
      </c>
      <c r="K126" s="6">
        <f>loaded!W126</f>
        <v>0</v>
      </c>
      <c r="L126" t="e">
        <f>INDEX(us_acc_codes,MATCH(loaded!Y126,us_acc,0))</f>
        <v>#N/A</v>
      </c>
      <c r="M126" t="e">
        <f>INDEX(client_codes,MATCH(loaded!AA126,client,0))</f>
        <v>#N/A</v>
      </c>
      <c r="N126" t="e">
        <f>INDEX(src_ref_codes,MATCH(loaded!AC126,src_ref,0))</f>
        <v>#N/A</v>
      </c>
      <c r="O126" s="89" t="e">
        <f>IF(stats!$Y$13,DATE(RIGHT(loaded!AE126,4),MID(loaded!AE126,3,2),LEFT(loaded!AE126,2)),DATE(RIGHT(loaded!AE126,4),MID(loaded!AE126,4,2),LEFT(loaded!AE126,2)))</f>
        <v>#VALUE!</v>
      </c>
      <c r="P126" s="89" t="e">
        <f>IF(stats!$Y$13,DATE(RIGHT(loaded!AG126,4),MID(loaded!AG126,3,2),LEFT(loaded!AG126,2)),DATE(RIGHT(loaded!AG126,4),MID(loaded!AG126,4,2),LEFT(loaded!AG126,2)))</f>
        <v>#VALUE!</v>
      </c>
      <c r="Q126" s="67" t="e">
        <f t="shared" si="3"/>
        <v>#VALUE!</v>
      </c>
      <c r="R126" t="e">
        <f>INDEX(reces_codes,MATCH(loaded!AI126,reason,0))</f>
        <v>#N/A</v>
      </c>
      <c r="S126" t="e">
        <f>INDEX(TDS_codes,MATCH(loaded!AK126,TDS,0))</f>
        <v>#N/A</v>
      </c>
      <c r="T126" t="e">
        <f>IF(M126=2,"",INDEX(method_codes,MATCH(loaded!AM126,method,0)))</f>
        <v>#N/A</v>
      </c>
      <c r="U126" t="e">
        <f>IF(M126=2,"",INDEX(inj_codes,MATCH(loaded!AO126,inj,0)))</f>
        <v>#N/A</v>
      </c>
      <c r="V126" t="e">
        <f>IF(M126=2,"",INDEX(drug_codes,MATCH(loaded!AQ126,drug,0)))</f>
        <v>#N/A</v>
      </c>
      <c r="W126" t="e">
        <f>IF(M126=2,"",_xlfn.IFNA(INDEX(drug_codes,MATCH(loaded!AS126,drug,0)),""))</f>
        <v>#N/A</v>
      </c>
      <c r="X126" t="e">
        <f>IF(M126=2,"",_xlfn.IFNA(INDEX(drug_codes,MATCH(loaded!AU126,drug,0)),""))</f>
        <v>#N/A</v>
      </c>
      <c r="Y126" t="e">
        <f>IF(M126=2,"",_xlfn.IFNA(INDEX(drug_codes,MATCH(loaded!AW126,drug,0)),""))</f>
        <v>#N/A</v>
      </c>
      <c r="Z126" t="e">
        <f>IF(M126=2,"",_xlfn.IFNA(INDEX(drug_codes,MATCH(loaded!AY126,drug,0)),""))</f>
        <v>#N/A</v>
      </c>
      <c r="AA126" t="e">
        <f>IF(M126=2,"",_xlfn.IFNA(INDEX(drug_codes,MATCH(loaded!BA126,drug,0)),""))</f>
        <v>#N/A</v>
      </c>
      <c r="AB126" t="e">
        <f>INDEX(MTT_codes,MATCH(loaded!BC126,MTT,0))</f>
        <v>#N/A</v>
      </c>
      <c r="AC126" t="str">
        <f>_xlfn.IFNA(INDEX(MTT_codes,MATCH(loaded!BE126,MTT,0)),"")</f>
        <v/>
      </c>
      <c r="AD126" t="str">
        <f>_xlfn.IFNA(INDEX(MTT_codes,MATCH(loaded!BG126,MTT,0)),"")</f>
        <v/>
      </c>
      <c r="AE126" t="str">
        <f>_xlfn.IFNA(INDEX(MTT_codes,MATCH(loaded!BI126,MTT,0)),"")</f>
        <v/>
      </c>
      <c r="AF126" t="str">
        <f>_xlfn.IFNA(INDEX(MTT_codes,MATCH(loaded!BK126,MTT,0)),"")</f>
        <v/>
      </c>
      <c r="AG126" t="str">
        <f>_xlfn.IFNA(INDEX(MTT_codes,MATCH(loaded!BM126,MTT,0)),"")</f>
        <v/>
      </c>
      <c r="AH126" t="e">
        <f>INDEX(liv_ar_codes,MATCH(loaded!BO126,liv_ar,0))</f>
        <v>#N/A</v>
      </c>
      <c r="AI126" t="str">
        <f>_xlfn.IFNA(INDEX(MTT_codes,MATCH(loaded!BQ126,MTT,0)),"")</f>
        <v/>
      </c>
      <c r="AJ126">
        <f>_xlfn.IFNA(INDEX(mental_codes,MATCH(loaded!BS126,mental,0)),9)</f>
        <v>9</v>
      </c>
    </row>
    <row r="127" spans="2:36">
      <c r="B127">
        <f>loaded!C127</f>
        <v>0</v>
      </c>
      <c r="C127">
        <f>loaded!I127</f>
        <v>0</v>
      </c>
      <c r="D127">
        <f>IF(loaded!K127="Male",1,IF(loaded!K127="Female",2,9))</f>
        <v>9</v>
      </c>
      <c r="E127" s="89" t="e">
        <f>IF(stats!$Y$13,DATE(RIGHT(loaded!M127,4),MID(loaded!M127,3,2),LEFT(loaded!M127,2)),DATE(RIGHT(loaded!M127,4), MID(loaded!M127,4,2),LEFT(loaded!M127,2)))</f>
        <v>#VALUE!</v>
      </c>
      <c r="F127" s="67" t="e">
        <f t="shared" si="2"/>
        <v>#VALUE!</v>
      </c>
      <c r="G127" t="str">
        <f>LEFT(loaded!O127,3)</f>
        <v/>
      </c>
      <c r="H127" s="67" t="str">
        <f>_xlfn.IFNA(INDEX(cntry_codes,MATCH(loaded!Q127,countries,0)),IF(loaded!Q127="","0003",""))</f>
        <v>0003</v>
      </c>
      <c r="I127" t="e">
        <f>INDEX(atsi_codes,MATCH(loaded!S127,atsi,0))</f>
        <v>#N/A</v>
      </c>
      <c r="J127" t="e">
        <f>INDEX(lang_codes,MATCH(loaded!U127,lang,0))</f>
        <v>#N/A</v>
      </c>
      <c r="K127" s="6">
        <f>loaded!W127</f>
        <v>0</v>
      </c>
      <c r="L127" t="e">
        <f>INDEX(us_acc_codes,MATCH(loaded!Y127,us_acc,0))</f>
        <v>#N/A</v>
      </c>
      <c r="M127" t="e">
        <f>INDEX(client_codes,MATCH(loaded!AA127,client,0))</f>
        <v>#N/A</v>
      </c>
      <c r="N127" t="e">
        <f>INDEX(src_ref_codes,MATCH(loaded!AC127,src_ref,0))</f>
        <v>#N/A</v>
      </c>
      <c r="O127" s="89" t="e">
        <f>IF(stats!$Y$13,DATE(RIGHT(loaded!AE127,4),MID(loaded!AE127,3,2),LEFT(loaded!AE127,2)),DATE(RIGHT(loaded!AE127,4),MID(loaded!AE127,4,2),LEFT(loaded!AE127,2)))</f>
        <v>#VALUE!</v>
      </c>
      <c r="P127" s="89" t="e">
        <f>IF(stats!$Y$13,DATE(RIGHT(loaded!AG127,4),MID(loaded!AG127,3,2),LEFT(loaded!AG127,2)),DATE(RIGHT(loaded!AG127,4),MID(loaded!AG127,4,2),LEFT(loaded!AG127,2)))</f>
        <v>#VALUE!</v>
      </c>
      <c r="Q127" s="67" t="e">
        <f t="shared" si="3"/>
        <v>#VALUE!</v>
      </c>
      <c r="R127" t="e">
        <f>INDEX(reces_codes,MATCH(loaded!AI127,reason,0))</f>
        <v>#N/A</v>
      </c>
      <c r="S127" t="e">
        <f>INDEX(TDS_codes,MATCH(loaded!AK127,TDS,0))</f>
        <v>#N/A</v>
      </c>
      <c r="T127" t="e">
        <f>IF(M127=2,"",INDEX(method_codes,MATCH(loaded!AM127,method,0)))</f>
        <v>#N/A</v>
      </c>
      <c r="U127" t="e">
        <f>IF(M127=2,"",INDEX(inj_codes,MATCH(loaded!AO127,inj,0)))</f>
        <v>#N/A</v>
      </c>
      <c r="V127" t="e">
        <f>IF(M127=2,"",INDEX(drug_codes,MATCH(loaded!AQ127,drug,0)))</f>
        <v>#N/A</v>
      </c>
      <c r="W127" t="e">
        <f>IF(M127=2,"",_xlfn.IFNA(INDEX(drug_codes,MATCH(loaded!AS127,drug,0)),""))</f>
        <v>#N/A</v>
      </c>
      <c r="X127" t="e">
        <f>IF(M127=2,"",_xlfn.IFNA(INDEX(drug_codes,MATCH(loaded!AU127,drug,0)),""))</f>
        <v>#N/A</v>
      </c>
      <c r="Y127" t="e">
        <f>IF(M127=2,"",_xlfn.IFNA(INDEX(drug_codes,MATCH(loaded!AW127,drug,0)),""))</f>
        <v>#N/A</v>
      </c>
      <c r="Z127" t="e">
        <f>IF(M127=2,"",_xlfn.IFNA(INDEX(drug_codes,MATCH(loaded!AY127,drug,0)),""))</f>
        <v>#N/A</v>
      </c>
      <c r="AA127" t="e">
        <f>IF(M127=2,"",_xlfn.IFNA(INDEX(drug_codes,MATCH(loaded!BA127,drug,0)),""))</f>
        <v>#N/A</v>
      </c>
      <c r="AB127" t="e">
        <f>INDEX(MTT_codes,MATCH(loaded!BC127,MTT,0))</f>
        <v>#N/A</v>
      </c>
      <c r="AC127" t="str">
        <f>_xlfn.IFNA(INDEX(MTT_codes,MATCH(loaded!BE127,MTT,0)),"")</f>
        <v/>
      </c>
      <c r="AD127" t="str">
        <f>_xlfn.IFNA(INDEX(MTT_codes,MATCH(loaded!BG127,MTT,0)),"")</f>
        <v/>
      </c>
      <c r="AE127" t="str">
        <f>_xlfn.IFNA(INDEX(MTT_codes,MATCH(loaded!BI127,MTT,0)),"")</f>
        <v/>
      </c>
      <c r="AF127" t="str">
        <f>_xlfn.IFNA(INDEX(MTT_codes,MATCH(loaded!BK127,MTT,0)),"")</f>
        <v/>
      </c>
      <c r="AG127" t="str">
        <f>_xlfn.IFNA(INDEX(MTT_codes,MATCH(loaded!BM127,MTT,0)),"")</f>
        <v/>
      </c>
      <c r="AH127" t="e">
        <f>INDEX(liv_ar_codes,MATCH(loaded!BO127,liv_ar,0))</f>
        <v>#N/A</v>
      </c>
      <c r="AI127" t="str">
        <f>_xlfn.IFNA(INDEX(MTT_codes,MATCH(loaded!BQ127,MTT,0)),"")</f>
        <v/>
      </c>
      <c r="AJ127">
        <f>_xlfn.IFNA(INDEX(mental_codes,MATCH(loaded!BS127,mental,0)),9)</f>
        <v>9</v>
      </c>
    </row>
    <row r="128" spans="2:36">
      <c r="B128">
        <f>loaded!C128</f>
        <v>0</v>
      </c>
      <c r="C128">
        <f>loaded!I128</f>
        <v>0</v>
      </c>
      <c r="D128">
        <f>IF(loaded!K128="Male",1,IF(loaded!K128="Female",2,9))</f>
        <v>9</v>
      </c>
      <c r="E128" s="89" t="e">
        <f>IF(stats!$Y$13,DATE(RIGHT(loaded!M128,4),MID(loaded!M128,3,2),LEFT(loaded!M128,2)),DATE(RIGHT(loaded!M128,4), MID(loaded!M128,4,2),LEFT(loaded!M128,2)))</f>
        <v>#VALUE!</v>
      </c>
      <c r="F128" s="67" t="e">
        <f t="shared" si="2"/>
        <v>#VALUE!</v>
      </c>
      <c r="G128" t="str">
        <f>LEFT(loaded!O128,3)</f>
        <v/>
      </c>
      <c r="H128" s="67" t="str">
        <f>_xlfn.IFNA(INDEX(cntry_codes,MATCH(loaded!Q128,countries,0)),IF(loaded!Q128="","0003",""))</f>
        <v>0003</v>
      </c>
      <c r="I128" t="e">
        <f>INDEX(atsi_codes,MATCH(loaded!S128,atsi,0))</f>
        <v>#N/A</v>
      </c>
      <c r="J128" t="e">
        <f>INDEX(lang_codes,MATCH(loaded!U128,lang,0))</f>
        <v>#N/A</v>
      </c>
      <c r="K128" s="6">
        <f>loaded!W128</f>
        <v>0</v>
      </c>
      <c r="L128" t="e">
        <f>INDEX(us_acc_codes,MATCH(loaded!Y128,us_acc,0))</f>
        <v>#N/A</v>
      </c>
      <c r="M128" t="e">
        <f>INDEX(client_codes,MATCH(loaded!AA128,client,0))</f>
        <v>#N/A</v>
      </c>
      <c r="N128" t="e">
        <f>INDEX(src_ref_codes,MATCH(loaded!AC128,src_ref,0))</f>
        <v>#N/A</v>
      </c>
      <c r="O128" s="89" t="e">
        <f>IF(stats!$Y$13,DATE(RIGHT(loaded!AE128,4),MID(loaded!AE128,3,2),LEFT(loaded!AE128,2)),DATE(RIGHT(loaded!AE128,4),MID(loaded!AE128,4,2),LEFT(loaded!AE128,2)))</f>
        <v>#VALUE!</v>
      </c>
      <c r="P128" s="89" t="e">
        <f>IF(stats!$Y$13,DATE(RIGHT(loaded!AG128,4),MID(loaded!AG128,3,2),LEFT(loaded!AG128,2)),DATE(RIGHT(loaded!AG128,4),MID(loaded!AG128,4,2),LEFT(loaded!AG128,2)))</f>
        <v>#VALUE!</v>
      </c>
      <c r="Q128" s="67" t="e">
        <f t="shared" si="3"/>
        <v>#VALUE!</v>
      </c>
      <c r="R128" t="e">
        <f>INDEX(reces_codes,MATCH(loaded!AI128,reason,0))</f>
        <v>#N/A</v>
      </c>
      <c r="S128" t="e">
        <f>INDEX(TDS_codes,MATCH(loaded!AK128,TDS,0))</f>
        <v>#N/A</v>
      </c>
      <c r="T128" t="e">
        <f>IF(M128=2,"",INDEX(method_codes,MATCH(loaded!AM128,method,0)))</f>
        <v>#N/A</v>
      </c>
      <c r="U128" t="e">
        <f>IF(M128=2,"",INDEX(inj_codes,MATCH(loaded!AO128,inj,0)))</f>
        <v>#N/A</v>
      </c>
      <c r="V128" t="e">
        <f>IF(M128=2,"",INDEX(drug_codes,MATCH(loaded!AQ128,drug,0)))</f>
        <v>#N/A</v>
      </c>
      <c r="W128" t="e">
        <f>IF(M128=2,"",_xlfn.IFNA(INDEX(drug_codes,MATCH(loaded!AS128,drug,0)),""))</f>
        <v>#N/A</v>
      </c>
      <c r="X128" t="e">
        <f>IF(M128=2,"",_xlfn.IFNA(INDEX(drug_codes,MATCH(loaded!AU128,drug,0)),""))</f>
        <v>#N/A</v>
      </c>
      <c r="Y128" t="e">
        <f>IF(M128=2,"",_xlfn.IFNA(INDEX(drug_codes,MATCH(loaded!AW128,drug,0)),""))</f>
        <v>#N/A</v>
      </c>
      <c r="Z128" t="e">
        <f>IF(M128=2,"",_xlfn.IFNA(INDEX(drug_codes,MATCH(loaded!AY128,drug,0)),""))</f>
        <v>#N/A</v>
      </c>
      <c r="AA128" t="e">
        <f>IF(M128=2,"",_xlfn.IFNA(INDEX(drug_codes,MATCH(loaded!BA128,drug,0)),""))</f>
        <v>#N/A</v>
      </c>
      <c r="AB128" t="e">
        <f>INDEX(MTT_codes,MATCH(loaded!BC128,MTT,0))</f>
        <v>#N/A</v>
      </c>
      <c r="AC128" t="str">
        <f>_xlfn.IFNA(INDEX(MTT_codes,MATCH(loaded!BE128,MTT,0)),"")</f>
        <v/>
      </c>
      <c r="AD128" t="str">
        <f>_xlfn.IFNA(INDEX(MTT_codes,MATCH(loaded!BG128,MTT,0)),"")</f>
        <v/>
      </c>
      <c r="AE128" t="str">
        <f>_xlfn.IFNA(INDEX(MTT_codes,MATCH(loaded!BI128,MTT,0)),"")</f>
        <v/>
      </c>
      <c r="AF128" t="str">
        <f>_xlfn.IFNA(INDEX(MTT_codes,MATCH(loaded!BK128,MTT,0)),"")</f>
        <v/>
      </c>
      <c r="AG128" t="str">
        <f>_xlfn.IFNA(INDEX(MTT_codes,MATCH(loaded!BM128,MTT,0)),"")</f>
        <v/>
      </c>
      <c r="AH128" t="e">
        <f>INDEX(liv_ar_codes,MATCH(loaded!BO128,liv_ar,0))</f>
        <v>#N/A</v>
      </c>
      <c r="AI128" t="str">
        <f>_xlfn.IFNA(INDEX(MTT_codes,MATCH(loaded!BQ128,MTT,0)),"")</f>
        <v/>
      </c>
      <c r="AJ128">
        <f>_xlfn.IFNA(INDEX(mental_codes,MATCH(loaded!BS128,mental,0)),9)</f>
        <v>9</v>
      </c>
    </row>
    <row r="129" spans="2:36">
      <c r="B129">
        <f>loaded!C129</f>
        <v>0</v>
      </c>
      <c r="C129">
        <f>loaded!I129</f>
        <v>0</v>
      </c>
      <c r="D129">
        <f>IF(loaded!K129="Male",1,IF(loaded!K129="Female",2,9))</f>
        <v>9</v>
      </c>
      <c r="E129" s="89" t="e">
        <f>IF(stats!$Y$13,DATE(RIGHT(loaded!M129,4),MID(loaded!M129,3,2),LEFT(loaded!M129,2)),DATE(RIGHT(loaded!M129,4), MID(loaded!M129,4,2),LEFT(loaded!M129,2)))</f>
        <v>#VALUE!</v>
      </c>
      <c r="F129" s="67" t="e">
        <f t="shared" ref="F129:F192" si="4">ROUND((O129-E129)/365.25,2)</f>
        <v>#VALUE!</v>
      </c>
      <c r="G129" t="str">
        <f>LEFT(loaded!O129,3)</f>
        <v/>
      </c>
      <c r="H129" s="67" t="str">
        <f>_xlfn.IFNA(INDEX(cntry_codes,MATCH(loaded!Q129,countries,0)),IF(loaded!Q129="","0003",""))</f>
        <v>0003</v>
      </c>
      <c r="I129" t="e">
        <f>INDEX(atsi_codes,MATCH(loaded!S129,atsi,0))</f>
        <v>#N/A</v>
      </c>
      <c r="J129" t="e">
        <f>INDEX(lang_codes,MATCH(loaded!U129,lang,0))</f>
        <v>#N/A</v>
      </c>
      <c r="K129" s="6">
        <f>loaded!W129</f>
        <v>0</v>
      </c>
      <c r="L129" t="e">
        <f>INDEX(us_acc_codes,MATCH(loaded!Y129,us_acc,0))</f>
        <v>#N/A</v>
      </c>
      <c r="M129" t="e">
        <f>INDEX(client_codes,MATCH(loaded!AA129,client,0))</f>
        <v>#N/A</v>
      </c>
      <c r="N129" t="e">
        <f>INDEX(src_ref_codes,MATCH(loaded!AC129,src_ref,0))</f>
        <v>#N/A</v>
      </c>
      <c r="O129" s="89" t="e">
        <f>IF(stats!$Y$13,DATE(RIGHT(loaded!AE129,4),MID(loaded!AE129,3,2),LEFT(loaded!AE129,2)),DATE(RIGHT(loaded!AE129,4),MID(loaded!AE129,4,2),LEFT(loaded!AE129,2)))</f>
        <v>#VALUE!</v>
      </c>
      <c r="P129" s="89" t="e">
        <f>IF(stats!$Y$13,DATE(RIGHT(loaded!AG129,4),MID(loaded!AG129,3,2),LEFT(loaded!AG129,2)),DATE(RIGHT(loaded!AG129,4),MID(loaded!AG129,4,2),LEFT(loaded!AG129,2)))</f>
        <v>#VALUE!</v>
      </c>
      <c r="Q129" s="67" t="e">
        <f t="shared" ref="Q129:Q192" si="5">IF(P129&lt;&gt;"",P129-O129,"")</f>
        <v>#VALUE!</v>
      </c>
      <c r="R129" t="e">
        <f>INDEX(reces_codes,MATCH(loaded!AI129,reason,0))</f>
        <v>#N/A</v>
      </c>
      <c r="S129" t="e">
        <f>INDEX(TDS_codes,MATCH(loaded!AK129,TDS,0))</f>
        <v>#N/A</v>
      </c>
      <c r="T129" t="e">
        <f>IF(M129=2,"",INDEX(method_codes,MATCH(loaded!AM129,method,0)))</f>
        <v>#N/A</v>
      </c>
      <c r="U129" t="e">
        <f>IF(M129=2,"",INDEX(inj_codes,MATCH(loaded!AO129,inj,0)))</f>
        <v>#N/A</v>
      </c>
      <c r="V129" t="e">
        <f>IF(M129=2,"",INDEX(drug_codes,MATCH(loaded!AQ129,drug,0)))</f>
        <v>#N/A</v>
      </c>
      <c r="W129" t="e">
        <f>IF(M129=2,"",_xlfn.IFNA(INDEX(drug_codes,MATCH(loaded!AS129,drug,0)),""))</f>
        <v>#N/A</v>
      </c>
      <c r="X129" t="e">
        <f>IF(M129=2,"",_xlfn.IFNA(INDEX(drug_codes,MATCH(loaded!AU129,drug,0)),""))</f>
        <v>#N/A</v>
      </c>
      <c r="Y129" t="e">
        <f>IF(M129=2,"",_xlfn.IFNA(INDEX(drug_codes,MATCH(loaded!AW129,drug,0)),""))</f>
        <v>#N/A</v>
      </c>
      <c r="Z129" t="e">
        <f>IF(M129=2,"",_xlfn.IFNA(INDEX(drug_codes,MATCH(loaded!AY129,drug,0)),""))</f>
        <v>#N/A</v>
      </c>
      <c r="AA129" t="e">
        <f>IF(M129=2,"",_xlfn.IFNA(INDEX(drug_codes,MATCH(loaded!BA129,drug,0)),""))</f>
        <v>#N/A</v>
      </c>
      <c r="AB129" t="e">
        <f>INDEX(MTT_codes,MATCH(loaded!BC129,MTT,0))</f>
        <v>#N/A</v>
      </c>
      <c r="AC129" t="str">
        <f>_xlfn.IFNA(INDEX(MTT_codes,MATCH(loaded!BE129,MTT,0)),"")</f>
        <v/>
      </c>
      <c r="AD129" t="str">
        <f>_xlfn.IFNA(INDEX(MTT_codes,MATCH(loaded!BG129,MTT,0)),"")</f>
        <v/>
      </c>
      <c r="AE129" t="str">
        <f>_xlfn.IFNA(INDEX(MTT_codes,MATCH(loaded!BI129,MTT,0)),"")</f>
        <v/>
      </c>
      <c r="AF129" t="str">
        <f>_xlfn.IFNA(INDEX(MTT_codes,MATCH(loaded!BK129,MTT,0)),"")</f>
        <v/>
      </c>
      <c r="AG129" t="str">
        <f>_xlfn.IFNA(INDEX(MTT_codes,MATCH(loaded!BM129,MTT,0)),"")</f>
        <v/>
      </c>
      <c r="AH129" t="e">
        <f>INDEX(liv_ar_codes,MATCH(loaded!BO129,liv_ar,0))</f>
        <v>#N/A</v>
      </c>
      <c r="AI129" t="str">
        <f>_xlfn.IFNA(INDEX(MTT_codes,MATCH(loaded!BQ129,MTT,0)),"")</f>
        <v/>
      </c>
      <c r="AJ129">
        <f>_xlfn.IFNA(INDEX(mental_codes,MATCH(loaded!BS129,mental,0)),9)</f>
        <v>9</v>
      </c>
    </row>
    <row r="130" spans="2:36">
      <c r="B130">
        <f>loaded!C130</f>
        <v>0</v>
      </c>
      <c r="C130">
        <f>loaded!I130</f>
        <v>0</v>
      </c>
      <c r="D130">
        <f>IF(loaded!K130="Male",1,IF(loaded!K130="Female",2,9))</f>
        <v>9</v>
      </c>
      <c r="E130" s="89" t="e">
        <f>IF(stats!$Y$13,DATE(RIGHT(loaded!M130,4),MID(loaded!M130,3,2),LEFT(loaded!M130,2)),DATE(RIGHT(loaded!M130,4), MID(loaded!M130,4,2),LEFT(loaded!M130,2)))</f>
        <v>#VALUE!</v>
      </c>
      <c r="F130" s="67" t="e">
        <f t="shared" si="4"/>
        <v>#VALUE!</v>
      </c>
      <c r="G130" t="str">
        <f>LEFT(loaded!O130,3)</f>
        <v/>
      </c>
      <c r="H130" s="67" t="str">
        <f>_xlfn.IFNA(INDEX(cntry_codes,MATCH(loaded!Q130,countries,0)),IF(loaded!Q130="","0003",""))</f>
        <v>0003</v>
      </c>
      <c r="I130" t="e">
        <f>INDEX(atsi_codes,MATCH(loaded!S130,atsi,0))</f>
        <v>#N/A</v>
      </c>
      <c r="J130" t="e">
        <f>INDEX(lang_codes,MATCH(loaded!U130,lang,0))</f>
        <v>#N/A</v>
      </c>
      <c r="K130" s="6">
        <f>loaded!W130</f>
        <v>0</v>
      </c>
      <c r="L130" t="e">
        <f>INDEX(us_acc_codes,MATCH(loaded!Y130,us_acc,0))</f>
        <v>#N/A</v>
      </c>
      <c r="M130" t="e">
        <f>INDEX(client_codes,MATCH(loaded!AA130,client,0))</f>
        <v>#N/A</v>
      </c>
      <c r="N130" t="e">
        <f>INDEX(src_ref_codes,MATCH(loaded!AC130,src_ref,0))</f>
        <v>#N/A</v>
      </c>
      <c r="O130" s="89" t="e">
        <f>IF(stats!$Y$13,DATE(RIGHT(loaded!AE130,4),MID(loaded!AE130,3,2),LEFT(loaded!AE130,2)),DATE(RIGHT(loaded!AE130,4),MID(loaded!AE130,4,2),LEFT(loaded!AE130,2)))</f>
        <v>#VALUE!</v>
      </c>
      <c r="P130" s="89" t="e">
        <f>IF(stats!$Y$13,DATE(RIGHT(loaded!AG130,4),MID(loaded!AG130,3,2),LEFT(loaded!AG130,2)),DATE(RIGHT(loaded!AG130,4),MID(loaded!AG130,4,2),LEFT(loaded!AG130,2)))</f>
        <v>#VALUE!</v>
      </c>
      <c r="Q130" s="67" t="e">
        <f t="shared" si="5"/>
        <v>#VALUE!</v>
      </c>
      <c r="R130" t="e">
        <f>INDEX(reces_codes,MATCH(loaded!AI130,reason,0))</f>
        <v>#N/A</v>
      </c>
      <c r="S130" t="e">
        <f>INDEX(TDS_codes,MATCH(loaded!AK130,TDS,0))</f>
        <v>#N/A</v>
      </c>
      <c r="T130" t="e">
        <f>IF(M130=2,"",INDEX(method_codes,MATCH(loaded!AM130,method,0)))</f>
        <v>#N/A</v>
      </c>
      <c r="U130" t="e">
        <f>IF(M130=2,"",INDEX(inj_codes,MATCH(loaded!AO130,inj,0)))</f>
        <v>#N/A</v>
      </c>
      <c r="V130" t="e">
        <f>IF(M130=2,"",INDEX(drug_codes,MATCH(loaded!AQ130,drug,0)))</f>
        <v>#N/A</v>
      </c>
      <c r="W130" t="e">
        <f>IF(M130=2,"",_xlfn.IFNA(INDEX(drug_codes,MATCH(loaded!AS130,drug,0)),""))</f>
        <v>#N/A</v>
      </c>
      <c r="X130" t="e">
        <f>IF(M130=2,"",_xlfn.IFNA(INDEX(drug_codes,MATCH(loaded!AU130,drug,0)),""))</f>
        <v>#N/A</v>
      </c>
      <c r="Y130" t="e">
        <f>IF(M130=2,"",_xlfn.IFNA(INDEX(drug_codes,MATCH(loaded!AW130,drug,0)),""))</f>
        <v>#N/A</v>
      </c>
      <c r="Z130" t="e">
        <f>IF(M130=2,"",_xlfn.IFNA(INDEX(drug_codes,MATCH(loaded!AY130,drug,0)),""))</f>
        <v>#N/A</v>
      </c>
      <c r="AA130" t="e">
        <f>IF(M130=2,"",_xlfn.IFNA(INDEX(drug_codes,MATCH(loaded!BA130,drug,0)),""))</f>
        <v>#N/A</v>
      </c>
      <c r="AB130" t="e">
        <f>INDEX(MTT_codes,MATCH(loaded!BC130,MTT,0))</f>
        <v>#N/A</v>
      </c>
      <c r="AC130" t="str">
        <f>_xlfn.IFNA(INDEX(MTT_codes,MATCH(loaded!BE130,MTT,0)),"")</f>
        <v/>
      </c>
      <c r="AD130" t="str">
        <f>_xlfn.IFNA(INDEX(MTT_codes,MATCH(loaded!BG130,MTT,0)),"")</f>
        <v/>
      </c>
      <c r="AE130" t="str">
        <f>_xlfn.IFNA(INDEX(MTT_codes,MATCH(loaded!BI130,MTT,0)),"")</f>
        <v/>
      </c>
      <c r="AF130" t="str">
        <f>_xlfn.IFNA(INDEX(MTT_codes,MATCH(loaded!BK130,MTT,0)),"")</f>
        <v/>
      </c>
      <c r="AG130" t="str">
        <f>_xlfn.IFNA(INDEX(MTT_codes,MATCH(loaded!BM130,MTT,0)),"")</f>
        <v/>
      </c>
      <c r="AH130" t="e">
        <f>INDEX(liv_ar_codes,MATCH(loaded!BO130,liv_ar,0))</f>
        <v>#N/A</v>
      </c>
      <c r="AI130" t="str">
        <f>_xlfn.IFNA(INDEX(MTT_codes,MATCH(loaded!BQ130,MTT,0)),"")</f>
        <v/>
      </c>
      <c r="AJ130">
        <f>_xlfn.IFNA(INDEX(mental_codes,MATCH(loaded!BS130,mental,0)),9)</f>
        <v>9</v>
      </c>
    </row>
    <row r="131" spans="2:36">
      <c r="B131">
        <f>loaded!C131</f>
        <v>0</v>
      </c>
      <c r="C131">
        <f>loaded!I131</f>
        <v>0</v>
      </c>
      <c r="D131">
        <f>IF(loaded!K131="Male",1,IF(loaded!K131="Female",2,9))</f>
        <v>9</v>
      </c>
      <c r="E131" s="89" t="e">
        <f>IF(stats!$Y$13,DATE(RIGHT(loaded!M131,4),MID(loaded!M131,3,2),LEFT(loaded!M131,2)),DATE(RIGHT(loaded!M131,4), MID(loaded!M131,4,2),LEFT(loaded!M131,2)))</f>
        <v>#VALUE!</v>
      </c>
      <c r="F131" s="67" t="e">
        <f t="shared" si="4"/>
        <v>#VALUE!</v>
      </c>
      <c r="G131" t="str">
        <f>LEFT(loaded!O131,3)</f>
        <v/>
      </c>
      <c r="H131" s="67" t="str">
        <f>_xlfn.IFNA(INDEX(cntry_codes,MATCH(loaded!Q131,countries,0)),IF(loaded!Q131="","0003",""))</f>
        <v>0003</v>
      </c>
      <c r="I131" t="e">
        <f>INDEX(atsi_codes,MATCH(loaded!S131,atsi,0))</f>
        <v>#N/A</v>
      </c>
      <c r="J131" t="e">
        <f>INDEX(lang_codes,MATCH(loaded!U131,lang,0))</f>
        <v>#N/A</v>
      </c>
      <c r="K131" s="6">
        <f>loaded!W131</f>
        <v>0</v>
      </c>
      <c r="L131" t="e">
        <f>INDEX(us_acc_codes,MATCH(loaded!Y131,us_acc,0))</f>
        <v>#N/A</v>
      </c>
      <c r="M131" t="e">
        <f>INDEX(client_codes,MATCH(loaded!AA131,client,0))</f>
        <v>#N/A</v>
      </c>
      <c r="N131" t="e">
        <f>INDEX(src_ref_codes,MATCH(loaded!AC131,src_ref,0))</f>
        <v>#N/A</v>
      </c>
      <c r="O131" s="89" t="e">
        <f>IF(stats!$Y$13,DATE(RIGHT(loaded!AE131,4),MID(loaded!AE131,3,2),LEFT(loaded!AE131,2)),DATE(RIGHT(loaded!AE131,4),MID(loaded!AE131,4,2),LEFT(loaded!AE131,2)))</f>
        <v>#VALUE!</v>
      </c>
      <c r="P131" s="89" t="e">
        <f>IF(stats!$Y$13,DATE(RIGHT(loaded!AG131,4),MID(loaded!AG131,3,2),LEFT(loaded!AG131,2)),DATE(RIGHT(loaded!AG131,4),MID(loaded!AG131,4,2),LEFT(loaded!AG131,2)))</f>
        <v>#VALUE!</v>
      </c>
      <c r="Q131" s="67" t="e">
        <f t="shared" si="5"/>
        <v>#VALUE!</v>
      </c>
      <c r="R131" t="e">
        <f>INDEX(reces_codes,MATCH(loaded!AI131,reason,0))</f>
        <v>#N/A</v>
      </c>
      <c r="S131" t="e">
        <f>INDEX(TDS_codes,MATCH(loaded!AK131,TDS,0))</f>
        <v>#N/A</v>
      </c>
      <c r="T131" t="e">
        <f>IF(M131=2,"",INDEX(method_codes,MATCH(loaded!AM131,method,0)))</f>
        <v>#N/A</v>
      </c>
      <c r="U131" t="e">
        <f>IF(M131=2,"",INDEX(inj_codes,MATCH(loaded!AO131,inj,0)))</f>
        <v>#N/A</v>
      </c>
      <c r="V131" t="e">
        <f>IF(M131=2,"",INDEX(drug_codes,MATCH(loaded!AQ131,drug,0)))</f>
        <v>#N/A</v>
      </c>
      <c r="W131" t="e">
        <f>IF(M131=2,"",_xlfn.IFNA(INDEX(drug_codes,MATCH(loaded!AS131,drug,0)),""))</f>
        <v>#N/A</v>
      </c>
      <c r="X131" t="e">
        <f>IF(M131=2,"",_xlfn.IFNA(INDEX(drug_codes,MATCH(loaded!AU131,drug,0)),""))</f>
        <v>#N/A</v>
      </c>
      <c r="Y131" t="e">
        <f>IF(M131=2,"",_xlfn.IFNA(INDEX(drug_codes,MATCH(loaded!AW131,drug,0)),""))</f>
        <v>#N/A</v>
      </c>
      <c r="Z131" t="e">
        <f>IF(M131=2,"",_xlfn.IFNA(INDEX(drug_codes,MATCH(loaded!AY131,drug,0)),""))</f>
        <v>#N/A</v>
      </c>
      <c r="AA131" t="e">
        <f>IF(M131=2,"",_xlfn.IFNA(INDEX(drug_codes,MATCH(loaded!BA131,drug,0)),""))</f>
        <v>#N/A</v>
      </c>
      <c r="AB131" t="e">
        <f>INDEX(MTT_codes,MATCH(loaded!BC131,MTT,0))</f>
        <v>#N/A</v>
      </c>
      <c r="AC131" t="str">
        <f>_xlfn.IFNA(INDEX(MTT_codes,MATCH(loaded!BE131,MTT,0)),"")</f>
        <v/>
      </c>
      <c r="AD131" t="str">
        <f>_xlfn.IFNA(INDEX(MTT_codes,MATCH(loaded!BG131,MTT,0)),"")</f>
        <v/>
      </c>
      <c r="AE131" t="str">
        <f>_xlfn.IFNA(INDEX(MTT_codes,MATCH(loaded!BI131,MTT,0)),"")</f>
        <v/>
      </c>
      <c r="AF131" t="str">
        <f>_xlfn.IFNA(INDEX(MTT_codes,MATCH(loaded!BK131,MTT,0)),"")</f>
        <v/>
      </c>
      <c r="AG131" t="str">
        <f>_xlfn.IFNA(INDEX(MTT_codes,MATCH(loaded!BM131,MTT,0)),"")</f>
        <v/>
      </c>
      <c r="AH131" t="e">
        <f>INDEX(liv_ar_codes,MATCH(loaded!BO131,liv_ar,0))</f>
        <v>#N/A</v>
      </c>
      <c r="AI131" t="str">
        <f>_xlfn.IFNA(INDEX(MTT_codes,MATCH(loaded!BQ131,MTT,0)),"")</f>
        <v/>
      </c>
      <c r="AJ131">
        <f>_xlfn.IFNA(INDEX(mental_codes,MATCH(loaded!BS131,mental,0)),9)</f>
        <v>9</v>
      </c>
    </row>
    <row r="132" spans="2:36">
      <c r="B132">
        <f>loaded!C132</f>
        <v>0</v>
      </c>
      <c r="C132">
        <f>loaded!I132</f>
        <v>0</v>
      </c>
      <c r="D132">
        <f>IF(loaded!K132="Male",1,IF(loaded!K132="Female",2,9))</f>
        <v>9</v>
      </c>
      <c r="E132" s="89" t="e">
        <f>IF(stats!$Y$13,DATE(RIGHT(loaded!M132,4),MID(loaded!M132,3,2),LEFT(loaded!M132,2)),DATE(RIGHT(loaded!M132,4), MID(loaded!M132,4,2),LEFT(loaded!M132,2)))</f>
        <v>#VALUE!</v>
      </c>
      <c r="F132" s="67" t="e">
        <f t="shared" si="4"/>
        <v>#VALUE!</v>
      </c>
      <c r="G132" t="str">
        <f>LEFT(loaded!O132,3)</f>
        <v/>
      </c>
      <c r="H132" s="67" t="str">
        <f>_xlfn.IFNA(INDEX(cntry_codes,MATCH(loaded!Q132,countries,0)),IF(loaded!Q132="","0003",""))</f>
        <v>0003</v>
      </c>
      <c r="I132" t="e">
        <f>INDEX(atsi_codes,MATCH(loaded!S132,atsi,0))</f>
        <v>#N/A</v>
      </c>
      <c r="J132" t="e">
        <f>INDEX(lang_codes,MATCH(loaded!U132,lang,0))</f>
        <v>#N/A</v>
      </c>
      <c r="K132" s="6">
        <f>loaded!W132</f>
        <v>0</v>
      </c>
      <c r="L132" t="e">
        <f>INDEX(us_acc_codes,MATCH(loaded!Y132,us_acc,0))</f>
        <v>#N/A</v>
      </c>
      <c r="M132" t="e">
        <f>INDEX(client_codes,MATCH(loaded!AA132,client,0))</f>
        <v>#N/A</v>
      </c>
      <c r="N132" t="e">
        <f>INDEX(src_ref_codes,MATCH(loaded!AC132,src_ref,0))</f>
        <v>#N/A</v>
      </c>
      <c r="O132" s="89" t="e">
        <f>IF(stats!$Y$13,DATE(RIGHT(loaded!AE132,4),MID(loaded!AE132,3,2),LEFT(loaded!AE132,2)),DATE(RIGHT(loaded!AE132,4),MID(loaded!AE132,4,2),LEFT(loaded!AE132,2)))</f>
        <v>#VALUE!</v>
      </c>
      <c r="P132" s="89" t="e">
        <f>IF(stats!$Y$13,DATE(RIGHT(loaded!AG132,4),MID(loaded!AG132,3,2),LEFT(loaded!AG132,2)),DATE(RIGHT(loaded!AG132,4),MID(loaded!AG132,4,2),LEFT(loaded!AG132,2)))</f>
        <v>#VALUE!</v>
      </c>
      <c r="Q132" s="67" t="e">
        <f t="shared" si="5"/>
        <v>#VALUE!</v>
      </c>
      <c r="R132" t="e">
        <f>INDEX(reces_codes,MATCH(loaded!AI132,reason,0))</f>
        <v>#N/A</v>
      </c>
      <c r="S132" t="e">
        <f>INDEX(TDS_codes,MATCH(loaded!AK132,TDS,0))</f>
        <v>#N/A</v>
      </c>
      <c r="T132" t="e">
        <f>IF(M132=2,"",INDEX(method_codes,MATCH(loaded!AM132,method,0)))</f>
        <v>#N/A</v>
      </c>
      <c r="U132" t="e">
        <f>IF(M132=2,"",INDEX(inj_codes,MATCH(loaded!AO132,inj,0)))</f>
        <v>#N/A</v>
      </c>
      <c r="V132" t="e">
        <f>IF(M132=2,"",INDEX(drug_codes,MATCH(loaded!AQ132,drug,0)))</f>
        <v>#N/A</v>
      </c>
      <c r="W132" t="e">
        <f>IF(M132=2,"",_xlfn.IFNA(INDEX(drug_codes,MATCH(loaded!AS132,drug,0)),""))</f>
        <v>#N/A</v>
      </c>
      <c r="X132" t="e">
        <f>IF(M132=2,"",_xlfn.IFNA(INDEX(drug_codes,MATCH(loaded!AU132,drug,0)),""))</f>
        <v>#N/A</v>
      </c>
      <c r="Y132" t="e">
        <f>IF(M132=2,"",_xlfn.IFNA(INDEX(drug_codes,MATCH(loaded!AW132,drug,0)),""))</f>
        <v>#N/A</v>
      </c>
      <c r="Z132" t="e">
        <f>IF(M132=2,"",_xlfn.IFNA(INDEX(drug_codes,MATCH(loaded!AY132,drug,0)),""))</f>
        <v>#N/A</v>
      </c>
      <c r="AA132" t="e">
        <f>IF(M132=2,"",_xlfn.IFNA(INDEX(drug_codes,MATCH(loaded!BA132,drug,0)),""))</f>
        <v>#N/A</v>
      </c>
      <c r="AB132" t="e">
        <f>INDEX(MTT_codes,MATCH(loaded!BC132,MTT,0))</f>
        <v>#N/A</v>
      </c>
      <c r="AC132" t="str">
        <f>_xlfn.IFNA(INDEX(MTT_codes,MATCH(loaded!BE132,MTT,0)),"")</f>
        <v/>
      </c>
      <c r="AD132" t="str">
        <f>_xlfn.IFNA(INDEX(MTT_codes,MATCH(loaded!BG132,MTT,0)),"")</f>
        <v/>
      </c>
      <c r="AE132" t="str">
        <f>_xlfn.IFNA(INDEX(MTT_codes,MATCH(loaded!BI132,MTT,0)),"")</f>
        <v/>
      </c>
      <c r="AF132" t="str">
        <f>_xlfn.IFNA(INDEX(MTT_codes,MATCH(loaded!BK132,MTT,0)),"")</f>
        <v/>
      </c>
      <c r="AG132" t="str">
        <f>_xlfn.IFNA(INDEX(MTT_codes,MATCH(loaded!BM132,MTT,0)),"")</f>
        <v/>
      </c>
      <c r="AH132" t="e">
        <f>INDEX(liv_ar_codes,MATCH(loaded!BO132,liv_ar,0))</f>
        <v>#N/A</v>
      </c>
      <c r="AI132" t="str">
        <f>_xlfn.IFNA(INDEX(MTT_codes,MATCH(loaded!BQ132,MTT,0)),"")</f>
        <v/>
      </c>
      <c r="AJ132">
        <f>_xlfn.IFNA(INDEX(mental_codes,MATCH(loaded!BS132,mental,0)),9)</f>
        <v>9</v>
      </c>
    </row>
    <row r="133" spans="2:36">
      <c r="B133">
        <f>loaded!C133</f>
        <v>0</v>
      </c>
      <c r="C133">
        <f>loaded!I133</f>
        <v>0</v>
      </c>
      <c r="D133">
        <f>IF(loaded!K133="Male",1,IF(loaded!K133="Female",2,9))</f>
        <v>9</v>
      </c>
      <c r="E133" s="89" t="e">
        <f>IF(stats!$Y$13,DATE(RIGHT(loaded!M133,4),MID(loaded!M133,3,2),LEFT(loaded!M133,2)),DATE(RIGHT(loaded!M133,4), MID(loaded!M133,4,2),LEFT(loaded!M133,2)))</f>
        <v>#VALUE!</v>
      </c>
      <c r="F133" s="67" t="e">
        <f t="shared" si="4"/>
        <v>#VALUE!</v>
      </c>
      <c r="G133" t="str">
        <f>LEFT(loaded!O133,3)</f>
        <v/>
      </c>
      <c r="H133" s="67" t="str">
        <f>_xlfn.IFNA(INDEX(cntry_codes,MATCH(loaded!Q133,countries,0)),IF(loaded!Q133="","0003",""))</f>
        <v>0003</v>
      </c>
      <c r="I133" t="e">
        <f>INDEX(atsi_codes,MATCH(loaded!S133,atsi,0))</f>
        <v>#N/A</v>
      </c>
      <c r="J133" t="e">
        <f>INDEX(lang_codes,MATCH(loaded!U133,lang,0))</f>
        <v>#N/A</v>
      </c>
      <c r="K133" s="6">
        <f>loaded!W133</f>
        <v>0</v>
      </c>
      <c r="L133" t="e">
        <f>INDEX(us_acc_codes,MATCH(loaded!Y133,us_acc,0))</f>
        <v>#N/A</v>
      </c>
      <c r="M133" t="e">
        <f>INDEX(client_codes,MATCH(loaded!AA133,client,0))</f>
        <v>#N/A</v>
      </c>
      <c r="N133" t="e">
        <f>INDEX(src_ref_codes,MATCH(loaded!AC133,src_ref,0))</f>
        <v>#N/A</v>
      </c>
      <c r="O133" s="89" t="e">
        <f>IF(stats!$Y$13,DATE(RIGHT(loaded!AE133,4),MID(loaded!AE133,3,2),LEFT(loaded!AE133,2)),DATE(RIGHT(loaded!AE133,4),MID(loaded!AE133,4,2),LEFT(loaded!AE133,2)))</f>
        <v>#VALUE!</v>
      </c>
      <c r="P133" s="89" t="e">
        <f>IF(stats!$Y$13,DATE(RIGHT(loaded!AG133,4),MID(loaded!AG133,3,2),LEFT(loaded!AG133,2)),DATE(RIGHT(loaded!AG133,4),MID(loaded!AG133,4,2),LEFT(loaded!AG133,2)))</f>
        <v>#VALUE!</v>
      </c>
      <c r="Q133" s="67" t="e">
        <f t="shared" si="5"/>
        <v>#VALUE!</v>
      </c>
      <c r="R133" t="e">
        <f>INDEX(reces_codes,MATCH(loaded!AI133,reason,0))</f>
        <v>#N/A</v>
      </c>
      <c r="S133" t="e">
        <f>INDEX(TDS_codes,MATCH(loaded!AK133,TDS,0))</f>
        <v>#N/A</v>
      </c>
      <c r="T133" t="e">
        <f>IF(M133=2,"",INDEX(method_codes,MATCH(loaded!AM133,method,0)))</f>
        <v>#N/A</v>
      </c>
      <c r="U133" t="e">
        <f>IF(M133=2,"",INDEX(inj_codes,MATCH(loaded!AO133,inj,0)))</f>
        <v>#N/A</v>
      </c>
      <c r="V133" t="e">
        <f>IF(M133=2,"",INDEX(drug_codes,MATCH(loaded!AQ133,drug,0)))</f>
        <v>#N/A</v>
      </c>
      <c r="W133" t="e">
        <f>IF(M133=2,"",_xlfn.IFNA(INDEX(drug_codes,MATCH(loaded!AS133,drug,0)),""))</f>
        <v>#N/A</v>
      </c>
      <c r="X133" t="e">
        <f>IF(M133=2,"",_xlfn.IFNA(INDEX(drug_codes,MATCH(loaded!AU133,drug,0)),""))</f>
        <v>#N/A</v>
      </c>
      <c r="Y133" t="e">
        <f>IF(M133=2,"",_xlfn.IFNA(INDEX(drug_codes,MATCH(loaded!AW133,drug,0)),""))</f>
        <v>#N/A</v>
      </c>
      <c r="Z133" t="e">
        <f>IF(M133=2,"",_xlfn.IFNA(INDEX(drug_codes,MATCH(loaded!AY133,drug,0)),""))</f>
        <v>#N/A</v>
      </c>
      <c r="AA133" t="e">
        <f>IF(M133=2,"",_xlfn.IFNA(INDEX(drug_codes,MATCH(loaded!BA133,drug,0)),""))</f>
        <v>#N/A</v>
      </c>
      <c r="AB133" t="e">
        <f>INDEX(MTT_codes,MATCH(loaded!BC133,MTT,0))</f>
        <v>#N/A</v>
      </c>
      <c r="AC133" t="str">
        <f>_xlfn.IFNA(INDEX(MTT_codes,MATCH(loaded!BE133,MTT,0)),"")</f>
        <v/>
      </c>
      <c r="AD133" t="str">
        <f>_xlfn.IFNA(INDEX(MTT_codes,MATCH(loaded!BG133,MTT,0)),"")</f>
        <v/>
      </c>
      <c r="AE133" t="str">
        <f>_xlfn.IFNA(INDEX(MTT_codes,MATCH(loaded!BI133,MTT,0)),"")</f>
        <v/>
      </c>
      <c r="AF133" t="str">
        <f>_xlfn.IFNA(INDEX(MTT_codes,MATCH(loaded!BK133,MTT,0)),"")</f>
        <v/>
      </c>
      <c r="AG133" t="str">
        <f>_xlfn.IFNA(INDEX(MTT_codes,MATCH(loaded!BM133,MTT,0)),"")</f>
        <v/>
      </c>
      <c r="AH133" t="e">
        <f>INDEX(liv_ar_codes,MATCH(loaded!BO133,liv_ar,0))</f>
        <v>#N/A</v>
      </c>
      <c r="AI133" t="str">
        <f>_xlfn.IFNA(INDEX(MTT_codes,MATCH(loaded!BQ133,MTT,0)),"")</f>
        <v/>
      </c>
      <c r="AJ133">
        <f>_xlfn.IFNA(INDEX(mental_codes,MATCH(loaded!BS133,mental,0)),9)</f>
        <v>9</v>
      </c>
    </row>
    <row r="134" spans="2:36">
      <c r="B134">
        <f>loaded!C134</f>
        <v>0</v>
      </c>
      <c r="C134">
        <f>loaded!I134</f>
        <v>0</v>
      </c>
      <c r="D134">
        <f>IF(loaded!K134="Male",1,IF(loaded!K134="Female",2,9))</f>
        <v>9</v>
      </c>
      <c r="E134" s="89" t="e">
        <f>IF(stats!$Y$13,DATE(RIGHT(loaded!M134,4),MID(loaded!M134,3,2),LEFT(loaded!M134,2)),DATE(RIGHT(loaded!M134,4), MID(loaded!M134,4,2),LEFT(loaded!M134,2)))</f>
        <v>#VALUE!</v>
      </c>
      <c r="F134" s="67" t="e">
        <f t="shared" si="4"/>
        <v>#VALUE!</v>
      </c>
      <c r="G134" t="str">
        <f>LEFT(loaded!O134,3)</f>
        <v/>
      </c>
      <c r="H134" s="67" t="str">
        <f>_xlfn.IFNA(INDEX(cntry_codes,MATCH(loaded!Q134,countries,0)),IF(loaded!Q134="","0003",""))</f>
        <v>0003</v>
      </c>
      <c r="I134" t="e">
        <f>INDEX(atsi_codes,MATCH(loaded!S134,atsi,0))</f>
        <v>#N/A</v>
      </c>
      <c r="J134" t="e">
        <f>INDEX(lang_codes,MATCH(loaded!U134,lang,0))</f>
        <v>#N/A</v>
      </c>
      <c r="K134" s="6">
        <f>loaded!W134</f>
        <v>0</v>
      </c>
      <c r="L134" t="e">
        <f>INDEX(us_acc_codes,MATCH(loaded!Y134,us_acc,0))</f>
        <v>#N/A</v>
      </c>
      <c r="M134" t="e">
        <f>INDEX(client_codes,MATCH(loaded!AA134,client,0))</f>
        <v>#N/A</v>
      </c>
      <c r="N134" t="e">
        <f>INDEX(src_ref_codes,MATCH(loaded!AC134,src_ref,0))</f>
        <v>#N/A</v>
      </c>
      <c r="O134" s="89" t="e">
        <f>IF(stats!$Y$13,DATE(RIGHT(loaded!AE134,4),MID(loaded!AE134,3,2),LEFT(loaded!AE134,2)),DATE(RIGHT(loaded!AE134,4),MID(loaded!AE134,4,2),LEFT(loaded!AE134,2)))</f>
        <v>#VALUE!</v>
      </c>
      <c r="P134" s="89" t="e">
        <f>IF(stats!$Y$13,DATE(RIGHT(loaded!AG134,4),MID(loaded!AG134,3,2),LEFT(loaded!AG134,2)),DATE(RIGHT(loaded!AG134,4),MID(loaded!AG134,4,2),LEFT(loaded!AG134,2)))</f>
        <v>#VALUE!</v>
      </c>
      <c r="Q134" s="67" t="e">
        <f t="shared" si="5"/>
        <v>#VALUE!</v>
      </c>
      <c r="R134" t="e">
        <f>INDEX(reces_codes,MATCH(loaded!AI134,reason,0))</f>
        <v>#N/A</v>
      </c>
      <c r="S134" t="e">
        <f>INDEX(TDS_codes,MATCH(loaded!AK134,TDS,0))</f>
        <v>#N/A</v>
      </c>
      <c r="T134" t="e">
        <f>IF(M134=2,"",INDEX(method_codes,MATCH(loaded!AM134,method,0)))</f>
        <v>#N/A</v>
      </c>
      <c r="U134" t="e">
        <f>IF(M134=2,"",INDEX(inj_codes,MATCH(loaded!AO134,inj,0)))</f>
        <v>#N/A</v>
      </c>
      <c r="V134" t="e">
        <f>IF(M134=2,"",INDEX(drug_codes,MATCH(loaded!AQ134,drug,0)))</f>
        <v>#N/A</v>
      </c>
      <c r="W134" t="e">
        <f>IF(M134=2,"",_xlfn.IFNA(INDEX(drug_codes,MATCH(loaded!AS134,drug,0)),""))</f>
        <v>#N/A</v>
      </c>
      <c r="X134" t="e">
        <f>IF(M134=2,"",_xlfn.IFNA(INDEX(drug_codes,MATCH(loaded!AU134,drug,0)),""))</f>
        <v>#N/A</v>
      </c>
      <c r="Y134" t="e">
        <f>IF(M134=2,"",_xlfn.IFNA(INDEX(drug_codes,MATCH(loaded!AW134,drug,0)),""))</f>
        <v>#N/A</v>
      </c>
      <c r="Z134" t="e">
        <f>IF(M134=2,"",_xlfn.IFNA(INDEX(drug_codes,MATCH(loaded!AY134,drug,0)),""))</f>
        <v>#N/A</v>
      </c>
      <c r="AA134" t="e">
        <f>IF(M134=2,"",_xlfn.IFNA(INDEX(drug_codes,MATCH(loaded!BA134,drug,0)),""))</f>
        <v>#N/A</v>
      </c>
      <c r="AB134" t="e">
        <f>INDEX(MTT_codes,MATCH(loaded!BC134,MTT,0))</f>
        <v>#N/A</v>
      </c>
      <c r="AC134" t="str">
        <f>_xlfn.IFNA(INDEX(MTT_codes,MATCH(loaded!BE134,MTT,0)),"")</f>
        <v/>
      </c>
      <c r="AD134" t="str">
        <f>_xlfn.IFNA(INDEX(MTT_codes,MATCH(loaded!BG134,MTT,0)),"")</f>
        <v/>
      </c>
      <c r="AE134" t="str">
        <f>_xlfn.IFNA(INDEX(MTT_codes,MATCH(loaded!BI134,MTT,0)),"")</f>
        <v/>
      </c>
      <c r="AF134" t="str">
        <f>_xlfn.IFNA(INDEX(MTT_codes,MATCH(loaded!BK134,MTT,0)),"")</f>
        <v/>
      </c>
      <c r="AG134" t="str">
        <f>_xlfn.IFNA(INDEX(MTT_codes,MATCH(loaded!BM134,MTT,0)),"")</f>
        <v/>
      </c>
      <c r="AH134" t="e">
        <f>INDEX(liv_ar_codes,MATCH(loaded!BO134,liv_ar,0))</f>
        <v>#N/A</v>
      </c>
      <c r="AI134" t="str">
        <f>_xlfn.IFNA(INDEX(MTT_codes,MATCH(loaded!BQ134,MTT,0)),"")</f>
        <v/>
      </c>
      <c r="AJ134">
        <f>_xlfn.IFNA(INDEX(mental_codes,MATCH(loaded!BS134,mental,0)),9)</f>
        <v>9</v>
      </c>
    </row>
    <row r="135" spans="2:36">
      <c r="B135">
        <f>loaded!C135</f>
        <v>0</v>
      </c>
      <c r="C135">
        <f>loaded!I135</f>
        <v>0</v>
      </c>
      <c r="D135">
        <f>IF(loaded!K135="Male",1,IF(loaded!K135="Female",2,9))</f>
        <v>9</v>
      </c>
      <c r="E135" s="89" t="e">
        <f>IF(stats!$Y$13,DATE(RIGHT(loaded!M135,4),MID(loaded!M135,3,2),LEFT(loaded!M135,2)),DATE(RIGHT(loaded!M135,4), MID(loaded!M135,4,2),LEFT(loaded!M135,2)))</f>
        <v>#VALUE!</v>
      </c>
      <c r="F135" s="67" t="e">
        <f t="shared" si="4"/>
        <v>#VALUE!</v>
      </c>
      <c r="G135" t="str">
        <f>LEFT(loaded!O135,3)</f>
        <v/>
      </c>
      <c r="H135" s="67" t="str">
        <f>_xlfn.IFNA(INDEX(cntry_codes,MATCH(loaded!Q135,countries,0)),IF(loaded!Q135="","0003",""))</f>
        <v>0003</v>
      </c>
      <c r="I135" t="e">
        <f>INDEX(atsi_codes,MATCH(loaded!S135,atsi,0))</f>
        <v>#N/A</v>
      </c>
      <c r="J135" t="e">
        <f>INDEX(lang_codes,MATCH(loaded!U135,lang,0))</f>
        <v>#N/A</v>
      </c>
      <c r="K135" s="6">
        <f>loaded!W135</f>
        <v>0</v>
      </c>
      <c r="L135" t="e">
        <f>INDEX(us_acc_codes,MATCH(loaded!Y135,us_acc,0))</f>
        <v>#N/A</v>
      </c>
      <c r="M135" t="e">
        <f>INDEX(client_codes,MATCH(loaded!AA135,client,0))</f>
        <v>#N/A</v>
      </c>
      <c r="N135" t="e">
        <f>INDEX(src_ref_codes,MATCH(loaded!AC135,src_ref,0))</f>
        <v>#N/A</v>
      </c>
      <c r="O135" s="89" t="e">
        <f>IF(stats!$Y$13,DATE(RIGHT(loaded!AE135,4),MID(loaded!AE135,3,2),LEFT(loaded!AE135,2)),DATE(RIGHT(loaded!AE135,4),MID(loaded!AE135,4,2),LEFT(loaded!AE135,2)))</f>
        <v>#VALUE!</v>
      </c>
      <c r="P135" s="89" t="e">
        <f>IF(stats!$Y$13,DATE(RIGHT(loaded!AG135,4),MID(loaded!AG135,3,2),LEFT(loaded!AG135,2)),DATE(RIGHT(loaded!AG135,4),MID(loaded!AG135,4,2),LEFT(loaded!AG135,2)))</f>
        <v>#VALUE!</v>
      </c>
      <c r="Q135" s="67" t="e">
        <f t="shared" si="5"/>
        <v>#VALUE!</v>
      </c>
      <c r="R135" t="e">
        <f>INDEX(reces_codes,MATCH(loaded!AI135,reason,0))</f>
        <v>#N/A</v>
      </c>
      <c r="S135" t="e">
        <f>INDEX(TDS_codes,MATCH(loaded!AK135,TDS,0))</f>
        <v>#N/A</v>
      </c>
      <c r="T135" t="e">
        <f>IF(M135=2,"",INDEX(method_codes,MATCH(loaded!AM135,method,0)))</f>
        <v>#N/A</v>
      </c>
      <c r="U135" t="e">
        <f>IF(M135=2,"",INDEX(inj_codes,MATCH(loaded!AO135,inj,0)))</f>
        <v>#N/A</v>
      </c>
      <c r="V135" t="e">
        <f>IF(M135=2,"",INDEX(drug_codes,MATCH(loaded!AQ135,drug,0)))</f>
        <v>#N/A</v>
      </c>
      <c r="W135" t="e">
        <f>IF(M135=2,"",_xlfn.IFNA(INDEX(drug_codes,MATCH(loaded!AS135,drug,0)),""))</f>
        <v>#N/A</v>
      </c>
      <c r="X135" t="e">
        <f>IF(M135=2,"",_xlfn.IFNA(INDEX(drug_codes,MATCH(loaded!AU135,drug,0)),""))</f>
        <v>#N/A</v>
      </c>
      <c r="Y135" t="e">
        <f>IF(M135=2,"",_xlfn.IFNA(INDEX(drug_codes,MATCH(loaded!AW135,drug,0)),""))</f>
        <v>#N/A</v>
      </c>
      <c r="Z135" t="e">
        <f>IF(M135=2,"",_xlfn.IFNA(INDEX(drug_codes,MATCH(loaded!AY135,drug,0)),""))</f>
        <v>#N/A</v>
      </c>
      <c r="AA135" t="e">
        <f>IF(M135=2,"",_xlfn.IFNA(INDEX(drug_codes,MATCH(loaded!BA135,drug,0)),""))</f>
        <v>#N/A</v>
      </c>
      <c r="AB135" t="e">
        <f>INDEX(MTT_codes,MATCH(loaded!BC135,MTT,0))</f>
        <v>#N/A</v>
      </c>
      <c r="AC135" t="str">
        <f>_xlfn.IFNA(INDEX(MTT_codes,MATCH(loaded!BE135,MTT,0)),"")</f>
        <v/>
      </c>
      <c r="AD135" t="str">
        <f>_xlfn.IFNA(INDEX(MTT_codes,MATCH(loaded!BG135,MTT,0)),"")</f>
        <v/>
      </c>
      <c r="AE135" t="str">
        <f>_xlfn.IFNA(INDEX(MTT_codes,MATCH(loaded!BI135,MTT,0)),"")</f>
        <v/>
      </c>
      <c r="AF135" t="str">
        <f>_xlfn.IFNA(INDEX(MTT_codes,MATCH(loaded!BK135,MTT,0)),"")</f>
        <v/>
      </c>
      <c r="AG135" t="str">
        <f>_xlfn.IFNA(INDEX(MTT_codes,MATCH(loaded!BM135,MTT,0)),"")</f>
        <v/>
      </c>
      <c r="AH135" t="e">
        <f>INDEX(liv_ar_codes,MATCH(loaded!BO135,liv_ar,0))</f>
        <v>#N/A</v>
      </c>
      <c r="AI135" t="str">
        <f>_xlfn.IFNA(INDEX(MTT_codes,MATCH(loaded!BQ135,MTT,0)),"")</f>
        <v/>
      </c>
      <c r="AJ135">
        <f>_xlfn.IFNA(INDEX(mental_codes,MATCH(loaded!BS135,mental,0)),9)</f>
        <v>9</v>
      </c>
    </row>
    <row r="136" spans="2:36">
      <c r="B136">
        <f>loaded!C136</f>
        <v>0</v>
      </c>
      <c r="C136">
        <f>loaded!I136</f>
        <v>0</v>
      </c>
      <c r="D136">
        <f>IF(loaded!K136="Male",1,IF(loaded!K136="Female",2,9))</f>
        <v>9</v>
      </c>
      <c r="E136" s="89" t="e">
        <f>IF(stats!$Y$13,DATE(RIGHT(loaded!M136,4),MID(loaded!M136,3,2),LEFT(loaded!M136,2)),DATE(RIGHT(loaded!M136,4), MID(loaded!M136,4,2),LEFT(loaded!M136,2)))</f>
        <v>#VALUE!</v>
      </c>
      <c r="F136" s="67" t="e">
        <f t="shared" si="4"/>
        <v>#VALUE!</v>
      </c>
      <c r="G136" t="str">
        <f>LEFT(loaded!O136,3)</f>
        <v/>
      </c>
      <c r="H136" s="67" t="str">
        <f>_xlfn.IFNA(INDEX(cntry_codes,MATCH(loaded!Q136,countries,0)),IF(loaded!Q136="","0003",""))</f>
        <v>0003</v>
      </c>
      <c r="I136" t="e">
        <f>INDEX(atsi_codes,MATCH(loaded!S136,atsi,0))</f>
        <v>#N/A</v>
      </c>
      <c r="J136" t="e">
        <f>INDEX(lang_codes,MATCH(loaded!U136,lang,0))</f>
        <v>#N/A</v>
      </c>
      <c r="K136" s="6">
        <f>loaded!W136</f>
        <v>0</v>
      </c>
      <c r="L136" t="e">
        <f>INDEX(us_acc_codes,MATCH(loaded!Y136,us_acc,0))</f>
        <v>#N/A</v>
      </c>
      <c r="M136" t="e">
        <f>INDEX(client_codes,MATCH(loaded!AA136,client,0))</f>
        <v>#N/A</v>
      </c>
      <c r="N136" t="e">
        <f>INDEX(src_ref_codes,MATCH(loaded!AC136,src_ref,0))</f>
        <v>#N/A</v>
      </c>
      <c r="O136" s="89" t="e">
        <f>IF(stats!$Y$13,DATE(RIGHT(loaded!AE136,4),MID(loaded!AE136,3,2),LEFT(loaded!AE136,2)),DATE(RIGHT(loaded!AE136,4),MID(loaded!AE136,4,2),LEFT(loaded!AE136,2)))</f>
        <v>#VALUE!</v>
      </c>
      <c r="P136" s="89" t="e">
        <f>IF(stats!$Y$13,DATE(RIGHT(loaded!AG136,4),MID(loaded!AG136,3,2),LEFT(loaded!AG136,2)),DATE(RIGHT(loaded!AG136,4),MID(loaded!AG136,4,2),LEFT(loaded!AG136,2)))</f>
        <v>#VALUE!</v>
      </c>
      <c r="Q136" s="67" t="e">
        <f t="shared" si="5"/>
        <v>#VALUE!</v>
      </c>
      <c r="R136" t="e">
        <f>INDEX(reces_codes,MATCH(loaded!AI136,reason,0))</f>
        <v>#N/A</v>
      </c>
      <c r="S136" t="e">
        <f>INDEX(TDS_codes,MATCH(loaded!AK136,TDS,0))</f>
        <v>#N/A</v>
      </c>
      <c r="T136" t="e">
        <f>IF(M136=2,"",INDEX(method_codes,MATCH(loaded!AM136,method,0)))</f>
        <v>#N/A</v>
      </c>
      <c r="U136" t="e">
        <f>IF(M136=2,"",INDEX(inj_codes,MATCH(loaded!AO136,inj,0)))</f>
        <v>#N/A</v>
      </c>
      <c r="V136" t="e">
        <f>IF(M136=2,"",INDEX(drug_codes,MATCH(loaded!AQ136,drug,0)))</f>
        <v>#N/A</v>
      </c>
      <c r="W136" t="e">
        <f>IF(M136=2,"",_xlfn.IFNA(INDEX(drug_codes,MATCH(loaded!AS136,drug,0)),""))</f>
        <v>#N/A</v>
      </c>
      <c r="X136" t="e">
        <f>IF(M136=2,"",_xlfn.IFNA(INDEX(drug_codes,MATCH(loaded!AU136,drug,0)),""))</f>
        <v>#N/A</v>
      </c>
      <c r="Y136" t="e">
        <f>IF(M136=2,"",_xlfn.IFNA(INDEX(drug_codes,MATCH(loaded!AW136,drug,0)),""))</f>
        <v>#N/A</v>
      </c>
      <c r="Z136" t="e">
        <f>IF(M136=2,"",_xlfn.IFNA(INDEX(drug_codes,MATCH(loaded!AY136,drug,0)),""))</f>
        <v>#N/A</v>
      </c>
      <c r="AA136" t="e">
        <f>IF(M136=2,"",_xlfn.IFNA(INDEX(drug_codes,MATCH(loaded!BA136,drug,0)),""))</f>
        <v>#N/A</v>
      </c>
      <c r="AB136" t="e">
        <f>INDEX(MTT_codes,MATCH(loaded!BC136,MTT,0))</f>
        <v>#N/A</v>
      </c>
      <c r="AC136" t="str">
        <f>_xlfn.IFNA(INDEX(MTT_codes,MATCH(loaded!BE136,MTT,0)),"")</f>
        <v/>
      </c>
      <c r="AD136" t="str">
        <f>_xlfn.IFNA(INDEX(MTT_codes,MATCH(loaded!BG136,MTT,0)),"")</f>
        <v/>
      </c>
      <c r="AE136" t="str">
        <f>_xlfn.IFNA(INDEX(MTT_codes,MATCH(loaded!BI136,MTT,0)),"")</f>
        <v/>
      </c>
      <c r="AF136" t="str">
        <f>_xlfn.IFNA(INDEX(MTT_codes,MATCH(loaded!BK136,MTT,0)),"")</f>
        <v/>
      </c>
      <c r="AG136" t="str">
        <f>_xlfn.IFNA(INDEX(MTT_codes,MATCH(loaded!BM136,MTT,0)),"")</f>
        <v/>
      </c>
      <c r="AH136" t="e">
        <f>INDEX(liv_ar_codes,MATCH(loaded!BO136,liv_ar,0))</f>
        <v>#N/A</v>
      </c>
      <c r="AI136" t="str">
        <f>_xlfn.IFNA(INDEX(MTT_codes,MATCH(loaded!BQ136,MTT,0)),"")</f>
        <v/>
      </c>
      <c r="AJ136">
        <f>_xlfn.IFNA(INDEX(mental_codes,MATCH(loaded!BS136,mental,0)),9)</f>
        <v>9</v>
      </c>
    </row>
    <row r="137" spans="2:36">
      <c r="B137">
        <f>loaded!C137</f>
        <v>0</v>
      </c>
      <c r="C137">
        <f>loaded!I137</f>
        <v>0</v>
      </c>
      <c r="D137">
        <f>IF(loaded!K137="Male",1,IF(loaded!K137="Female",2,9))</f>
        <v>9</v>
      </c>
      <c r="E137" s="89" t="e">
        <f>IF(stats!$Y$13,DATE(RIGHT(loaded!M137,4),MID(loaded!M137,3,2),LEFT(loaded!M137,2)),DATE(RIGHT(loaded!M137,4), MID(loaded!M137,4,2),LEFT(loaded!M137,2)))</f>
        <v>#VALUE!</v>
      </c>
      <c r="F137" s="67" t="e">
        <f t="shared" si="4"/>
        <v>#VALUE!</v>
      </c>
      <c r="G137" t="str">
        <f>LEFT(loaded!O137,3)</f>
        <v/>
      </c>
      <c r="H137" s="67" t="str">
        <f>_xlfn.IFNA(INDEX(cntry_codes,MATCH(loaded!Q137,countries,0)),IF(loaded!Q137="","0003",""))</f>
        <v>0003</v>
      </c>
      <c r="I137" t="e">
        <f>INDEX(atsi_codes,MATCH(loaded!S137,atsi,0))</f>
        <v>#N/A</v>
      </c>
      <c r="J137" t="e">
        <f>INDEX(lang_codes,MATCH(loaded!U137,lang,0))</f>
        <v>#N/A</v>
      </c>
      <c r="K137" s="6">
        <f>loaded!W137</f>
        <v>0</v>
      </c>
      <c r="L137" t="e">
        <f>INDEX(us_acc_codes,MATCH(loaded!Y137,us_acc,0))</f>
        <v>#N/A</v>
      </c>
      <c r="M137" t="e">
        <f>INDEX(client_codes,MATCH(loaded!AA137,client,0))</f>
        <v>#N/A</v>
      </c>
      <c r="N137" t="e">
        <f>INDEX(src_ref_codes,MATCH(loaded!AC137,src_ref,0))</f>
        <v>#N/A</v>
      </c>
      <c r="O137" s="89" t="e">
        <f>IF(stats!$Y$13,DATE(RIGHT(loaded!AE137,4),MID(loaded!AE137,3,2),LEFT(loaded!AE137,2)),DATE(RIGHT(loaded!AE137,4),MID(loaded!AE137,4,2),LEFT(loaded!AE137,2)))</f>
        <v>#VALUE!</v>
      </c>
      <c r="P137" s="89" t="e">
        <f>IF(stats!$Y$13,DATE(RIGHT(loaded!AG137,4),MID(loaded!AG137,3,2),LEFT(loaded!AG137,2)),DATE(RIGHT(loaded!AG137,4),MID(loaded!AG137,4,2),LEFT(loaded!AG137,2)))</f>
        <v>#VALUE!</v>
      </c>
      <c r="Q137" s="67" t="e">
        <f t="shared" si="5"/>
        <v>#VALUE!</v>
      </c>
      <c r="R137" t="e">
        <f>INDEX(reces_codes,MATCH(loaded!AI137,reason,0))</f>
        <v>#N/A</v>
      </c>
      <c r="S137" t="e">
        <f>INDEX(TDS_codes,MATCH(loaded!AK137,TDS,0))</f>
        <v>#N/A</v>
      </c>
      <c r="T137" t="e">
        <f>IF(M137=2,"",INDEX(method_codes,MATCH(loaded!AM137,method,0)))</f>
        <v>#N/A</v>
      </c>
      <c r="U137" t="e">
        <f>IF(M137=2,"",INDEX(inj_codes,MATCH(loaded!AO137,inj,0)))</f>
        <v>#N/A</v>
      </c>
      <c r="V137" t="e">
        <f>IF(M137=2,"",INDEX(drug_codes,MATCH(loaded!AQ137,drug,0)))</f>
        <v>#N/A</v>
      </c>
      <c r="W137" t="e">
        <f>IF(M137=2,"",_xlfn.IFNA(INDEX(drug_codes,MATCH(loaded!AS137,drug,0)),""))</f>
        <v>#N/A</v>
      </c>
      <c r="X137" t="e">
        <f>IF(M137=2,"",_xlfn.IFNA(INDEX(drug_codes,MATCH(loaded!AU137,drug,0)),""))</f>
        <v>#N/A</v>
      </c>
      <c r="Y137" t="e">
        <f>IF(M137=2,"",_xlfn.IFNA(INDEX(drug_codes,MATCH(loaded!AW137,drug,0)),""))</f>
        <v>#N/A</v>
      </c>
      <c r="Z137" t="e">
        <f>IF(M137=2,"",_xlfn.IFNA(INDEX(drug_codes,MATCH(loaded!AY137,drug,0)),""))</f>
        <v>#N/A</v>
      </c>
      <c r="AA137" t="e">
        <f>IF(M137=2,"",_xlfn.IFNA(INDEX(drug_codes,MATCH(loaded!BA137,drug,0)),""))</f>
        <v>#N/A</v>
      </c>
      <c r="AB137" t="e">
        <f>INDEX(MTT_codes,MATCH(loaded!BC137,MTT,0))</f>
        <v>#N/A</v>
      </c>
      <c r="AC137" t="str">
        <f>_xlfn.IFNA(INDEX(MTT_codes,MATCH(loaded!BE137,MTT,0)),"")</f>
        <v/>
      </c>
      <c r="AD137" t="str">
        <f>_xlfn.IFNA(INDEX(MTT_codes,MATCH(loaded!BG137,MTT,0)),"")</f>
        <v/>
      </c>
      <c r="AE137" t="str">
        <f>_xlfn.IFNA(INDEX(MTT_codes,MATCH(loaded!BI137,MTT,0)),"")</f>
        <v/>
      </c>
      <c r="AF137" t="str">
        <f>_xlfn.IFNA(INDEX(MTT_codes,MATCH(loaded!BK137,MTT,0)),"")</f>
        <v/>
      </c>
      <c r="AG137" t="str">
        <f>_xlfn.IFNA(INDEX(MTT_codes,MATCH(loaded!BM137,MTT,0)),"")</f>
        <v/>
      </c>
      <c r="AH137" t="e">
        <f>INDEX(liv_ar_codes,MATCH(loaded!BO137,liv_ar,0))</f>
        <v>#N/A</v>
      </c>
      <c r="AI137" t="str">
        <f>_xlfn.IFNA(INDEX(MTT_codes,MATCH(loaded!BQ137,MTT,0)),"")</f>
        <v/>
      </c>
      <c r="AJ137">
        <f>_xlfn.IFNA(INDEX(mental_codes,MATCH(loaded!BS137,mental,0)),9)</f>
        <v>9</v>
      </c>
    </row>
    <row r="138" spans="2:36">
      <c r="B138">
        <f>loaded!C138</f>
        <v>0</v>
      </c>
      <c r="C138">
        <f>loaded!I138</f>
        <v>0</v>
      </c>
      <c r="D138">
        <f>IF(loaded!K138="Male",1,IF(loaded!K138="Female",2,9))</f>
        <v>9</v>
      </c>
      <c r="E138" s="89" t="e">
        <f>IF(stats!$Y$13,DATE(RIGHT(loaded!M138,4),MID(loaded!M138,3,2),LEFT(loaded!M138,2)),DATE(RIGHT(loaded!M138,4), MID(loaded!M138,4,2),LEFT(loaded!M138,2)))</f>
        <v>#VALUE!</v>
      </c>
      <c r="F138" s="67" t="e">
        <f t="shared" si="4"/>
        <v>#VALUE!</v>
      </c>
      <c r="G138" t="str">
        <f>LEFT(loaded!O138,3)</f>
        <v/>
      </c>
      <c r="H138" s="67" t="str">
        <f>_xlfn.IFNA(INDEX(cntry_codes,MATCH(loaded!Q138,countries,0)),IF(loaded!Q138="","0003",""))</f>
        <v>0003</v>
      </c>
      <c r="I138" t="e">
        <f>INDEX(atsi_codes,MATCH(loaded!S138,atsi,0))</f>
        <v>#N/A</v>
      </c>
      <c r="J138" t="e">
        <f>INDEX(lang_codes,MATCH(loaded!U138,lang,0))</f>
        <v>#N/A</v>
      </c>
      <c r="K138" s="6">
        <f>loaded!W138</f>
        <v>0</v>
      </c>
      <c r="L138" t="e">
        <f>INDEX(us_acc_codes,MATCH(loaded!Y138,us_acc,0))</f>
        <v>#N/A</v>
      </c>
      <c r="M138" t="e">
        <f>INDEX(client_codes,MATCH(loaded!AA138,client,0))</f>
        <v>#N/A</v>
      </c>
      <c r="N138" t="e">
        <f>INDEX(src_ref_codes,MATCH(loaded!AC138,src_ref,0))</f>
        <v>#N/A</v>
      </c>
      <c r="O138" s="89" t="e">
        <f>IF(stats!$Y$13,DATE(RIGHT(loaded!AE138,4),MID(loaded!AE138,3,2),LEFT(loaded!AE138,2)),DATE(RIGHT(loaded!AE138,4),MID(loaded!AE138,4,2),LEFT(loaded!AE138,2)))</f>
        <v>#VALUE!</v>
      </c>
      <c r="P138" s="89" t="e">
        <f>IF(stats!$Y$13,DATE(RIGHT(loaded!AG138,4),MID(loaded!AG138,3,2),LEFT(loaded!AG138,2)),DATE(RIGHT(loaded!AG138,4),MID(loaded!AG138,4,2),LEFT(loaded!AG138,2)))</f>
        <v>#VALUE!</v>
      </c>
      <c r="Q138" s="67" t="e">
        <f t="shared" si="5"/>
        <v>#VALUE!</v>
      </c>
      <c r="R138" t="e">
        <f>INDEX(reces_codes,MATCH(loaded!AI138,reason,0))</f>
        <v>#N/A</v>
      </c>
      <c r="S138" t="e">
        <f>INDEX(TDS_codes,MATCH(loaded!AK138,TDS,0))</f>
        <v>#N/A</v>
      </c>
      <c r="T138" t="e">
        <f>IF(M138=2,"",INDEX(method_codes,MATCH(loaded!AM138,method,0)))</f>
        <v>#N/A</v>
      </c>
      <c r="U138" t="e">
        <f>IF(M138=2,"",INDEX(inj_codes,MATCH(loaded!AO138,inj,0)))</f>
        <v>#N/A</v>
      </c>
      <c r="V138" t="e">
        <f>IF(M138=2,"",INDEX(drug_codes,MATCH(loaded!AQ138,drug,0)))</f>
        <v>#N/A</v>
      </c>
      <c r="W138" t="e">
        <f>IF(M138=2,"",_xlfn.IFNA(INDEX(drug_codes,MATCH(loaded!AS138,drug,0)),""))</f>
        <v>#N/A</v>
      </c>
      <c r="X138" t="e">
        <f>IF(M138=2,"",_xlfn.IFNA(INDEX(drug_codes,MATCH(loaded!AU138,drug,0)),""))</f>
        <v>#N/A</v>
      </c>
      <c r="Y138" t="e">
        <f>IF(M138=2,"",_xlfn.IFNA(INDEX(drug_codes,MATCH(loaded!AW138,drug,0)),""))</f>
        <v>#N/A</v>
      </c>
      <c r="Z138" t="e">
        <f>IF(M138=2,"",_xlfn.IFNA(INDEX(drug_codes,MATCH(loaded!AY138,drug,0)),""))</f>
        <v>#N/A</v>
      </c>
      <c r="AA138" t="e">
        <f>IF(M138=2,"",_xlfn.IFNA(INDEX(drug_codes,MATCH(loaded!BA138,drug,0)),""))</f>
        <v>#N/A</v>
      </c>
      <c r="AB138" t="e">
        <f>INDEX(MTT_codes,MATCH(loaded!BC138,MTT,0))</f>
        <v>#N/A</v>
      </c>
      <c r="AC138" t="str">
        <f>_xlfn.IFNA(INDEX(MTT_codes,MATCH(loaded!BE138,MTT,0)),"")</f>
        <v/>
      </c>
      <c r="AD138" t="str">
        <f>_xlfn.IFNA(INDEX(MTT_codes,MATCH(loaded!BG138,MTT,0)),"")</f>
        <v/>
      </c>
      <c r="AE138" t="str">
        <f>_xlfn.IFNA(INDEX(MTT_codes,MATCH(loaded!BI138,MTT,0)),"")</f>
        <v/>
      </c>
      <c r="AF138" t="str">
        <f>_xlfn.IFNA(INDEX(MTT_codes,MATCH(loaded!BK138,MTT,0)),"")</f>
        <v/>
      </c>
      <c r="AG138" t="str">
        <f>_xlfn.IFNA(INDEX(MTT_codes,MATCH(loaded!BM138,MTT,0)),"")</f>
        <v/>
      </c>
      <c r="AH138" t="e">
        <f>INDEX(liv_ar_codes,MATCH(loaded!BO138,liv_ar,0))</f>
        <v>#N/A</v>
      </c>
      <c r="AI138" t="str">
        <f>_xlfn.IFNA(INDEX(MTT_codes,MATCH(loaded!BQ138,MTT,0)),"")</f>
        <v/>
      </c>
      <c r="AJ138">
        <f>_xlfn.IFNA(INDEX(mental_codes,MATCH(loaded!BS138,mental,0)),9)</f>
        <v>9</v>
      </c>
    </row>
    <row r="139" spans="2:36">
      <c r="B139">
        <f>loaded!C139</f>
        <v>0</v>
      </c>
      <c r="C139">
        <f>loaded!I139</f>
        <v>0</v>
      </c>
      <c r="D139">
        <f>IF(loaded!K139="Male",1,IF(loaded!K139="Female",2,9))</f>
        <v>9</v>
      </c>
      <c r="E139" s="89" t="e">
        <f>IF(stats!$Y$13,DATE(RIGHT(loaded!M139,4),MID(loaded!M139,3,2),LEFT(loaded!M139,2)),DATE(RIGHT(loaded!M139,4), MID(loaded!M139,4,2),LEFT(loaded!M139,2)))</f>
        <v>#VALUE!</v>
      </c>
      <c r="F139" s="67" t="e">
        <f t="shared" si="4"/>
        <v>#VALUE!</v>
      </c>
      <c r="G139" t="str">
        <f>LEFT(loaded!O139,3)</f>
        <v/>
      </c>
      <c r="H139" s="67" t="str">
        <f>_xlfn.IFNA(INDEX(cntry_codes,MATCH(loaded!Q139,countries,0)),IF(loaded!Q139="","0003",""))</f>
        <v>0003</v>
      </c>
      <c r="I139" t="e">
        <f>INDEX(atsi_codes,MATCH(loaded!S139,atsi,0))</f>
        <v>#N/A</v>
      </c>
      <c r="J139" t="e">
        <f>INDEX(lang_codes,MATCH(loaded!U139,lang,0))</f>
        <v>#N/A</v>
      </c>
      <c r="K139" s="6">
        <f>loaded!W139</f>
        <v>0</v>
      </c>
      <c r="L139" t="e">
        <f>INDEX(us_acc_codes,MATCH(loaded!Y139,us_acc,0))</f>
        <v>#N/A</v>
      </c>
      <c r="M139" t="e">
        <f>INDEX(client_codes,MATCH(loaded!AA139,client,0))</f>
        <v>#N/A</v>
      </c>
      <c r="N139" t="e">
        <f>INDEX(src_ref_codes,MATCH(loaded!AC139,src_ref,0))</f>
        <v>#N/A</v>
      </c>
      <c r="O139" s="89" t="e">
        <f>IF(stats!$Y$13,DATE(RIGHT(loaded!AE139,4),MID(loaded!AE139,3,2),LEFT(loaded!AE139,2)),DATE(RIGHT(loaded!AE139,4),MID(loaded!AE139,4,2),LEFT(loaded!AE139,2)))</f>
        <v>#VALUE!</v>
      </c>
      <c r="P139" s="89" t="e">
        <f>IF(stats!$Y$13,DATE(RIGHT(loaded!AG139,4),MID(loaded!AG139,3,2),LEFT(loaded!AG139,2)),DATE(RIGHT(loaded!AG139,4),MID(loaded!AG139,4,2),LEFT(loaded!AG139,2)))</f>
        <v>#VALUE!</v>
      </c>
      <c r="Q139" s="67" t="e">
        <f t="shared" si="5"/>
        <v>#VALUE!</v>
      </c>
      <c r="R139" t="e">
        <f>INDEX(reces_codes,MATCH(loaded!AI139,reason,0))</f>
        <v>#N/A</v>
      </c>
      <c r="S139" t="e">
        <f>INDEX(TDS_codes,MATCH(loaded!AK139,TDS,0))</f>
        <v>#N/A</v>
      </c>
      <c r="T139" t="e">
        <f>IF(M139=2,"",INDEX(method_codes,MATCH(loaded!AM139,method,0)))</f>
        <v>#N/A</v>
      </c>
      <c r="U139" t="e">
        <f>IF(M139=2,"",INDEX(inj_codes,MATCH(loaded!AO139,inj,0)))</f>
        <v>#N/A</v>
      </c>
      <c r="V139" t="e">
        <f>IF(M139=2,"",INDEX(drug_codes,MATCH(loaded!AQ139,drug,0)))</f>
        <v>#N/A</v>
      </c>
      <c r="W139" t="e">
        <f>IF(M139=2,"",_xlfn.IFNA(INDEX(drug_codes,MATCH(loaded!AS139,drug,0)),""))</f>
        <v>#N/A</v>
      </c>
      <c r="X139" t="e">
        <f>IF(M139=2,"",_xlfn.IFNA(INDEX(drug_codes,MATCH(loaded!AU139,drug,0)),""))</f>
        <v>#N/A</v>
      </c>
      <c r="Y139" t="e">
        <f>IF(M139=2,"",_xlfn.IFNA(INDEX(drug_codes,MATCH(loaded!AW139,drug,0)),""))</f>
        <v>#N/A</v>
      </c>
      <c r="Z139" t="e">
        <f>IF(M139=2,"",_xlfn.IFNA(INDEX(drug_codes,MATCH(loaded!AY139,drug,0)),""))</f>
        <v>#N/A</v>
      </c>
      <c r="AA139" t="e">
        <f>IF(M139=2,"",_xlfn.IFNA(INDEX(drug_codes,MATCH(loaded!BA139,drug,0)),""))</f>
        <v>#N/A</v>
      </c>
      <c r="AB139" t="e">
        <f>INDEX(MTT_codes,MATCH(loaded!BC139,MTT,0))</f>
        <v>#N/A</v>
      </c>
      <c r="AC139" t="str">
        <f>_xlfn.IFNA(INDEX(MTT_codes,MATCH(loaded!BE139,MTT,0)),"")</f>
        <v/>
      </c>
      <c r="AD139" t="str">
        <f>_xlfn.IFNA(INDEX(MTT_codes,MATCH(loaded!BG139,MTT,0)),"")</f>
        <v/>
      </c>
      <c r="AE139" t="str">
        <f>_xlfn.IFNA(INDEX(MTT_codes,MATCH(loaded!BI139,MTT,0)),"")</f>
        <v/>
      </c>
      <c r="AF139" t="str">
        <f>_xlfn.IFNA(INDEX(MTT_codes,MATCH(loaded!BK139,MTT,0)),"")</f>
        <v/>
      </c>
      <c r="AG139" t="str">
        <f>_xlfn.IFNA(INDEX(MTT_codes,MATCH(loaded!BM139,MTT,0)),"")</f>
        <v/>
      </c>
      <c r="AH139" t="e">
        <f>INDEX(liv_ar_codes,MATCH(loaded!BO139,liv_ar,0))</f>
        <v>#N/A</v>
      </c>
      <c r="AI139" t="str">
        <f>_xlfn.IFNA(INDEX(MTT_codes,MATCH(loaded!BQ139,MTT,0)),"")</f>
        <v/>
      </c>
      <c r="AJ139">
        <f>_xlfn.IFNA(INDEX(mental_codes,MATCH(loaded!BS139,mental,0)),9)</f>
        <v>9</v>
      </c>
    </row>
    <row r="140" spans="2:36">
      <c r="B140">
        <f>loaded!C140</f>
        <v>0</v>
      </c>
      <c r="C140">
        <f>loaded!I140</f>
        <v>0</v>
      </c>
      <c r="D140">
        <f>IF(loaded!K140="Male",1,IF(loaded!K140="Female",2,9))</f>
        <v>9</v>
      </c>
      <c r="E140" s="89" t="e">
        <f>IF(stats!$Y$13,DATE(RIGHT(loaded!M140,4),MID(loaded!M140,3,2),LEFT(loaded!M140,2)),DATE(RIGHT(loaded!M140,4), MID(loaded!M140,4,2),LEFT(loaded!M140,2)))</f>
        <v>#VALUE!</v>
      </c>
      <c r="F140" s="67" t="e">
        <f t="shared" si="4"/>
        <v>#VALUE!</v>
      </c>
      <c r="G140" t="str">
        <f>LEFT(loaded!O140,3)</f>
        <v/>
      </c>
      <c r="H140" s="67" t="str">
        <f>_xlfn.IFNA(INDEX(cntry_codes,MATCH(loaded!Q140,countries,0)),IF(loaded!Q140="","0003",""))</f>
        <v>0003</v>
      </c>
      <c r="I140" t="e">
        <f>INDEX(atsi_codes,MATCH(loaded!S140,atsi,0))</f>
        <v>#N/A</v>
      </c>
      <c r="J140" t="e">
        <f>INDEX(lang_codes,MATCH(loaded!U140,lang,0))</f>
        <v>#N/A</v>
      </c>
      <c r="K140" s="6">
        <f>loaded!W140</f>
        <v>0</v>
      </c>
      <c r="L140" t="e">
        <f>INDEX(us_acc_codes,MATCH(loaded!Y140,us_acc,0))</f>
        <v>#N/A</v>
      </c>
      <c r="M140" t="e">
        <f>INDEX(client_codes,MATCH(loaded!AA140,client,0))</f>
        <v>#N/A</v>
      </c>
      <c r="N140" t="e">
        <f>INDEX(src_ref_codes,MATCH(loaded!AC140,src_ref,0))</f>
        <v>#N/A</v>
      </c>
      <c r="O140" s="89" t="e">
        <f>IF(stats!$Y$13,DATE(RIGHT(loaded!AE140,4),MID(loaded!AE140,3,2),LEFT(loaded!AE140,2)),DATE(RIGHT(loaded!AE140,4),MID(loaded!AE140,4,2),LEFT(loaded!AE140,2)))</f>
        <v>#VALUE!</v>
      </c>
      <c r="P140" s="89" t="e">
        <f>IF(stats!$Y$13,DATE(RIGHT(loaded!AG140,4),MID(loaded!AG140,3,2),LEFT(loaded!AG140,2)),DATE(RIGHT(loaded!AG140,4),MID(loaded!AG140,4,2),LEFT(loaded!AG140,2)))</f>
        <v>#VALUE!</v>
      </c>
      <c r="Q140" s="67" t="e">
        <f t="shared" si="5"/>
        <v>#VALUE!</v>
      </c>
      <c r="R140" t="e">
        <f>INDEX(reces_codes,MATCH(loaded!AI140,reason,0))</f>
        <v>#N/A</v>
      </c>
      <c r="S140" t="e">
        <f>INDEX(TDS_codes,MATCH(loaded!AK140,TDS,0))</f>
        <v>#N/A</v>
      </c>
      <c r="T140" t="e">
        <f>IF(M140=2,"",INDEX(method_codes,MATCH(loaded!AM140,method,0)))</f>
        <v>#N/A</v>
      </c>
      <c r="U140" t="e">
        <f>IF(M140=2,"",INDEX(inj_codes,MATCH(loaded!AO140,inj,0)))</f>
        <v>#N/A</v>
      </c>
      <c r="V140" t="e">
        <f>IF(M140=2,"",INDEX(drug_codes,MATCH(loaded!AQ140,drug,0)))</f>
        <v>#N/A</v>
      </c>
      <c r="W140" t="e">
        <f>IF(M140=2,"",_xlfn.IFNA(INDEX(drug_codes,MATCH(loaded!AS140,drug,0)),""))</f>
        <v>#N/A</v>
      </c>
      <c r="X140" t="e">
        <f>IF(M140=2,"",_xlfn.IFNA(INDEX(drug_codes,MATCH(loaded!AU140,drug,0)),""))</f>
        <v>#N/A</v>
      </c>
      <c r="Y140" t="e">
        <f>IF(M140=2,"",_xlfn.IFNA(INDEX(drug_codes,MATCH(loaded!AW140,drug,0)),""))</f>
        <v>#N/A</v>
      </c>
      <c r="Z140" t="e">
        <f>IF(M140=2,"",_xlfn.IFNA(INDEX(drug_codes,MATCH(loaded!AY140,drug,0)),""))</f>
        <v>#N/A</v>
      </c>
      <c r="AA140" t="e">
        <f>IF(M140=2,"",_xlfn.IFNA(INDEX(drug_codes,MATCH(loaded!BA140,drug,0)),""))</f>
        <v>#N/A</v>
      </c>
      <c r="AB140" t="e">
        <f>INDEX(MTT_codes,MATCH(loaded!BC140,MTT,0))</f>
        <v>#N/A</v>
      </c>
      <c r="AC140" t="str">
        <f>_xlfn.IFNA(INDEX(MTT_codes,MATCH(loaded!BE140,MTT,0)),"")</f>
        <v/>
      </c>
      <c r="AD140" t="str">
        <f>_xlfn.IFNA(INDEX(MTT_codes,MATCH(loaded!BG140,MTT,0)),"")</f>
        <v/>
      </c>
      <c r="AE140" t="str">
        <f>_xlfn.IFNA(INDEX(MTT_codes,MATCH(loaded!BI140,MTT,0)),"")</f>
        <v/>
      </c>
      <c r="AF140" t="str">
        <f>_xlfn.IFNA(INDEX(MTT_codes,MATCH(loaded!BK140,MTT,0)),"")</f>
        <v/>
      </c>
      <c r="AG140" t="str">
        <f>_xlfn.IFNA(INDEX(MTT_codes,MATCH(loaded!BM140,MTT,0)),"")</f>
        <v/>
      </c>
      <c r="AH140" t="e">
        <f>INDEX(liv_ar_codes,MATCH(loaded!BO140,liv_ar,0))</f>
        <v>#N/A</v>
      </c>
      <c r="AI140" t="str">
        <f>_xlfn.IFNA(INDEX(MTT_codes,MATCH(loaded!BQ140,MTT,0)),"")</f>
        <v/>
      </c>
      <c r="AJ140">
        <f>_xlfn.IFNA(INDEX(mental_codes,MATCH(loaded!BS140,mental,0)),9)</f>
        <v>9</v>
      </c>
    </row>
    <row r="141" spans="2:36">
      <c r="B141">
        <f>loaded!C141</f>
        <v>0</v>
      </c>
      <c r="C141">
        <f>loaded!I141</f>
        <v>0</v>
      </c>
      <c r="D141">
        <f>IF(loaded!K141="Male",1,IF(loaded!K141="Female",2,9))</f>
        <v>9</v>
      </c>
      <c r="E141" s="89" t="e">
        <f>IF(stats!$Y$13,DATE(RIGHT(loaded!M141,4),MID(loaded!M141,3,2),LEFT(loaded!M141,2)),DATE(RIGHT(loaded!M141,4), MID(loaded!M141,4,2),LEFT(loaded!M141,2)))</f>
        <v>#VALUE!</v>
      </c>
      <c r="F141" s="67" t="e">
        <f t="shared" si="4"/>
        <v>#VALUE!</v>
      </c>
      <c r="G141" t="str">
        <f>LEFT(loaded!O141,3)</f>
        <v/>
      </c>
      <c r="H141" s="67" t="str">
        <f>_xlfn.IFNA(INDEX(cntry_codes,MATCH(loaded!Q141,countries,0)),IF(loaded!Q141="","0003",""))</f>
        <v>0003</v>
      </c>
      <c r="I141" t="e">
        <f>INDEX(atsi_codes,MATCH(loaded!S141,atsi,0))</f>
        <v>#N/A</v>
      </c>
      <c r="J141" t="e">
        <f>INDEX(lang_codes,MATCH(loaded!U141,lang,0))</f>
        <v>#N/A</v>
      </c>
      <c r="K141" s="6">
        <f>loaded!W141</f>
        <v>0</v>
      </c>
      <c r="L141" t="e">
        <f>INDEX(us_acc_codes,MATCH(loaded!Y141,us_acc,0))</f>
        <v>#N/A</v>
      </c>
      <c r="M141" t="e">
        <f>INDEX(client_codes,MATCH(loaded!AA141,client,0))</f>
        <v>#N/A</v>
      </c>
      <c r="N141" t="e">
        <f>INDEX(src_ref_codes,MATCH(loaded!AC141,src_ref,0))</f>
        <v>#N/A</v>
      </c>
      <c r="O141" s="89" t="e">
        <f>IF(stats!$Y$13,DATE(RIGHT(loaded!AE141,4),MID(loaded!AE141,3,2),LEFT(loaded!AE141,2)),DATE(RIGHT(loaded!AE141,4),MID(loaded!AE141,4,2),LEFT(loaded!AE141,2)))</f>
        <v>#VALUE!</v>
      </c>
      <c r="P141" s="89" t="e">
        <f>IF(stats!$Y$13,DATE(RIGHT(loaded!AG141,4),MID(loaded!AG141,3,2),LEFT(loaded!AG141,2)),DATE(RIGHT(loaded!AG141,4),MID(loaded!AG141,4,2),LEFT(loaded!AG141,2)))</f>
        <v>#VALUE!</v>
      </c>
      <c r="Q141" s="67" t="e">
        <f t="shared" si="5"/>
        <v>#VALUE!</v>
      </c>
      <c r="R141" t="e">
        <f>INDEX(reces_codes,MATCH(loaded!AI141,reason,0))</f>
        <v>#N/A</v>
      </c>
      <c r="S141" t="e">
        <f>INDEX(TDS_codes,MATCH(loaded!AK141,TDS,0))</f>
        <v>#N/A</v>
      </c>
      <c r="T141" t="e">
        <f>IF(M141=2,"",INDEX(method_codes,MATCH(loaded!AM141,method,0)))</f>
        <v>#N/A</v>
      </c>
      <c r="U141" t="e">
        <f>IF(M141=2,"",INDEX(inj_codes,MATCH(loaded!AO141,inj,0)))</f>
        <v>#N/A</v>
      </c>
      <c r="V141" t="e">
        <f>IF(M141=2,"",INDEX(drug_codes,MATCH(loaded!AQ141,drug,0)))</f>
        <v>#N/A</v>
      </c>
      <c r="W141" t="e">
        <f>IF(M141=2,"",_xlfn.IFNA(INDEX(drug_codes,MATCH(loaded!AS141,drug,0)),""))</f>
        <v>#N/A</v>
      </c>
      <c r="X141" t="e">
        <f>IF(M141=2,"",_xlfn.IFNA(INDEX(drug_codes,MATCH(loaded!AU141,drug,0)),""))</f>
        <v>#N/A</v>
      </c>
      <c r="Y141" t="e">
        <f>IF(M141=2,"",_xlfn.IFNA(INDEX(drug_codes,MATCH(loaded!AW141,drug,0)),""))</f>
        <v>#N/A</v>
      </c>
      <c r="Z141" t="e">
        <f>IF(M141=2,"",_xlfn.IFNA(INDEX(drug_codes,MATCH(loaded!AY141,drug,0)),""))</f>
        <v>#N/A</v>
      </c>
      <c r="AA141" t="e">
        <f>IF(M141=2,"",_xlfn.IFNA(INDEX(drug_codes,MATCH(loaded!BA141,drug,0)),""))</f>
        <v>#N/A</v>
      </c>
      <c r="AB141" t="e">
        <f>INDEX(MTT_codes,MATCH(loaded!BC141,MTT,0))</f>
        <v>#N/A</v>
      </c>
      <c r="AC141" t="str">
        <f>_xlfn.IFNA(INDEX(MTT_codes,MATCH(loaded!BE141,MTT,0)),"")</f>
        <v/>
      </c>
      <c r="AD141" t="str">
        <f>_xlfn.IFNA(INDEX(MTT_codes,MATCH(loaded!BG141,MTT,0)),"")</f>
        <v/>
      </c>
      <c r="AE141" t="str">
        <f>_xlfn.IFNA(INDEX(MTT_codes,MATCH(loaded!BI141,MTT,0)),"")</f>
        <v/>
      </c>
      <c r="AF141" t="str">
        <f>_xlfn.IFNA(INDEX(MTT_codes,MATCH(loaded!BK141,MTT,0)),"")</f>
        <v/>
      </c>
      <c r="AG141" t="str">
        <f>_xlfn.IFNA(INDEX(MTT_codes,MATCH(loaded!BM141,MTT,0)),"")</f>
        <v/>
      </c>
      <c r="AH141" t="e">
        <f>INDEX(liv_ar_codes,MATCH(loaded!BO141,liv_ar,0))</f>
        <v>#N/A</v>
      </c>
      <c r="AI141" t="str">
        <f>_xlfn.IFNA(INDEX(MTT_codes,MATCH(loaded!BQ141,MTT,0)),"")</f>
        <v/>
      </c>
      <c r="AJ141">
        <f>_xlfn.IFNA(INDEX(mental_codes,MATCH(loaded!BS141,mental,0)),9)</f>
        <v>9</v>
      </c>
    </row>
    <row r="142" spans="2:36">
      <c r="B142">
        <f>loaded!C142</f>
        <v>0</v>
      </c>
      <c r="C142">
        <f>loaded!I142</f>
        <v>0</v>
      </c>
      <c r="D142">
        <f>IF(loaded!K142="Male",1,IF(loaded!K142="Female",2,9))</f>
        <v>9</v>
      </c>
      <c r="E142" s="89" t="e">
        <f>IF(stats!$Y$13,DATE(RIGHT(loaded!M142,4),MID(loaded!M142,3,2),LEFT(loaded!M142,2)),DATE(RIGHT(loaded!M142,4), MID(loaded!M142,4,2),LEFT(loaded!M142,2)))</f>
        <v>#VALUE!</v>
      </c>
      <c r="F142" s="67" t="e">
        <f t="shared" si="4"/>
        <v>#VALUE!</v>
      </c>
      <c r="G142" t="str">
        <f>LEFT(loaded!O142,3)</f>
        <v/>
      </c>
      <c r="H142" s="67" t="str">
        <f>_xlfn.IFNA(INDEX(cntry_codes,MATCH(loaded!Q142,countries,0)),IF(loaded!Q142="","0003",""))</f>
        <v>0003</v>
      </c>
      <c r="I142" t="e">
        <f>INDEX(atsi_codes,MATCH(loaded!S142,atsi,0))</f>
        <v>#N/A</v>
      </c>
      <c r="J142" t="e">
        <f>INDEX(lang_codes,MATCH(loaded!U142,lang,0))</f>
        <v>#N/A</v>
      </c>
      <c r="K142" s="6">
        <f>loaded!W142</f>
        <v>0</v>
      </c>
      <c r="L142" t="e">
        <f>INDEX(us_acc_codes,MATCH(loaded!Y142,us_acc,0))</f>
        <v>#N/A</v>
      </c>
      <c r="M142" t="e">
        <f>INDEX(client_codes,MATCH(loaded!AA142,client,0))</f>
        <v>#N/A</v>
      </c>
      <c r="N142" t="e">
        <f>INDEX(src_ref_codes,MATCH(loaded!AC142,src_ref,0))</f>
        <v>#N/A</v>
      </c>
      <c r="O142" s="89" t="e">
        <f>IF(stats!$Y$13,DATE(RIGHT(loaded!AE142,4),MID(loaded!AE142,3,2),LEFT(loaded!AE142,2)),DATE(RIGHT(loaded!AE142,4),MID(loaded!AE142,4,2),LEFT(loaded!AE142,2)))</f>
        <v>#VALUE!</v>
      </c>
      <c r="P142" s="89" t="e">
        <f>IF(stats!$Y$13,DATE(RIGHT(loaded!AG142,4),MID(loaded!AG142,3,2),LEFT(loaded!AG142,2)),DATE(RIGHT(loaded!AG142,4),MID(loaded!AG142,4,2),LEFT(loaded!AG142,2)))</f>
        <v>#VALUE!</v>
      </c>
      <c r="Q142" s="67" t="e">
        <f t="shared" si="5"/>
        <v>#VALUE!</v>
      </c>
      <c r="R142" t="e">
        <f>INDEX(reces_codes,MATCH(loaded!AI142,reason,0))</f>
        <v>#N/A</v>
      </c>
      <c r="S142" t="e">
        <f>INDEX(TDS_codes,MATCH(loaded!AK142,TDS,0))</f>
        <v>#N/A</v>
      </c>
      <c r="T142" t="e">
        <f>IF(M142=2,"",INDEX(method_codes,MATCH(loaded!AM142,method,0)))</f>
        <v>#N/A</v>
      </c>
      <c r="U142" t="e">
        <f>IF(M142=2,"",INDEX(inj_codes,MATCH(loaded!AO142,inj,0)))</f>
        <v>#N/A</v>
      </c>
      <c r="V142" t="e">
        <f>IF(M142=2,"",INDEX(drug_codes,MATCH(loaded!AQ142,drug,0)))</f>
        <v>#N/A</v>
      </c>
      <c r="W142" t="e">
        <f>IF(M142=2,"",_xlfn.IFNA(INDEX(drug_codes,MATCH(loaded!AS142,drug,0)),""))</f>
        <v>#N/A</v>
      </c>
      <c r="X142" t="e">
        <f>IF(M142=2,"",_xlfn.IFNA(INDEX(drug_codes,MATCH(loaded!AU142,drug,0)),""))</f>
        <v>#N/A</v>
      </c>
      <c r="Y142" t="e">
        <f>IF(M142=2,"",_xlfn.IFNA(INDEX(drug_codes,MATCH(loaded!AW142,drug,0)),""))</f>
        <v>#N/A</v>
      </c>
      <c r="Z142" t="e">
        <f>IF(M142=2,"",_xlfn.IFNA(INDEX(drug_codes,MATCH(loaded!AY142,drug,0)),""))</f>
        <v>#N/A</v>
      </c>
      <c r="AA142" t="e">
        <f>IF(M142=2,"",_xlfn.IFNA(INDEX(drug_codes,MATCH(loaded!BA142,drug,0)),""))</f>
        <v>#N/A</v>
      </c>
      <c r="AB142" t="e">
        <f>INDEX(MTT_codes,MATCH(loaded!BC142,MTT,0))</f>
        <v>#N/A</v>
      </c>
      <c r="AC142" t="str">
        <f>_xlfn.IFNA(INDEX(MTT_codes,MATCH(loaded!BE142,MTT,0)),"")</f>
        <v/>
      </c>
      <c r="AD142" t="str">
        <f>_xlfn.IFNA(INDEX(MTT_codes,MATCH(loaded!BG142,MTT,0)),"")</f>
        <v/>
      </c>
      <c r="AE142" t="str">
        <f>_xlfn.IFNA(INDEX(MTT_codes,MATCH(loaded!BI142,MTT,0)),"")</f>
        <v/>
      </c>
      <c r="AF142" t="str">
        <f>_xlfn.IFNA(INDEX(MTT_codes,MATCH(loaded!BK142,MTT,0)),"")</f>
        <v/>
      </c>
      <c r="AG142" t="str">
        <f>_xlfn.IFNA(INDEX(MTT_codes,MATCH(loaded!BM142,MTT,0)),"")</f>
        <v/>
      </c>
      <c r="AH142" t="e">
        <f>INDEX(liv_ar_codes,MATCH(loaded!BO142,liv_ar,0))</f>
        <v>#N/A</v>
      </c>
      <c r="AI142" t="str">
        <f>_xlfn.IFNA(INDEX(MTT_codes,MATCH(loaded!BQ142,MTT,0)),"")</f>
        <v/>
      </c>
      <c r="AJ142">
        <f>_xlfn.IFNA(INDEX(mental_codes,MATCH(loaded!BS142,mental,0)),9)</f>
        <v>9</v>
      </c>
    </row>
    <row r="143" spans="2:36">
      <c r="B143">
        <f>loaded!C143</f>
        <v>0</v>
      </c>
      <c r="C143">
        <f>loaded!I143</f>
        <v>0</v>
      </c>
      <c r="D143">
        <f>IF(loaded!K143="Male",1,IF(loaded!K143="Female",2,9))</f>
        <v>9</v>
      </c>
      <c r="E143" s="89" t="e">
        <f>IF(stats!$Y$13,DATE(RIGHT(loaded!M143,4),MID(loaded!M143,3,2),LEFT(loaded!M143,2)),DATE(RIGHT(loaded!M143,4), MID(loaded!M143,4,2),LEFT(loaded!M143,2)))</f>
        <v>#VALUE!</v>
      </c>
      <c r="F143" s="67" t="e">
        <f t="shared" si="4"/>
        <v>#VALUE!</v>
      </c>
      <c r="G143" t="str">
        <f>LEFT(loaded!O143,3)</f>
        <v/>
      </c>
      <c r="H143" s="67" t="str">
        <f>_xlfn.IFNA(INDEX(cntry_codes,MATCH(loaded!Q143,countries,0)),IF(loaded!Q143="","0003",""))</f>
        <v>0003</v>
      </c>
      <c r="I143" t="e">
        <f>INDEX(atsi_codes,MATCH(loaded!S143,atsi,0))</f>
        <v>#N/A</v>
      </c>
      <c r="J143" t="e">
        <f>INDEX(lang_codes,MATCH(loaded!U143,lang,0))</f>
        <v>#N/A</v>
      </c>
      <c r="K143" s="6">
        <f>loaded!W143</f>
        <v>0</v>
      </c>
      <c r="L143" t="e">
        <f>INDEX(us_acc_codes,MATCH(loaded!Y143,us_acc,0))</f>
        <v>#N/A</v>
      </c>
      <c r="M143" t="e">
        <f>INDEX(client_codes,MATCH(loaded!AA143,client,0))</f>
        <v>#N/A</v>
      </c>
      <c r="N143" t="e">
        <f>INDEX(src_ref_codes,MATCH(loaded!AC143,src_ref,0))</f>
        <v>#N/A</v>
      </c>
      <c r="O143" s="89" t="e">
        <f>IF(stats!$Y$13,DATE(RIGHT(loaded!AE143,4),MID(loaded!AE143,3,2),LEFT(loaded!AE143,2)),DATE(RIGHT(loaded!AE143,4),MID(loaded!AE143,4,2),LEFT(loaded!AE143,2)))</f>
        <v>#VALUE!</v>
      </c>
      <c r="P143" s="89" t="e">
        <f>IF(stats!$Y$13,DATE(RIGHT(loaded!AG143,4),MID(loaded!AG143,3,2),LEFT(loaded!AG143,2)),DATE(RIGHT(loaded!AG143,4),MID(loaded!AG143,4,2),LEFT(loaded!AG143,2)))</f>
        <v>#VALUE!</v>
      </c>
      <c r="Q143" s="67" t="e">
        <f t="shared" si="5"/>
        <v>#VALUE!</v>
      </c>
      <c r="R143" t="e">
        <f>INDEX(reces_codes,MATCH(loaded!AI143,reason,0))</f>
        <v>#N/A</v>
      </c>
      <c r="S143" t="e">
        <f>INDEX(TDS_codes,MATCH(loaded!AK143,TDS,0))</f>
        <v>#N/A</v>
      </c>
      <c r="T143" t="e">
        <f>IF(M143=2,"",INDEX(method_codes,MATCH(loaded!AM143,method,0)))</f>
        <v>#N/A</v>
      </c>
      <c r="U143" t="e">
        <f>IF(M143=2,"",INDEX(inj_codes,MATCH(loaded!AO143,inj,0)))</f>
        <v>#N/A</v>
      </c>
      <c r="V143" t="e">
        <f>IF(M143=2,"",INDEX(drug_codes,MATCH(loaded!AQ143,drug,0)))</f>
        <v>#N/A</v>
      </c>
      <c r="W143" t="e">
        <f>IF(M143=2,"",_xlfn.IFNA(INDEX(drug_codes,MATCH(loaded!AS143,drug,0)),""))</f>
        <v>#N/A</v>
      </c>
      <c r="X143" t="e">
        <f>IF(M143=2,"",_xlfn.IFNA(INDEX(drug_codes,MATCH(loaded!AU143,drug,0)),""))</f>
        <v>#N/A</v>
      </c>
      <c r="Y143" t="e">
        <f>IF(M143=2,"",_xlfn.IFNA(INDEX(drug_codes,MATCH(loaded!AW143,drug,0)),""))</f>
        <v>#N/A</v>
      </c>
      <c r="Z143" t="e">
        <f>IF(M143=2,"",_xlfn.IFNA(INDEX(drug_codes,MATCH(loaded!AY143,drug,0)),""))</f>
        <v>#N/A</v>
      </c>
      <c r="AA143" t="e">
        <f>IF(M143=2,"",_xlfn.IFNA(INDEX(drug_codes,MATCH(loaded!BA143,drug,0)),""))</f>
        <v>#N/A</v>
      </c>
      <c r="AB143" t="e">
        <f>INDEX(MTT_codes,MATCH(loaded!BC143,MTT,0))</f>
        <v>#N/A</v>
      </c>
      <c r="AC143" t="str">
        <f>_xlfn.IFNA(INDEX(MTT_codes,MATCH(loaded!BE143,MTT,0)),"")</f>
        <v/>
      </c>
      <c r="AD143" t="str">
        <f>_xlfn.IFNA(INDEX(MTT_codes,MATCH(loaded!BG143,MTT,0)),"")</f>
        <v/>
      </c>
      <c r="AE143" t="str">
        <f>_xlfn.IFNA(INDEX(MTT_codes,MATCH(loaded!BI143,MTT,0)),"")</f>
        <v/>
      </c>
      <c r="AF143" t="str">
        <f>_xlfn.IFNA(INDEX(MTT_codes,MATCH(loaded!BK143,MTT,0)),"")</f>
        <v/>
      </c>
      <c r="AG143" t="str">
        <f>_xlfn.IFNA(INDEX(MTT_codes,MATCH(loaded!BM143,MTT,0)),"")</f>
        <v/>
      </c>
      <c r="AH143" t="e">
        <f>INDEX(liv_ar_codes,MATCH(loaded!BO143,liv_ar,0))</f>
        <v>#N/A</v>
      </c>
      <c r="AI143" t="str">
        <f>_xlfn.IFNA(INDEX(MTT_codes,MATCH(loaded!BQ143,MTT,0)),"")</f>
        <v/>
      </c>
      <c r="AJ143">
        <f>_xlfn.IFNA(INDEX(mental_codes,MATCH(loaded!BS143,mental,0)),9)</f>
        <v>9</v>
      </c>
    </row>
    <row r="144" spans="2:36">
      <c r="B144">
        <f>loaded!C144</f>
        <v>0</v>
      </c>
      <c r="C144">
        <f>loaded!I144</f>
        <v>0</v>
      </c>
      <c r="D144">
        <f>IF(loaded!K144="Male",1,IF(loaded!K144="Female",2,9))</f>
        <v>9</v>
      </c>
      <c r="E144" s="89" t="e">
        <f>IF(stats!$Y$13,DATE(RIGHT(loaded!M144,4),MID(loaded!M144,3,2),LEFT(loaded!M144,2)),DATE(RIGHT(loaded!M144,4), MID(loaded!M144,4,2),LEFT(loaded!M144,2)))</f>
        <v>#VALUE!</v>
      </c>
      <c r="F144" s="67" t="e">
        <f t="shared" si="4"/>
        <v>#VALUE!</v>
      </c>
      <c r="G144" t="str">
        <f>LEFT(loaded!O144,3)</f>
        <v/>
      </c>
      <c r="H144" s="67" t="str">
        <f>_xlfn.IFNA(INDEX(cntry_codes,MATCH(loaded!Q144,countries,0)),IF(loaded!Q144="","0003",""))</f>
        <v>0003</v>
      </c>
      <c r="I144" t="e">
        <f>INDEX(atsi_codes,MATCH(loaded!S144,atsi,0))</f>
        <v>#N/A</v>
      </c>
      <c r="J144" t="e">
        <f>INDEX(lang_codes,MATCH(loaded!U144,lang,0))</f>
        <v>#N/A</v>
      </c>
      <c r="K144" s="6">
        <f>loaded!W144</f>
        <v>0</v>
      </c>
      <c r="L144" t="e">
        <f>INDEX(us_acc_codes,MATCH(loaded!Y144,us_acc,0))</f>
        <v>#N/A</v>
      </c>
      <c r="M144" t="e">
        <f>INDEX(client_codes,MATCH(loaded!AA144,client,0))</f>
        <v>#N/A</v>
      </c>
      <c r="N144" t="e">
        <f>INDEX(src_ref_codes,MATCH(loaded!AC144,src_ref,0))</f>
        <v>#N/A</v>
      </c>
      <c r="O144" s="89" t="e">
        <f>IF(stats!$Y$13,DATE(RIGHT(loaded!AE144,4),MID(loaded!AE144,3,2),LEFT(loaded!AE144,2)),DATE(RIGHT(loaded!AE144,4),MID(loaded!AE144,4,2),LEFT(loaded!AE144,2)))</f>
        <v>#VALUE!</v>
      </c>
      <c r="P144" s="89" t="e">
        <f>IF(stats!$Y$13,DATE(RIGHT(loaded!AG144,4),MID(loaded!AG144,3,2),LEFT(loaded!AG144,2)),DATE(RIGHT(loaded!AG144,4),MID(loaded!AG144,4,2),LEFT(loaded!AG144,2)))</f>
        <v>#VALUE!</v>
      </c>
      <c r="Q144" s="67" t="e">
        <f t="shared" si="5"/>
        <v>#VALUE!</v>
      </c>
      <c r="R144" t="e">
        <f>INDEX(reces_codes,MATCH(loaded!AI144,reason,0))</f>
        <v>#N/A</v>
      </c>
      <c r="S144" t="e">
        <f>INDEX(TDS_codes,MATCH(loaded!AK144,TDS,0))</f>
        <v>#N/A</v>
      </c>
      <c r="T144" t="e">
        <f>IF(M144=2,"",INDEX(method_codes,MATCH(loaded!AM144,method,0)))</f>
        <v>#N/A</v>
      </c>
      <c r="U144" t="e">
        <f>IF(M144=2,"",INDEX(inj_codes,MATCH(loaded!AO144,inj,0)))</f>
        <v>#N/A</v>
      </c>
      <c r="V144" t="e">
        <f>IF(M144=2,"",INDEX(drug_codes,MATCH(loaded!AQ144,drug,0)))</f>
        <v>#N/A</v>
      </c>
      <c r="W144" t="e">
        <f>IF(M144=2,"",_xlfn.IFNA(INDEX(drug_codes,MATCH(loaded!AS144,drug,0)),""))</f>
        <v>#N/A</v>
      </c>
      <c r="X144" t="e">
        <f>IF(M144=2,"",_xlfn.IFNA(INDEX(drug_codes,MATCH(loaded!AU144,drug,0)),""))</f>
        <v>#N/A</v>
      </c>
      <c r="Y144" t="e">
        <f>IF(M144=2,"",_xlfn.IFNA(INDEX(drug_codes,MATCH(loaded!AW144,drug,0)),""))</f>
        <v>#N/A</v>
      </c>
      <c r="Z144" t="e">
        <f>IF(M144=2,"",_xlfn.IFNA(INDEX(drug_codes,MATCH(loaded!AY144,drug,0)),""))</f>
        <v>#N/A</v>
      </c>
      <c r="AA144" t="e">
        <f>IF(M144=2,"",_xlfn.IFNA(INDEX(drug_codes,MATCH(loaded!BA144,drug,0)),""))</f>
        <v>#N/A</v>
      </c>
      <c r="AB144" t="e">
        <f>INDEX(MTT_codes,MATCH(loaded!BC144,MTT,0))</f>
        <v>#N/A</v>
      </c>
      <c r="AC144" t="str">
        <f>_xlfn.IFNA(INDEX(MTT_codes,MATCH(loaded!BE144,MTT,0)),"")</f>
        <v/>
      </c>
      <c r="AD144" t="str">
        <f>_xlfn.IFNA(INDEX(MTT_codes,MATCH(loaded!BG144,MTT,0)),"")</f>
        <v/>
      </c>
      <c r="AE144" t="str">
        <f>_xlfn.IFNA(INDEX(MTT_codes,MATCH(loaded!BI144,MTT,0)),"")</f>
        <v/>
      </c>
      <c r="AF144" t="str">
        <f>_xlfn.IFNA(INDEX(MTT_codes,MATCH(loaded!BK144,MTT,0)),"")</f>
        <v/>
      </c>
      <c r="AG144" t="str">
        <f>_xlfn.IFNA(INDEX(MTT_codes,MATCH(loaded!BM144,MTT,0)),"")</f>
        <v/>
      </c>
      <c r="AH144" t="e">
        <f>INDEX(liv_ar_codes,MATCH(loaded!BO144,liv_ar,0))</f>
        <v>#N/A</v>
      </c>
      <c r="AI144" t="str">
        <f>_xlfn.IFNA(INDEX(MTT_codes,MATCH(loaded!BQ144,MTT,0)),"")</f>
        <v/>
      </c>
      <c r="AJ144">
        <f>_xlfn.IFNA(INDEX(mental_codes,MATCH(loaded!BS144,mental,0)),9)</f>
        <v>9</v>
      </c>
    </row>
    <row r="145" spans="2:36">
      <c r="B145">
        <f>loaded!C145</f>
        <v>0</v>
      </c>
      <c r="C145">
        <f>loaded!I145</f>
        <v>0</v>
      </c>
      <c r="D145">
        <f>IF(loaded!K145="Male",1,IF(loaded!K145="Female",2,9))</f>
        <v>9</v>
      </c>
      <c r="E145" s="89" t="e">
        <f>IF(stats!$Y$13,DATE(RIGHT(loaded!M145,4),MID(loaded!M145,3,2),LEFT(loaded!M145,2)),DATE(RIGHT(loaded!M145,4), MID(loaded!M145,4,2),LEFT(loaded!M145,2)))</f>
        <v>#VALUE!</v>
      </c>
      <c r="F145" s="67" t="e">
        <f t="shared" si="4"/>
        <v>#VALUE!</v>
      </c>
      <c r="G145" t="str">
        <f>LEFT(loaded!O145,3)</f>
        <v/>
      </c>
      <c r="H145" s="67" t="str">
        <f>_xlfn.IFNA(INDEX(cntry_codes,MATCH(loaded!Q145,countries,0)),IF(loaded!Q145="","0003",""))</f>
        <v>0003</v>
      </c>
      <c r="I145" t="e">
        <f>INDEX(atsi_codes,MATCH(loaded!S145,atsi,0))</f>
        <v>#N/A</v>
      </c>
      <c r="J145" t="e">
        <f>INDEX(lang_codes,MATCH(loaded!U145,lang,0))</f>
        <v>#N/A</v>
      </c>
      <c r="K145" s="6">
        <f>loaded!W145</f>
        <v>0</v>
      </c>
      <c r="L145" t="e">
        <f>INDEX(us_acc_codes,MATCH(loaded!Y145,us_acc,0))</f>
        <v>#N/A</v>
      </c>
      <c r="M145" t="e">
        <f>INDEX(client_codes,MATCH(loaded!AA145,client,0))</f>
        <v>#N/A</v>
      </c>
      <c r="N145" t="e">
        <f>INDEX(src_ref_codes,MATCH(loaded!AC145,src_ref,0))</f>
        <v>#N/A</v>
      </c>
      <c r="O145" s="89" t="e">
        <f>IF(stats!$Y$13,DATE(RIGHT(loaded!AE145,4),MID(loaded!AE145,3,2),LEFT(loaded!AE145,2)),DATE(RIGHT(loaded!AE145,4),MID(loaded!AE145,4,2),LEFT(loaded!AE145,2)))</f>
        <v>#VALUE!</v>
      </c>
      <c r="P145" s="89" t="e">
        <f>IF(stats!$Y$13,DATE(RIGHT(loaded!AG145,4),MID(loaded!AG145,3,2),LEFT(loaded!AG145,2)),DATE(RIGHT(loaded!AG145,4),MID(loaded!AG145,4,2),LEFT(loaded!AG145,2)))</f>
        <v>#VALUE!</v>
      </c>
      <c r="Q145" s="67" t="e">
        <f t="shared" si="5"/>
        <v>#VALUE!</v>
      </c>
      <c r="R145" t="e">
        <f>INDEX(reces_codes,MATCH(loaded!AI145,reason,0))</f>
        <v>#N/A</v>
      </c>
      <c r="S145" t="e">
        <f>INDEX(TDS_codes,MATCH(loaded!AK145,TDS,0))</f>
        <v>#N/A</v>
      </c>
      <c r="T145" t="e">
        <f>IF(M145=2,"",INDEX(method_codes,MATCH(loaded!AM145,method,0)))</f>
        <v>#N/A</v>
      </c>
      <c r="U145" t="e">
        <f>IF(M145=2,"",INDEX(inj_codes,MATCH(loaded!AO145,inj,0)))</f>
        <v>#N/A</v>
      </c>
      <c r="V145" t="e">
        <f>IF(M145=2,"",INDEX(drug_codes,MATCH(loaded!AQ145,drug,0)))</f>
        <v>#N/A</v>
      </c>
      <c r="W145" t="e">
        <f>IF(M145=2,"",_xlfn.IFNA(INDEX(drug_codes,MATCH(loaded!AS145,drug,0)),""))</f>
        <v>#N/A</v>
      </c>
      <c r="X145" t="e">
        <f>IF(M145=2,"",_xlfn.IFNA(INDEX(drug_codes,MATCH(loaded!AU145,drug,0)),""))</f>
        <v>#N/A</v>
      </c>
      <c r="Y145" t="e">
        <f>IF(M145=2,"",_xlfn.IFNA(INDEX(drug_codes,MATCH(loaded!AW145,drug,0)),""))</f>
        <v>#N/A</v>
      </c>
      <c r="Z145" t="e">
        <f>IF(M145=2,"",_xlfn.IFNA(INDEX(drug_codes,MATCH(loaded!AY145,drug,0)),""))</f>
        <v>#N/A</v>
      </c>
      <c r="AA145" t="e">
        <f>IF(M145=2,"",_xlfn.IFNA(INDEX(drug_codes,MATCH(loaded!BA145,drug,0)),""))</f>
        <v>#N/A</v>
      </c>
      <c r="AB145" t="e">
        <f>INDEX(MTT_codes,MATCH(loaded!BC145,MTT,0))</f>
        <v>#N/A</v>
      </c>
      <c r="AC145" t="str">
        <f>_xlfn.IFNA(INDEX(MTT_codes,MATCH(loaded!BE145,MTT,0)),"")</f>
        <v/>
      </c>
      <c r="AD145" t="str">
        <f>_xlfn.IFNA(INDEX(MTT_codes,MATCH(loaded!BG145,MTT,0)),"")</f>
        <v/>
      </c>
      <c r="AE145" t="str">
        <f>_xlfn.IFNA(INDEX(MTT_codes,MATCH(loaded!BI145,MTT,0)),"")</f>
        <v/>
      </c>
      <c r="AF145" t="str">
        <f>_xlfn.IFNA(INDEX(MTT_codes,MATCH(loaded!BK145,MTT,0)),"")</f>
        <v/>
      </c>
      <c r="AG145" t="str">
        <f>_xlfn.IFNA(INDEX(MTT_codes,MATCH(loaded!BM145,MTT,0)),"")</f>
        <v/>
      </c>
      <c r="AH145" t="e">
        <f>INDEX(liv_ar_codes,MATCH(loaded!BO145,liv_ar,0))</f>
        <v>#N/A</v>
      </c>
      <c r="AI145" t="str">
        <f>_xlfn.IFNA(INDEX(MTT_codes,MATCH(loaded!BQ145,MTT,0)),"")</f>
        <v/>
      </c>
      <c r="AJ145">
        <f>_xlfn.IFNA(INDEX(mental_codes,MATCH(loaded!BS145,mental,0)),9)</f>
        <v>9</v>
      </c>
    </row>
    <row r="146" spans="2:36">
      <c r="B146">
        <f>loaded!C146</f>
        <v>0</v>
      </c>
      <c r="C146">
        <f>loaded!I146</f>
        <v>0</v>
      </c>
      <c r="D146">
        <f>IF(loaded!K146="Male",1,IF(loaded!K146="Female",2,9))</f>
        <v>9</v>
      </c>
      <c r="E146" s="89" t="e">
        <f>IF(stats!$Y$13,DATE(RIGHT(loaded!M146,4),MID(loaded!M146,3,2),LEFT(loaded!M146,2)),DATE(RIGHT(loaded!M146,4), MID(loaded!M146,4,2),LEFT(loaded!M146,2)))</f>
        <v>#VALUE!</v>
      </c>
      <c r="F146" s="67" t="e">
        <f t="shared" si="4"/>
        <v>#VALUE!</v>
      </c>
      <c r="G146" t="str">
        <f>LEFT(loaded!O146,3)</f>
        <v/>
      </c>
      <c r="H146" s="67" t="str">
        <f>_xlfn.IFNA(INDEX(cntry_codes,MATCH(loaded!Q146,countries,0)),IF(loaded!Q146="","0003",""))</f>
        <v>0003</v>
      </c>
      <c r="I146" t="e">
        <f>INDEX(atsi_codes,MATCH(loaded!S146,atsi,0))</f>
        <v>#N/A</v>
      </c>
      <c r="J146" t="e">
        <f>INDEX(lang_codes,MATCH(loaded!U146,lang,0))</f>
        <v>#N/A</v>
      </c>
      <c r="K146" s="6">
        <f>loaded!W146</f>
        <v>0</v>
      </c>
      <c r="L146" t="e">
        <f>INDEX(us_acc_codes,MATCH(loaded!Y146,us_acc,0))</f>
        <v>#N/A</v>
      </c>
      <c r="M146" t="e">
        <f>INDEX(client_codes,MATCH(loaded!AA146,client,0))</f>
        <v>#N/A</v>
      </c>
      <c r="N146" t="e">
        <f>INDEX(src_ref_codes,MATCH(loaded!AC146,src_ref,0))</f>
        <v>#N/A</v>
      </c>
      <c r="O146" s="89" t="e">
        <f>IF(stats!$Y$13,DATE(RIGHT(loaded!AE146,4),MID(loaded!AE146,3,2),LEFT(loaded!AE146,2)),DATE(RIGHT(loaded!AE146,4),MID(loaded!AE146,4,2),LEFT(loaded!AE146,2)))</f>
        <v>#VALUE!</v>
      </c>
      <c r="P146" s="89" t="e">
        <f>IF(stats!$Y$13,DATE(RIGHT(loaded!AG146,4),MID(loaded!AG146,3,2),LEFT(loaded!AG146,2)),DATE(RIGHT(loaded!AG146,4),MID(loaded!AG146,4,2),LEFT(loaded!AG146,2)))</f>
        <v>#VALUE!</v>
      </c>
      <c r="Q146" s="67" t="e">
        <f t="shared" si="5"/>
        <v>#VALUE!</v>
      </c>
      <c r="R146" t="e">
        <f>INDEX(reces_codes,MATCH(loaded!AI146,reason,0))</f>
        <v>#N/A</v>
      </c>
      <c r="S146" t="e">
        <f>INDEX(TDS_codes,MATCH(loaded!AK146,TDS,0))</f>
        <v>#N/A</v>
      </c>
      <c r="T146" t="e">
        <f>IF(M146=2,"",INDEX(method_codes,MATCH(loaded!AM146,method,0)))</f>
        <v>#N/A</v>
      </c>
      <c r="U146" t="e">
        <f>IF(M146=2,"",INDEX(inj_codes,MATCH(loaded!AO146,inj,0)))</f>
        <v>#N/A</v>
      </c>
      <c r="V146" t="e">
        <f>IF(M146=2,"",INDEX(drug_codes,MATCH(loaded!AQ146,drug,0)))</f>
        <v>#N/A</v>
      </c>
      <c r="W146" t="e">
        <f>IF(M146=2,"",_xlfn.IFNA(INDEX(drug_codes,MATCH(loaded!AS146,drug,0)),""))</f>
        <v>#N/A</v>
      </c>
      <c r="X146" t="e">
        <f>IF(M146=2,"",_xlfn.IFNA(INDEX(drug_codes,MATCH(loaded!AU146,drug,0)),""))</f>
        <v>#N/A</v>
      </c>
      <c r="Y146" t="e">
        <f>IF(M146=2,"",_xlfn.IFNA(INDEX(drug_codes,MATCH(loaded!AW146,drug,0)),""))</f>
        <v>#N/A</v>
      </c>
      <c r="Z146" t="e">
        <f>IF(M146=2,"",_xlfn.IFNA(INDEX(drug_codes,MATCH(loaded!AY146,drug,0)),""))</f>
        <v>#N/A</v>
      </c>
      <c r="AA146" t="e">
        <f>IF(M146=2,"",_xlfn.IFNA(INDEX(drug_codes,MATCH(loaded!BA146,drug,0)),""))</f>
        <v>#N/A</v>
      </c>
      <c r="AB146" t="e">
        <f>INDEX(MTT_codes,MATCH(loaded!BC146,MTT,0))</f>
        <v>#N/A</v>
      </c>
      <c r="AC146" t="str">
        <f>_xlfn.IFNA(INDEX(MTT_codes,MATCH(loaded!BE146,MTT,0)),"")</f>
        <v/>
      </c>
      <c r="AD146" t="str">
        <f>_xlfn.IFNA(INDEX(MTT_codes,MATCH(loaded!BG146,MTT,0)),"")</f>
        <v/>
      </c>
      <c r="AE146" t="str">
        <f>_xlfn.IFNA(INDEX(MTT_codes,MATCH(loaded!BI146,MTT,0)),"")</f>
        <v/>
      </c>
      <c r="AF146" t="str">
        <f>_xlfn.IFNA(INDEX(MTT_codes,MATCH(loaded!BK146,MTT,0)),"")</f>
        <v/>
      </c>
      <c r="AG146" t="str">
        <f>_xlfn.IFNA(INDEX(MTT_codes,MATCH(loaded!BM146,MTT,0)),"")</f>
        <v/>
      </c>
      <c r="AH146" t="e">
        <f>INDEX(liv_ar_codes,MATCH(loaded!BO146,liv_ar,0))</f>
        <v>#N/A</v>
      </c>
      <c r="AI146" t="str">
        <f>_xlfn.IFNA(INDEX(MTT_codes,MATCH(loaded!BQ146,MTT,0)),"")</f>
        <v/>
      </c>
      <c r="AJ146">
        <f>_xlfn.IFNA(INDEX(mental_codes,MATCH(loaded!BS146,mental,0)),9)</f>
        <v>9</v>
      </c>
    </row>
    <row r="147" spans="2:36">
      <c r="B147">
        <f>loaded!C147</f>
        <v>0</v>
      </c>
      <c r="C147">
        <f>loaded!I147</f>
        <v>0</v>
      </c>
      <c r="D147">
        <f>IF(loaded!K147="Male",1,IF(loaded!K147="Female",2,9))</f>
        <v>9</v>
      </c>
      <c r="E147" s="89" t="e">
        <f>IF(stats!$Y$13,DATE(RIGHT(loaded!M147,4),MID(loaded!M147,3,2),LEFT(loaded!M147,2)),DATE(RIGHT(loaded!M147,4), MID(loaded!M147,4,2),LEFT(loaded!M147,2)))</f>
        <v>#VALUE!</v>
      </c>
      <c r="F147" s="67" t="e">
        <f t="shared" si="4"/>
        <v>#VALUE!</v>
      </c>
      <c r="G147" t="str">
        <f>LEFT(loaded!O147,3)</f>
        <v/>
      </c>
      <c r="H147" s="67" t="str">
        <f>_xlfn.IFNA(INDEX(cntry_codes,MATCH(loaded!Q147,countries,0)),IF(loaded!Q147="","0003",""))</f>
        <v>0003</v>
      </c>
      <c r="I147" t="e">
        <f>INDEX(atsi_codes,MATCH(loaded!S147,atsi,0))</f>
        <v>#N/A</v>
      </c>
      <c r="J147" t="e">
        <f>INDEX(lang_codes,MATCH(loaded!U147,lang,0))</f>
        <v>#N/A</v>
      </c>
      <c r="K147" s="6">
        <f>loaded!W147</f>
        <v>0</v>
      </c>
      <c r="L147" t="e">
        <f>INDEX(us_acc_codes,MATCH(loaded!Y147,us_acc,0))</f>
        <v>#N/A</v>
      </c>
      <c r="M147" t="e">
        <f>INDEX(client_codes,MATCH(loaded!AA147,client,0))</f>
        <v>#N/A</v>
      </c>
      <c r="N147" t="e">
        <f>INDEX(src_ref_codes,MATCH(loaded!AC147,src_ref,0))</f>
        <v>#N/A</v>
      </c>
      <c r="O147" s="89" t="e">
        <f>IF(stats!$Y$13,DATE(RIGHT(loaded!AE147,4),MID(loaded!AE147,3,2),LEFT(loaded!AE147,2)),DATE(RIGHT(loaded!AE147,4),MID(loaded!AE147,4,2),LEFT(loaded!AE147,2)))</f>
        <v>#VALUE!</v>
      </c>
      <c r="P147" s="89" t="e">
        <f>IF(stats!$Y$13,DATE(RIGHT(loaded!AG147,4),MID(loaded!AG147,3,2),LEFT(loaded!AG147,2)),DATE(RIGHT(loaded!AG147,4),MID(loaded!AG147,4,2),LEFT(loaded!AG147,2)))</f>
        <v>#VALUE!</v>
      </c>
      <c r="Q147" s="67" t="e">
        <f t="shared" si="5"/>
        <v>#VALUE!</v>
      </c>
      <c r="R147" t="e">
        <f>INDEX(reces_codes,MATCH(loaded!AI147,reason,0))</f>
        <v>#N/A</v>
      </c>
      <c r="S147" t="e">
        <f>INDEX(TDS_codes,MATCH(loaded!AK147,TDS,0))</f>
        <v>#N/A</v>
      </c>
      <c r="T147" t="e">
        <f>IF(M147=2,"",INDEX(method_codes,MATCH(loaded!AM147,method,0)))</f>
        <v>#N/A</v>
      </c>
      <c r="U147" t="e">
        <f>IF(M147=2,"",INDEX(inj_codes,MATCH(loaded!AO147,inj,0)))</f>
        <v>#N/A</v>
      </c>
      <c r="V147" t="e">
        <f>IF(M147=2,"",INDEX(drug_codes,MATCH(loaded!AQ147,drug,0)))</f>
        <v>#N/A</v>
      </c>
      <c r="W147" t="e">
        <f>IF(M147=2,"",_xlfn.IFNA(INDEX(drug_codes,MATCH(loaded!AS147,drug,0)),""))</f>
        <v>#N/A</v>
      </c>
      <c r="X147" t="e">
        <f>IF(M147=2,"",_xlfn.IFNA(INDEX(drug_codes,MATCH(loaded!AU147,drug,0)),""))</f>
        <v>#N/A</v>
      </c>
      <c r="Y147" t="e">
        <f>IF(M147=2,"",_xlfn.IFNA(INDEX(drug_codes,MATCH(loaded!AW147,drug,0)),""))</f>
        <v>#N/A</v>
      </c>
      <c r="Z147" t="e">
        <f>IF(M147=2,"",_xlfn.IFNA(INDEX(drug_codes,MATCH(loaded!AY147,drug,0)),""))</f>
        <v>#N/A</v>
      </c>
      <c r="AA147" t="e">
        <f>IF(M147=2,"",_xlfn.IFNA(INDEX(drug_codes,MATCH(loaded!BA147,drug,0)),""))</f>
        <v>#N/A</v>
      </c>
      <c r="AB147" t="e">
        <f>INDEX(MTT_codes,MATCH(loaded!BC147,MTT,0))</f>
        <v>#N/A</v>
      </c>
      <c r="AC147" t="str">
        <f>_xlfn.IFNA(INDEX(MTT_codes,MATCH(loaded!BE147,MTT,0)),"")</f>
        <v/>
      </c>
      <c r="AD147" t="str">
        <f>_xlfn.IFNA(INDEX(MTT_codes,MATCH(loaded!BG147,MTT,0)),"")</f>
        <v/>
      </c>
      <c r="AE147" t="str">
        <f>_xlfn.IFNA(INDEX(MTT_codes,MATCH(loaded!BI147,MTT,0)),"")</f>
        <v/>
      </c>
      <c r="AF147" t="str">
        <f>_xlfn.IFNA(INDEX(MTT_codes,MATCH(loaded!BK147,MTT,0)),"")</f>
        <v/>
      </c>
      <c r="AG147" t="str">
        <f>_xlfn.IFNA(INDEX(MTT_codes,MATCH(loaded!BM147,MTT,0)),"")</f>
        <v/>
      </c>
      <c r="AH147" t="e">
        <f>INDEX(liv_ar_codes,MATCH(loaded!BO147,liv_ar,0))</f>
        <v>#N/A</v>
      </c>
      <c r="AI147" t="str">
        <f>_xlfn.IFNA(INDEX(MTT_codes,MATCH(loaded!BQ147,MTT,0)),"")</f>
        <v/>
      </c>
      <c r="AJ147">
        <f>_xlfn.IFNA(INDEX(mental_codes,MATCH(loaded!BS147,mental,0)),9)</f>
        <v>9</v>
      </c>
    </row>
    <row r="148" spans="2:36">
      <c r="B148">
        <f>loaded!C148</f>
        <v>0</v>
      </c>
      <c r="C148">
        <f>loaded!I148</f>
        <v>0</v>
      </c>
      <c r="D148">
        <f>IF(loaded!K148="Male",1,IF(loaded!K148="Female",2,9))</f>
        <v>9</v>
      </c>
      <c r="E148" s="89" t="e">
        <f>IF(stats!$Y$13,DATE(RIGHT(loaded!M148,4),MID(loaded!M148,3,2),LEFT(loaded!M148,2)),DATE(RIGHT(loaded!M148,4), MID(loaded!M148,4,2),LEFT(loaded!M148,2)))</f>
        <v>#VALUE!</v>
      </c>
      <c r="F148" s="67" t="e">
        <f t="shared" si="4"/>
        <v>#VALUE!</v>
      </c>
      <c r="G148" t="str">
        <f>LEFT(loaded!O148,3)</f>
        <v/>
      </c>
      <c r="H148" s="67" t="str">
        <f>_xlfn.IFNA(INDEX(cntry_codes,MATCH(loaded!Q148,countries,0)),IF(loaded!Q148="","0003",""))</f>
        <v>0003</v>
      </c>
      <c r="I148" t="e">
        <f>INDEX(atsi_codes,MATCH(loaded!S148,atsi,0))</f>
        <v>#N/A</v>
      </c>
      <c r="J148" t="e">
        <f>INDEX(lang_codes,MATCH(loaded!U148,lang,0))</f>
        <v>#N/A</v>
      </c>
      <c r="K148" s="6">
        <f>loaded!W148</f>
        <v>0</v>
      </c>
      <c r="L148" t="e">
        <f>INDEX(us_acc_codes,MATCH(loaded!Y148,us_acc,0))</f>
        <v>#N/A</v>
      </c>
      <c r="M148" t="e">
        <f>INDEX(client_codes,MATCH(loaded!AA148,client,0))</f>
        <v>#N/A</v>
      </c>
      <c r="N148" t="e">
        <f>INDEX(src_ref_codes,MATCH(loaded!AC148,src_ref,0))</f>
        <v>#N/A</v>
      </c>
      <c r="O148" s="89" t="e">
        <f>IF(stats!$Y$13,DATE(RIGHT(loaded!AE148,4),MID(loaded!AE148,3,2),LEFT(loaded!AE148,2)),DATE(RIGHT(loaded!AE148,4),MID(loaded!AE148,4,2),LEFT(loaded!AE148,2)))</f>
        <v>#VALUE!</v>
      </c>
      <c r="P148" s="89" t="e">
        <f>IF(stats!$Y$13,DATE(RIGHT(loaded!AG148,4),MID(loaded!AG148,3,2),LEFT(loaded!AG148,2)),DATE(RIGHT(loaded!AG148,4),MID(loaded!AG148,4,2),LEFT(loaded!AG148,2)))</f>
        <v>#VALUE!</v>
      </c>
      <c r="Q148" s="67" t="e">
        <f t="shared" si="5"/>
        <v>#VALUE!</v>
      </c>
      <c r="R148" t="e">
        <f>INDEX(reces_codes,MATCH(loaded!AI148,reason,0))</f>
        <v>#N/A</v>
      </c>
      <c r="S148" t="e">
        <f>INDEX(TDS_codes,MATCH(loaded!AK148,TDS,0))</f>
        <v>#N/A</v>
      </c>
      <c r="T148" t="e">
        <f>IF(M148=2,"",INDEX(method_codes,MATCH(loaded!AM148,method,0)))</f>
        <v>#N/A</v>
      </c>
      <c r="U148" t="e">
        <f>IF(M148=2,"",INDEX(inj_codes,MATCH(loaded!AO148,inj,0)))</f>
        <v>#N/A</v>
      </c>
      <c r="V148" t="e">
        <f>IF(M148=2,"",INDEX(drug_codes,MATCH(loaded!AQ148,drug,0)))</f>
        <v>#N/A</v>
      </c>
      <c r="W148" t="e">
        <f>IF(M148=2,"",_xlfn.IFNA(INDEX(drug_codes,MATCH(loaded!AS148,drug,0)),""))</f>
        <v>#N/A</v>
      </c>
      <c r="X148" t="e">
        <f>IF(M148=2,"",_xlfn.IFNA(INDEX(drug_codes,MATCH(loaded!AU148,drug,0)),""))</f>
        <v>#N/A</v>
      </c>
      <c r="Y148" t="e">
        <f>IF(M148=2,"",_xlfn.IFNA(INDEX(drug_codes,MATCH(loaded!AW148,drug,0)),""))</f>
        <v>#N/A</v>
      </c>
      <c r="Z148" t="e">
        <f>IF(M148=2,"",_xlfn.IFNA(INDEX(drug_codes,MATCH(loaded!AY148,drug,0)),""))</f>
        <v>#N/A</v>
      </c>
      <c r="AA148" t="e">
        <f>IF(M148=2,"",_xlfn.IFNA(INDEX(drug_codes,MATCH(loaded!BA148,drug,0)),""))</f>
        <v>#N/A</v>
      </c>
      <c r="AB148" t="e">
        <f>INDEX(MTT_codes,MATCH(loaded!BC148,MTT,0))</f>
        <v>#N/A</v>
      </c>
      <c r="AC148" t="str">
        <f>_xlfn.IFNA(INDEX(MTT_codes,MATCH(loaded!BE148,MTT,0)),"")</f>
        <v/>
      </c>
      <c r="AD148" t="str">
        <f>_xlfn.IFNA(INDEX(MTT_codes,MATCH(loaded!BG148,MTT,0)),"")</f>
        <v/>
      </c>
      <c r="AE148" t="str">
        <f>_xlfn.IFNA(INDEX(MTT_codes,MATCH(loaded!BI148,MTT,0)),"")</f>
        <v/>
      </c>
      <c r="AF148" t="str">
        <f>_xlfn.IFNA(INDEX(MTT_codes,MATCH(loaded!BK148,MTT,0)),"")</f>
        <v/>
      </c>
      <c r="AG148" t="str">
        <f>_xlfn.IFNA(INDEX(MTT_codes,MATCH(loaded!BM148,MTT,0)),"")</f>
        <v/>
      </c>
      <c r="AH148" t="e">
        <f>INDEX(liv_ar_codes,MATCH(loaded!BO148,liv_ar,0))</f>
        <v>#N/A</v>
      </c>
      <c r="AI148" t="str">
        <f>_xlfn.IFNA(INDEX(MTT_codes,MATCH(loaded!BQ148,MTT,0)),"")</f>
        <v/>
      </c>
      <c r="AJ148">
        <f>_xlfn.IFNA(INDEX(mental_codes,MATCH(loaded!BS148,mental,0)),9)</f>
        <v>9</v>
      </c>
    </row>
    <row r="149" spans="2:36">
      <c r="B149">
        <f>loaded!C149</f>
        <v>0</v>
      </c>
      <c r="C149">
        <f>loaded!I149</f>
        <v>0</v>
      </c>
      <c r="D149">
        <f>IF(loaded!K149="Male",1,IF(loaded!K149="Female",2,9))</f>
        <v>9</v>
      </c>
      <c r="E149" s="89" t="e">
        <f>IF(stats!$Y$13,DATE(RIGHT(loaded!M149,4),MID(loaded!M149,3,2),LEFT(loaded!M149,2)),DATE(RIGHT(loaded!M149,4), MID(loaded!M149,4,2),LEFT(loaded!M149,2)))</f>
        <v>#VALUE!</v>
      </c>
      <c r="F149" s="67" t="e">
        <f t="shared" si="4"/>
        <v>#VALUE!</v>
      </c>
      <c r="G149" t="str">
        <f>LEFT(loaded!O149,3)</f>
        <v/>
      </c>
      <c r="H149" s="67" t="str">
        <f>_xlfn.IFNA(INDEX(cntry_codes,MATCH(loaded!Q149,countries,0)),IF(loaded!Q149="","0003",""))</f>
        <v>0003</v>
      </c>
      <c r="I149" t="e">
        <f>INDEX(atsi_codes,MATCH(loaded!S149,atsi,0))</f>
        <v>#N/A</v>
      </c>
      <c r="J149" t="e">
        <f>INDEX(lang_codes,MATCH(loaded!U149,lang,0))</f>
        <v>#N/A</v>
      </c>
      <c r="K149" s="6">
        <f>loaded!W149</f>
        <v>0</v>
      </c>
      <c r="L149" t="e">
        <f>INDEX(us_acc_codes,MATCH(loaded!Y149,us_acc,0))</f>
        <v>#N/A</v>
      </c>
      <c r="M149" t="e">
        <f>INDEX(client_codes,MATCH(loaded!AA149,client,0))</f>
        <v>#N/A</v>
      </c>
      <c r="N149" t="e">
        <f>INDEX(src_ref_codes,MATCH(loaded!AC149,src_ref,0))</f>
        <v>#N/A</v>
      </c>
      <c r="O149" s="89" t="e">
        <f>IF(stats!$Y$13,DATE(RIGHT(loaded!AE149,4),MID(loaded!AE149,3,2),LEFT(loaded!AE149,2)),DATE(RIGHT(loaded!AE149,4),MID(loaded!AE149,4,2),LEFT(loaded!AE149,2)))</f>
        <v>#VALUE!</v>
      </c>
      <c r="P149" s="89" t="e">
        <f>IF(stats!$Y$13,DATE(RIGHT(loaded!AG149,4),MID(loaded!AG149,3,2),LEFT(loaded!AG149,2)),DATE(RIGHT(loaded!AG149,4),MID(loaded!AG149,4,2),LEFT(loaded!AG149,2)))</f>
        <v>#VALUE!</v>
      </c>
      <c r="Q149" s="67" t="e">
        <f t="shared" si="5"/>
        <v>#VALUE!</v>
      </c>
      <c r="R149" t="e">
        <f>INDEX(reces_codes,MATCH(loaded!AI149,reason,0))</f>
        <v>#N/A</v>
      </c>
      <c r="S149" t="e">
        <f>INDEX(TDS_codes,MATCH(loaded!AK149,TDS,0))</f>
        <v>#N/A</v>
      </c>
      <c r="T149" t="e">
        <f>IF(M149=2,"",INDEX(method_codes,MATCH(loaded!AM149,method,0)))</f>
        <v>#N/A</v>
      </c>
      <c r="U149" t="e">
        <f>IF(M149=2,"",INDEX(inj_codes,MATCH(loaded!AO149,inj,0)))</f>
        <v>#N/A</v>
      </c>
      <c r="V149" t="e">
        <f>IF(M149=2,"",INDEX(drug_codes,MATCH(loaded!AQ149,drug,0)))</f>
        <v>#N/A</v>
      </c>
      <c r="W149" t="e">
        <f>IF(M149=2,"",_xlfn.IFNA(INDEX(drug_codes,MATCH(loaded!AS149,drug,0)),""))</f>
        <v>#N/A</v>
      </c>
      <c r="X149" t="e">
        <f>IF(M149=2,"",_xlfn.IFNA(INDEX(drug_codes,MATCH(loaded!AU149,drug,0)),""))</f>
        <v>#N/A</v>
      </c>
      <c r="Y149" t="e">
        <f>IF(M149=2,"",_xlfn.IFNA(INDEX(drug_codes,MATCH(loaded!AW149,drug,0)),""))</f>
        <v>#N/A</v>
      </c>
      <c r="Z149" t="e">
        <f>IF(M149=2,"",_xlfn.IFNA(INDEX(drug_codes,MATCH(loaded!AY149,drug,0)),""))</f>
        <v>#N/A</v>
      </c>
      <c r="AA149" t="e">
        <f>IF(M149=2,"",_xlfn.IFNA(INDEX(drug_codes,MATCH(loaded!BA149,drug,0)),""))</f>
        <v>#N/A</v>
      </c>
      <c r="AB149" t="e">
        <f>INDEX(MTT_codes,MATCH(loaded!BC149,MTT,0))</f>
        <v>#N/A</v>
      </c>
      <c r="AC149" t="str">
        <f>_xlfn.IFNA(INDEX(MTT_codes,MATCH(loaded!BE149,MTT,0)),"")</f>
        <v/>
      </c>
      <c r="AD149" t="str">
        <f>_xlfn.IFNA(INDEX(MTT_codes,MATCH(loaded!BG149,MTT,0)),"")</f>
        <v/>
      </c>
      <c r="AE149" t="str">
        <f>_xlfn.IFNA(INDEX(MTT_codes,MATCH(loaded!BI149,MTT,0)),"")</f>
        <v/>
      </c>
      <c r="AF149" t="str">
        <f>_xlfn.IFNA(INDEX(MTT_codes,MATCH(loaded!BK149,MTT,0)),"")</f>
        <v/>
      </c>
      <c r="AG149" t="str">
        <f>_xlfn.IFNA(INDEX(MTT_codes,MATCH(loaded!BM149,MTT,0)),"")</f>
        <v/>
      </c>
      <c r="AH149" t="e">
        <f>INDEX(liv_ar_codes,MATCH(loaded!BO149,liv_ar,0))</f>
        <v>#N/A</v>
      </c>
      <c r="AI149" t="str">
        <f>_xlfn.IFNA(INDEX(MTT_codes,MATCH(loaded!BQ149,MTT,0)),"")</f>
        <v/>
      </c>
      <c r="AJ149">
        <f>_xlfn.IFNA(INDEX(mental_codes,MATCH(loaded!BS149,mental,0)),9)</f>
        <v>9</v>
      </c>
    </row>
    <row r="150" spans="2:36">
      <c r="B150">
        <f>loaded!C150</f>
        <v>0</v>
      </c>
      <c r="C150">
        <f>loaded!I150</f>
        <v>0</v>
      </c>
      <c r="D150">
        <f>IF(loaded!K150="Male",1,IF(loaded!K150="Female",2,9))</f>
        <v>9</v>
      </c>
      <c r="E150" s="89" t="e">
        <f>IF(stats!$Y$13,DATE(RIGHT(loaded!M150,4),MID(loaded!M150,3,2),LEFT(loaded!M150,2)),DATE(RIGHT(loaded!M150,4), MID(loaded!M150,4,2),LEFT(loaded!M150,2)))</f>
        <v>#VALUE!</v>
      </c>
      <c r="F150" s="67" t="e">
        <f t="shared" si="4"/>
        <v>#VALUE!</v>
      </c>
      <c r="G150" t="str">
        <f>LEFT(loaded!O150,3)</f>
        <v/>
      </c>
      <c r="H150" s="67" t="str">
        <f>_xlfn.IFNA(INDEX(cntry_codes,MATCH(loaded!Q150,countries,0)),IF(loaded!Q150="","0003",""))</f>
        <v>0003</v>
      </c>
      <c r="I150" t="e">
        <f>INDEX(atsi_codes,MATCH(loaded!S150,atsi,0))</f>
        <v>#N/A</v>
      </c>
      <c r="J150" t="e">
        <f>INDEX(lang_codes,MATCH(loaded!U150,lang,0))</f>
        <v>#N/A</v>
      </c>
      <c r="K150" s="6">
        <f>loaded!W150</f>
        <v>0</v>
      </c>
      <c r="L150" t="e">
        <f>INDEX(us_acc_codes,MATCH(loaded!Y150,us_acc,0))</f>
        <v>#N/A</v>
      </c>
      <c r="M150" t="e">
        <f>INDEX(client_codes,MATCH(loaded!AA150,client,0))</f>
        <v>#N/A</v>
      </c>
      <c r="N150" t="e">
        <f>INDEX(src_ref_codes,MATCH(loaded!AC150,src_ref,0))</f>
        <v>#N/A</v>
      </c>
      <c r="O150" s="89" t="e">
        <f>IF(stats!$Y$13,DATE(RIGHT(loaded!AE150,4),MID(loaded!AE150,3,2),LEFT(loaded!AE150,2)),DATE(RIGHT(loaded!AE150,4),MID(loaded!AE150,4,2),LEFT(loaded!AE150,2)))</f>
        <v>#VALUE!</v>
      </c>
      <c r="P150" s="89" t="e">
        <f>IF(stats!$Y$13,DATE(RIGHT(loaded!AG150,4),MID(loaded!AG150,3,2),LEFT(loaded!AG150,2)),DATE(RIGHT(loaded!AG150,4),MID(loaded!AG150,4,2),LEFT(loaded!AG150,2)))</f>
        <v>#VALUE!</v>
      </c>
      <c r="Q150" s="67" t="e">
        <f t="shared" si="5"/>
        <v>#VALUE!</v>
      </c>
      <c r="R150" t="e">
        <f>INDEX(reces_codes,MATCH(loaded!AI150,reason,0))</f>
        <v>#N/A</v>
      </c>
      <c r="S150" t="e">
        <f>INDEX(TDS_codes,MATCH(loaded!AK150,TDS,0))</f>
        <v>#N/A</v>
      </c>
      <c r="T150" t="e">
        <f>IF(M150=2,"",INDEX(method_codes,MATCH(loaded!AM150,method,0)))</f>
        <v>#N/A</v>
      </c>
      <c r="U150" t="e">
        <f>IF(M150=2,"",INDEX(inj_codes,MATCH(loaded!AO150,inj,0)))</f>
        <v>#N/A</v>
      </c>
      <c r="V150" t="e">
        <f>IF(M150=2,"",INDEX(drug_codes,MATCH(loaded!AQ150,drug,0)))</f>
        <v>#N/A</v>
      </c>
      <c r="W150" t="e">
        <f>IF(M150=2,"",_xlfn.IFNA(INDEX(drug_codes,MATCH(loaded!AS150,drug,0)),""))</f>
        <v>#N/A</v>
      </c>
      <c r="X150" t="e">
        <f>IF(M150=2,"",_xlfn.IFNA(INDEX(drug_codes,MATCH(loaded!AU150,drug,0)),""))</f>
        <v>#N/A</v>
      </c>
      <c r="Y150" t="e">
        <f>IF(M150=2,"",_xlfn.IFNA(INDEX(drug_codes,MATCH(loaded!AW150,drug,0)),""))</f>
        <v>#N/A</v>
      </c>
      <c r="Z150" t="e">
        <f>IF(M150=2,"",_xlfn.IFNA(INDEX(drug_codes,MATCH(loaded!AY150,drug,0)),""))</f>
        <v>#N/A</v>
      </c>
      <c r="AA150" t="e">
        <f>IF(M150=2,"",_xlfn.IFNA(INDEX(drug_codes,MATCH(loaded!BA150,drug,0)),""))</f>
        <v>#N/A</v>
      </c>
      <c r="AB150" t="e">
        <f>INDEX(MTT_codes,MATCH(loaded!BC150,MTT,0))</f>
        <v>#N/A</v>
      </c>
      <c r="AC150" t="str">
        <f>_xlfn.IFNA(INDEX(MTT_codes,MATCH(loaded!BE150,MTT,0)),"")</f>
        <v/>
      </c>
      <c r="AD150" t="str">
        <f>_xlfn.IFNA(INDEX(MTT_codes,MATCH(loaded!BG150,MTT,0)),"")</f>
        <v/>
      </c>
      <c r="AE150" t="str">
        <f>_xlfn.IFNA(INDEX(MTT_codes,MATCH(loaded!BI150,MTT,0)),"")</f>
        <v/>
      </c>
      <c r="AF150" t="str">
        <f>_xlfn.IFNA(INDEX(MTT_codes,MATCH(loaded!BK150,MTT,0)),"")</f>
        <v/>
      </c>
      <c r="AG150" t="str">
        <f>_xlfn.IFNA(INDEX(MTT_codes,MATCH(loaded!BM150,MTT,0)),"")</f>
        <v/>
      </c>
      <c r="AH150" t="e">
        <f>INDEX(liv_ar_codes,MATCH(loaded!BO150,liv_ar,0))</f>
        <v>#N/A</v>
      </c>
      <c r="AI150" t="str">
        <f>_xlfn.IFNA(INDEX(MTT_codes,MATCH(loaded!BQ150,MTT,0)),"")</f>
        <v/>
      </c>
      <c r="AJ150">
        <f>_xlfn.IFNA(INDEX(mental_codes,MATCH(loaded!BS150,mental,0)),9)</f>
        <v>9</v>
      </c>
    </row>
    <row r="151" spans="2:36">
      <c r="B151">
        <f>loaded!C151</f>
        <v>0</v>
      </c>
      <c r="C151">
        <f>loaded!I151</f>
        <v>0</v>
      </c>
      <c r="D151">
        <f>IF(loaded!K151="Male",1,IF(loaded!K151="Female",2,9))</f>
        <v>9</v>
      </c>
      <c r="E151" s="89" t="e">
        <f>IF(stats!$Y$13,DATE(RIGHT(loaded!M151,4),MID(loaded!M151,3,2),LEFT(loaded!M151,2)),DATE(RIGHT(loaded!M151,4), MID(loaded!M151,4,2),LEFT(loaded!M151,2)))</f>
        <v>#VALUE!</v>
      </c>
      <c r="F151" s="67" t="e">
        <f t="shared" si="4"/>
        <v>#VALUE!</v>
      </c>
      <c r="G151" t="str">
        <f>LEFT(loaded!O151,3)</f>
        <v/>
      </c>
      <c r="H151" s="67" t="str">
        <f>_xlfn.IFNA(INDEX(cntry_codes,MATCH(loaded!Q151,countries,0)),IF(loaded!Q151="","0003",""))</f>
        <v>0003</v>
      </c>
      <c r="I151" t="e">
        <f>INDEX(atsi_codes,MATCH(loaded!S151,atsi,0))</f>
        <v>#N/A</v>
      </c>
      <c r="J151" t="e">
        <f>INDEX(lang_codes,MATCH(loaded!U151,lang,0))</f>
        <v>#N/A</v>
      </c>
      <c r="K151" s="6">
        <f>loaded!W151</f>
        <v>0</v>
      </c>
      <c r="L151" t="e">
        <f>INDEX(us_acc_codes,MATCH(loaded!Y151,us_acc,0))</f>
        <v>#N/A</v>
      </c>
      <c r="M151" t="e">
        <f>INDEX(client_codes,MATCH(loaded!AA151,client,0))</f>
        <v>#N/A</v>
      </c>
      <c r="N151" t="e">
        <f>INDEX(src_ref_codes,MATCH(loaded!AC151,src_ref,0))</f>
        <v>#N/A</v>
      </c>
      <c r="O151" s="89" t="e">
        <f>IF(stats!$Y$13,DATE(RIGHT(loaded!AE151,4),MID(loaded!AE151,3,2),LEFT(loaded!AE151,2)),DATE(RIGHT(loaded!AE151,4),MID(loaded!AE151,4,2),LEFT(loaded!AE151,2)))</f>
        <v>#VALUE!</v>
      </c>
      <c r="P151" s="89" t="e">
        <f>IF(stats!$Y$13,DATE(RIGHT(loaded!AG151,4),MID(loaded!AG151,3,2),LEFT(loaded!AG151,2)),DATE(RIGHT(loaded!AG151,4),MID(loaded!AG151,4,2),LEFT(loaded!AG151,2)))</f>
        <v>#VALUE!</v>
      </c>
      <c r="Q151" s="67" t="e">
        <f t="shared" si="5"/>
        <v>#VALUE!</v>
      </c>
      <c r="R151" t="e">
        <f>INDEX(reces_codes,MATCH(loaded!AI151,reason,0))</f>
        <v>#N/A</v>
      </c>
      <c r="S151" t="e">
        <f>INDEX(TDS_codes,MATCH(loaded!AK151,TDS,0))</f>
        <v>#N/A</v>
      </c>
      <c r="T151" t="e">
        <f>IF(M151=2,"",INDEX(method_codes,MATCH(loaded!AM151,method,0)))</f>
        <v>#N/A</v>
      </c>
      <c r="U151" t="e">
        <f>IF(M151=2,"",INDEX(inj_codes,MATCH(loaded!AO151,inj,0)))</f>
        <v>#N/A</v>
      </c>
      <c r="V151" t="e">
        <f>IF(M151=2,"",INDEX(drug_codes,MATCH(loaded!AQ151,drug,0)))</f>
        <v>#N/A</v>
      </c>
      <c r="W151" t="e">
        <f>IF(M151=2,"",_xlfn.IFNA(INDEX(drug_codes,MATCH(loaded!AS151,drug,0)),""))</f>
        <v>#N/A</v>
      </c>
      <c r="X151" t="e">
        <f>IF(M151=2,"",_xlfn.IFNA(INDEX(drug_codes,MATCH(loaded!AU151,drug,0)),""))</f>
        <v>#N/A</v>
      </c>
      <c r="Y151" t="e">
        <f>IF(M151=2,"",_xlfn.IFNA(INDEX(drug_codes,MATCH(loaded!AW151,drug,0)),""))</f>
        <v>#N/A</v>
      </c>
      <c r="Z151" t="e">
        <f>IF(M151=2,"",_xlfn.IFNA(INDEX(drug_codes,MATCH(loaded!AY151,drug,0)),""))</f>
        <v>#N/A</v>
      </c>
      <c r="AA151" t="e">
        <f>IF(M151=2,"",_xlfn.IFNA(INDEX(drug_codes,MATCH(loaded!BA151,drug,0)),""))</f>
        <v>#N/A</v>
      </c>
      <c r="AB151" t="e">
        <f>INDEX(MTT_codes,MATCH(loaded!BC151,MTT,0))</f>
        <v>#N/A</v>
      </c>
      <c r="AC151" t="str">
        <f>_xlfn.IFNA(INDEX(MTT_codes,MATCH(loaded!BE151,MTT,0)),"")</f>
        <v/>
      </c>
      <c r="AD151" t="str">
        <f>_xlfn.IFNA(INDEX(MTT_codes,MATCH(loaded!BG151,MTT,0)),"")</f>
        <v/>
      </c>
      <c r="AE151" t="str">
        <f>_xlfn.IFNA(INDEX(MTT_codes,MATCH(loaded!BI151,MTT,0)),"")</f>
        <v/>
      </c>
      <c r="AF151" t="str">
        <f>_xlfn.IFNA(INDEX(MTT_codes,MATCH(loaded!BK151,MTT,0)),"")</f>
        <v/>
      </c>
      <c r="AG151" t="str">
        <f>_xlfn.IFNA(INDEX(MTT_codes,MATCH(loaded!BM151,MTT,0)),"")</f>
        <v/>
      </c>
      <c r="AH151" t="e">
        <f>INDEX(liv_ar_codes,MATCH(loaded!BO151,liv_ar,0))</f>
        <v>#N/A</v>
      </c>
      <c r="AI151" t="str">
        <f>_xlfn.IFNA(INDEX(MTT_codes,MATCH(loaded!BQ151,MTT,0)),"")</f>
        <v/>
      </c>
      <c r="AJ151">
        <f>_xlfn.IFNA(INDEX(mental_codes,MATCH(loaded!BS151,mental,0)),9)</f>
        <v>9</v>
      </c>
    </row>
    <row r="152" spans="2:36">
      <c r="B152">
        <f>loaded!C152</f>
        <v>0</v>
      </c>
      <c r="C152">
        <f>loaded!I152</f>
        <v>0</v>
      </c>
      <c r="D152">
        <f>IF(loaded!K152="Male",1,IF(loaded!K152="Female",2,9))</f>
        <v>9</v>
      </c>
      <c r="E152" s="89" t="e">
        <f>IF(stats!$Y$13,DATE(RIGHT(loaded!M152,4),MID(loaded!M152,3,2),LEFT(loaded!M152,2)),DATE(RIGHT(loaded!M152,4), MID(loaded!M152,4,2),LEFT(loaded!M152,2)))</f>
        <v>#VALUE!</v>
      </c>
      <c r="F152" s="67" t="e">
        <f t="shared" si="4"/>
        <v>#VALUE!</v>
      </c>
      <c r="G152" t="str">
        <f>LEFT(loaded!O152,3)</f>
        <v/>
      </c>
      <c r="H152" s="67" t="str">
        <f>_xlfn.IFNA(INDEX(cntry_codes,MATCH(loaded!Q152,countries,0)),IF(loaded!Q152="","0003",""))</f>
        <v>0003</v>
      </c>
      <c r="I152" t="e">
        <f>INDEX(atsi_codes,MATCH(loaded!S152,atsi,0))</f>
        <v>#N/A</v>
      </c>
      <c r="J152" t="e">
        <f>INDEX(lang_codes,MATCH(loaded!U152,lang,0))</f>
        <v>#N/A</v>
      </c>
      <c r="K152" s="6">
        <f>loaded!W152</f>
        <v>0</v>
      </c>
      <c r="L152" t="e">
        <f>INDEX(us_acc_codes,MATCH(loaded!Y152,us_acc,0))</f>
        <v>#N/A</v>
      </c>
      <c r="M152" t="e">
        <f>INDEX(client_codes,MATCH(loaded!AA152,client,0))</f>
        <v>#N/A</v>
      </c>
      <c r="N152" t="e">
        <f>INDEX(src_ref_codes,MATCH(loaded!AC152,src_ref,0))</f>
        <v>#N/A</v>
      </c>
      <c r="O152" s="89" t="e">
        <f>IF(stats!$Y$13,DATE(RIGHT(loaded!AE152,4),MID(loaded!AE152,3,2),LEFT(loaded!AE152,2)),DATE(RIGHT(loaded!AE152,4),MID(loaded!AE152,4,2),LEFT(loaded!AE152,2)))</f>
        <v>#VALUE!</v>
      </c>
      <c r="P152" s="89" t="e">
        <f>IF(stats!$Y$13,DATE(RIGHT(loaded!AG152,4),MID(loaded!AG152,3,2),LEFT(loaded!AG152,2)),DATE(RIGHT(loaded!AG152,4),MID(loaded!AG152,4,2),LEFT(loaded!AG152,2)))</f>
        <v>#VALUE!</v>
      </c>
      <c r="Q152" s="67" t="e">
        <f t="shared" si="5"/>
        <v>#VALUE!</v>
      </c>
      <c r="R152" t="e">
        <f>INDEX(reces_codes,MATCH(loaded!AI152,reason,0))</f>
        <v>#N/A</v>
      </c>
      <c r="S152" t="e">
        <f>INDEX(TDS_codes,MATCH(loaded!AK152,TDS,0))</f>
        <v>#N/A</v>
      </c>
      <c r="T152" t="e">
        <f>IF(M152=2,"",INDEX(method_codes,MATCH(loaded!AM152,method,0)))</f>
        <v>#N/A</v>
      </c>
      <c r="U152" t="e">
        <f>IF(M152=2,"",INDEX(inj_codes,MATCH(loaded!AO152,inj,0)))</f>
        <v>#N/A</v>
      </c>
      <c r="V152" t="e">
        <f>IF(M152=2,"",INDEX(drug_codes,MATCH(loaded!AQ152,drug,0)))</f>
        <v>#N/A</v>
      </c>
      <c r="W152" t="e">
        <f>IF(M152=2,"",_xlfn.IFNA(INDEX(drug_codes,MATCH(loaded!AS152,drug,0)),""))</f>
        <v>#N/A</v>
      </c>
      <c r="X152" t="e">
        <f>IF(M152=2,"",_xlfn.IFNA(INDEX(drug_codes,MATCH(loaded!AU152,drug,0)),""))</f>
        <v>#N/A</v>
      </c>
      <c r="Y152" t="e">
        <f>IF(M152=2,"",_xlfn.IFNA(INDEX(drug_codes,MATCH(loaded!AW152,drug,0)),""))</f>
        <v>#N/A</v>
      </c>
      <c r="Z152" t="e">
        <f>IF(M152=2,"",_xlfn.IFNA(INDEX(drug_codes,MATCH(loaded!AY152,drug,0)),""))</f>
        <v>#N/A</v>
      </c>
      <c r="AA152" t="e">
        <f>IF(M152=2,"",_xlfn.IFNA(INDEX(drug_codes,MATCH(loaded!BA152,drug,0)),""))</f>
        <v>#N/A</v>
      </c>
      <c r="AB152" t="e">
        <f>INDEX(MTT_codes,MATCH(loaded!BC152,MTT,0))</f>
        <v>#N/A</v>
      </c>
      <c r="AC152" t="str">
        <f>_xlfn.IFNA(INDEX(MTT_codes,MATCH(loaded!BE152,MTT,0)),"")</f>
        <v/>
      </c>
      <c r="AD152" t="str">
        <f>_xlfn.IFNA(INDEX(MTT_codes,MATCH(loaded!BG152,MTT,0)),"")</f>
        <v/>
      </c>
      <c r="AE152" t="str">
        <f>_xlfn.IFNA(INDEX(MTT_codes,MATCH(loaded!BI152,MTT,0)),"")</f>
        <v/>
      </c>
      <c r="AF152" t="str">
        <f>_xlfn.IFNA(INDEX(MTT_codes,MATCH(loaded!BK152,MTT,0)),"")</f>
        <v/>
      </c>
      <c r="AG152" t="str">
        <f>_xlfn.IFNA(INDEX(MTT_codes,MATCH(loaded!BM152,MTT,0)),"")</f>
        <v/>
      </c>
      <c r="AH152" t="e">
        <f>INDEX(liv_ar_codes,MATCH(loaded!BO152,liv_ar,0))</f>
        <v>#N/A</v>
      </c>
      <c r="AI152" t="str">
        <f>_xlfn.IFNA(INDEX(MTT_codes,MATCH(loaded!BQ152,MTT,0)),"")</f>
        <v/>
      </c>
      <c r="AJ152">
        <f>_xlfn.IFNA(INDEX(mental_codes,MATCH(loaded!BS152,mental,0)),9)</f>
        <v>9</v>
      </c>
    </row>
    <row r="153" spans="2:36">
      <c r="B153">
        <f>loaded!C153</f>
        <v>0</v>
      </c>
      <c r="C153">
        <f>loaded!I153</f>
        <v>0</v>
      </c>
      <c r="D153">
        <f>IF(loaded!K153="Male",1,IF(loaded!K153="Female",2,9))</f>
        <v>9</v>
      </c>
      <c r="E153" s="89" t="e">
        <f>IF(stats!$Y$13,DATE(RIGHT(loaded!M153,4),MID(loaded!M153,3,2),LEFT(loaded!M153,2)),DATE(RIGHT(loaded!M153,4), MID(loaded!M153,4,2),LEFT(loaded!M153,2)))</f>
        <v>#VALUE!</v>
      </c>
      <c r="F153" s="67" t="e">
        <f t="shared" si="4"/>
        <v>#VALUE!</v>
      </c>
      <c r="G153" t="str">
        <f>LEFT(loaded!O153,3)</f>
        <v/>
      </c>
      <c r="H153" s="67" t="str">
        <f>_xlfn.IFNA(INDEX(cntry_codes,MATCH(loaded!Q153,countries,0)),IF(loaded!Q153="","0003",""))</f>
        <v>0003</v>
      </c>
      <c r="I153" t="e">
        <f>INDEX(atsi_codes,MATCH(loaded!S153,atsi,0))</f>
        <v>#N/A</v>
      </c>
      <c r="J153" t="e">
        <f>INDEX(lang_codes,MATCH(loaded!U153,lang,0))</f>
        <v>#N/A</v>
      </c>
      <c r="K153" s="6">
        <f>loaded!W153</f>
        <v>0</v>
      </c>
      <c r="L153" t="e">
        <f>INDEX(us_acc_codes,MATCH(loaded!Y153,us_acc,0))</f>
        <v>#N/A</v>
      </c>
      <c r="M153" t="e">
        <f>INDEX(client_codes,MATCH(loaded!AA153,client,0))</f>
        <v>#N/A</v>
      </c>
      <c r="N153" t="e">
        <f>INDEX(src_ref_codes,MATCH(loaded!AC153,src_ref,0))</f>
        <v>#N/A</v>
      </c>
      <c r="O153" s="89" t="e">
        <f>IF(stats!$Y$13,DATE(RIGHT(loaded!AE153,4),MID(loaded!AE153,3,2),LEFT(loaded!AE153,2)),DATE(RIGHT(loaded!AE153,4),MID(loaded!AE153,4,2),LEFT(loaded!AE153,2)))</f>
        <v>#VALUE!</v>
      </c>
      <c r="P153" s="89" t="e">
        <f>IF(stats!$Y$13,DATE(RIGHT(loaded!AG153,4),MID(loaded!AG153,3,2),LEFT(loaded!AG153,2)),DATE(RIGHT(loaded!AG153,4),MID(loaded!AG153,4,2),LEFT(loaded!AG153,2)))</f>
        <v>#VALUE!</v>
      </c>
      <c r="Q153" s="67" t="e">
        <f t="shared" si="5"/>
        <v>#VALUE!</v>
      </c>
      <c r="R153" t="e">
        <f>INDEX(reces_codes,MATCH(loaded!AI153,reason,0))</f>
        <v>#N/A</v>
      </c>
      <c r="S153" t="e">
        <f>INDEX(TDS_codes,MATCH(loaded!AK153,TDS,0))</f>
        <v>#N/A</v>
      </c>
      <c r="T153" t="e">
        <f>IF(M153=2,"",INDEX(method_codes,MATCH(loaded!AM153,method,0)))</f>
        <v>#N/A</v>
      </c>
      <c r="U153" t="e">
        <f>IF(M153=2,"",INDEX(inj_codes,MATCH(loaded!AO153,inj,0)))</f>
        <v>#N/A</v>
      </c>
      <c r="V153" t="e">
        <f>IF(M153=2,"",INDEX(drug_codes,MATCH(loaded!AQ153,drug,0)))</f>
        <v>#N/A</v>
      </c>
      <c r="W153" t="e">
        <f>IF(M153=2,"",_xlfn.IFNA(INDEX(drug_codes,MATCH(loaded!AS153,drug,0)),""))</f>
        <v>#N/A</v>
      </c>
      <c r="X153" t="e">
        <f>IF(M153=2,"",_xlfn.IFNA(INDEX(drug_codes,MATCH(loaded!AU153,drug,0)),""))</f>
        <v>#N/A</v>
      </c>
      <c r="Y153" t="e">
        <f>IF(M153=2,"",_xlfn.IFNA(INDEX(drug_codes,MATCH(loaded!AW153,drug,0)),""))</f>
        <v>#N/A</v>
      </c>
      <c r="Z153" t="e">
        <f>IF(M153=2,"",_xlfn.IFNA(INDEX(drug_codes,MATCH(loaded!AY153,drug,0)),""))</f>
        <v>#N/A</v>
      </c>
      <c r="AA153" t="e">
        <f>IF(M153=2,"",_xlfn.IFNA(INDEX(drug_codes,MATCH(loaded!BA153,drug,0)),""))</f>
        <v>#N/A</v>
      </c>
      <c r="AB153" t="e">
        <f>INDEX(MTT_codes,MATCH(loaded!BC153,MTT,0))</f>
        <v>#N/A</v>
      </c>
      <c r="AC153" t="str">
        <f>_xlfn.IFNA(INDEX(MTT_codes,MATCH(loaded!BE153,MTT,0)),"")</f>
        <v/>
      </c>
      <c r="AD153" t="str">
        <f>_xlfn.IFNA(INDEX(MTT_codes,MATCH(loaded!BG153,MTT,0)),"")</f>
        <v/>
      </c>
      <c r="AE153" t="str">
        <f>_xlfn.IFNA(INDEX(MTT_codes,MATCH(loaded!BI153,MTT,0)),"")</f>
        <v/>
      </c>
      <c r="AF153" t="str">
        <f>_xlfn.IFNA(INDEX(MTT_codes,MATCH(loaded!BK153,MTT,0)),"")</f>
        <v/>
      </c>
      <c r="AG153" t="str">
        <f>_xlfn.IFNA(INDEX(MTT_codes,MATCH(loaded!BM153,MTT,0)),"")</f>
        <v/>
      </c>
      <c r="AH153" t="e">
        <f>INDEX(liv_ar_codes,MATCH(loaded!BO153,liv_ar,0))</f>
        <v>#N/A</v>
      </c>
      <c r="AI153" t="str">
        <f>_xlfn.IFNA(INDEX(MTT_codes,MATCH(loaded!BQ153,MTT,0)),"")</f>
        <v/>
      </c>
      <c r="AJ153">
        <f>_xlfn.IFNA(INDEX(mental_codes,MATCH(loaded!BS153,mental,0)),9)</f>
        <v>9</v>
      </c>
    </row>
    <row r="154" spans="2:36">
      <c r="B154">
        <f>loaded!C154</f>
        <v>0</v>
      </c>
      <c r="C154">
        <f>loaded!I154</f>
        <v>0</v>
      </c>
      <c r="D154">
        <f>IF(loaded!K154="Male",1,IF(loaded!K154="Female",2,9))</f>
        <v>9</v>
      </c>
      <c r="E154" s="89" t="e">
        <f>IF(stats!$Y$13,DATE(RIGHT(loaded!M154,4),MID(loaded!M154,3,2),LEFT(loaded!M154,2)),DATE(RIGHT(loaded!M154,4), MID(loaded!M154,4,2),LEFT(loaded!M154,2)))</f>
        <v>#VALUE!</v>
      </c>
      <c r="F154" s="67" t="e">
        <f t="shared" si="4"/>
        <v>#VALUE!</v>
      </c>
      <c r="G154" t="str">
        <f>LEFT(loaded!O154,3)</f>
        <v/>
      </c>
      <c r="H154" s="67" t="str">
        <f>_xlfn.IFNA(INDEX(cntry_codes,MATCH(loaded!Q154,countries,0)),IF(loaded!Q154="","0003",""))</f>
        <v>0003</v>
      </c>
      <c r="I154" t="e">
        <f>INDEX(atsi_codes,MATCH(loaded!S154,atsi,0))</f>
        <v>#N/A</v>
      </c>
      <c r="J154" t="e">
        <f>INDEX(lang_codes,MATCH(loaded!U154,lang,0))</f>
        <v>#N/A</v>
      </c>
      <c r="K154" s="6">
        <f>loaded!W154</f>
        <v>0</v>
      </c>
      <c r="L154" t="e">
        <f>INDEX(us_acc_codes,MATCH(loaded!Y154,us_acc,0))</f>
        <v>#N/A</v>
      </c>
      <c r="M154" t="e">
        <f>INDEX(client_codes,MATCH(loaded!AA154,client,0))</f>
        <v>#N/A</v>
      </c>
      <c r="N154" t="e">
        <f>INDEX(src_ref_codes,MATCH(loaded!AC154,src_ref,0))</f>
        <v>#N/A</v>
      </c>
      <c r="O154" s="89" t="e">
        <f>IF(stats!$Y$13,DATE(RIGHT(loaded!AE154,4),MID(loaded!AE154,3,2),LEFT(loaded!AE154,2)),DATE(RIGHT(loaded!AE154,4),MID(loaded!AE154,4,2),LEFT(loaded!AE154,2)))</f>
        <v>#VALUE!</v>
      </c>
      <c r="P154" s="89" t="e">
        <f>IF(stats!$Y$13,DATE(RIGHT(loaded!AG154,4),MID(loaded!AG154,3,2),LEFT(loaded!AG154,2)),DATE(RIGHT(loaded!AG154,4),MID(loaded!AG154,4,2),LEFT(loaded!AG154,2)))</f>
        <v>#VALUE!</v>
      </c>
      <c r="Q154" s="67" t="e">
        <f t="shared" si="5"/>
        <v>#VALUE!</v>
      </c>
      <c r="R154" t="e">
        <f>INDEX(reces_codes,MATCH(loaded!AI154,reason,0))</f>
        <v>#N/A</v>
      </c>
      <c r="S154" t="e">
        <f>INDEX(TDS_codes,MATCH(loaded!AK154,TDS,0))</f>
        <v>#N/A</v>
      </c>
      <c r="T154" t="e">
        <f>IF(M154=2,"",INDEX(method_codes,MATCH(loaded!AM154,method,0)))</f>
        <v>#N/A</v>
      </c>
      <c r="U154" t="e">
        <f>IF(M154=2,"",INDEX(inj_codes,MATCH(loaded!AO154,inj,0)))</f>
        <v>#N/A</v>
      </c>
      <c r="V154" t="e">
        <f>IF(M154=2,"",INDEX(drug_codes,MATCH(loaded!AQ154,drug,0)))</f>
        <v>#N/A</v>
      </c>
      <c r="W154" t="e">
        <f>IF(M154=2,"",_xlfn.IFNA(INDEX(drug_codes,MATCH(loaded!AS154,drug,0)),""))</f>
        <v>#N/A</v>
      </c>
      <c r="X154" t="e">
        <f>IF(M154=2,"",_xlfn.IFNA(INDEX(drug_codes,MATCH(loaded!AU154,drug,0)),""))</f>
        <v>#N/A</v>
      </c>
      <c r="Y154" t="e">
        <f>IF(M154=2,"",_xlfn.IFNA(INDEX(drug_codes,MATCH(loaded!AW154,drug,0)),""))</f>
        <v>#N/A</v>
      </c>
      <c r="Z154" t="e">
        <f>IF(M154=2,"",_xlfn.IFNA(INDEX(drug_codes,MATCH(loaded!AY154,drug,0)),""))</f>
        <v>#N/A</v>
      </c>
      <c r="AA154" t="e">
        <f>IF(M154=2,"",_xlfn.IFNA(INDEX(drug_codes,MATCH(loaded!BA154,drug,0)),""))</f>
        <v>#N/A</v>
      </c>
      <c r="AB154" t="e">
        <f>INDEX(MTT_codes,MATCH(loaded!BC154,MTT,0))</f>
        <v>#N/A</v>
      </c>
      <c r="AC154" t="str">
        <f>_xlfn.IFNA(INDEX(MTT_codes,MATCH(loaded!BE154,MTT,0)),"")</f>
        <v/>
      </c>
      <c r="AD154" t="str">
        <f>_xlfn.IFNA(INDEX(MTT_codes,MATCH(loaded!BG154,MTT,0)),"")</f>
        <v/>
      </c>
      <c r="AE154" t="str">
        <f>_xlfn.IFNA(INDEX(MTT_codes,MATCH(loaded!BI154,MTT,0)),"")</f>
        <v/>
      </c>
      <c r="AF154" t="str">
        <f>_xlfn.IFNA(INDEX(MTT_codes,MATCH(loaded!BK154,MTT,0)),"")</f>
        <v/>
      </c>
      <c r="AG154" t="str">
        <f>_xlfn.IFNA(INDEX(MTT_codes,MATCH(loaded!BM154,MTT,0)),"")</f>
        <v/>
      </c>
      <c r="AH154" t="e">
        <f>INDEX(liv_ar_codes,MATCH(loaded!BO154,liv_ar,0))</f>
        <v>#N/A</v>
      </c>
      <c r="AI154" t="str">
        <f>_xlfn.IFNA(INDEX(MTT_codes,MATCH(loaded!BQ154,MTT,0)),"")</f>
        <v/>
      </c>
      <c r="AJ154">
        <f>_xlfn.IFNA(INDEX(mental_codes,MATCH(loaded!BS154,mental,0)),9)</f>
        <v>9</v>
      </c>
    </row>
    <row r="155" spans="2:36">
      <c r="B155">
        <f>loaded!C155</f>
        <v>0</v>
      </c>
      <c r="C155">
        <f>loaded!I155</f>
        <v>0</v>
      </c>
      <c r="D155">
        <f>IF(loaded!K155="Male",1,IF(loaded!K155="Female",2,9))</f>
        <v>9</v>
      </c>
      <c r="E155" s="89" t="e">
        <f>IF(stats!$Y$13,DATE(RIGHT(loaded!M155,4),MID(loaded!M155,3,2),LEFT(loaded!M155,2)),DATE(RIGHT(loaded!M155,4), MID(loaded!M155,4,2),LEFT(loaded!M155,2)))</f>
        <v>#VALUE!</v>
      </c>
      <c r="F155" s="67" t="e">
        <f t="shared" si="4"/>
        <v>#VALUE!</v>
      </c>
      <c r="G155" t="str">
        <f>LEFT(loaded!O155,3)</f>
        <v/>
      </c>
      <c r="H155" s="67" t="str">
        <f>_xlfn.IFNA(INDEX(cntry_codes,MATCH(loaded!Q155,countries,0)),IF(loaded!Q155="","0003",""))</f>
        <v>0003</v>
      </c>
      <c r="I155" t="e">
        <f>INDEX(atsi_codes,MATCH(loaded!S155,atsi,0))</f>
        <v>#N/A</v>
      </c>
      <c r="J155" t="e">
        <f>INDEX(lang_codes,MATCH(loaded!U155,lang,0))</f>
        <v>#N/A</v>
      </c>
      <c r="K155" s="6">
        <f>loaded!W155</f>
        <v>0</v>
      </c>
      <c r="L155" t="e">
        <f>INDEX(us_acc_codes,MATCH(loaded!Y155,us_acc,0))</f>
        <v>#N/A</v>
      </c>
      <c r="M155" t="e">
        <f>INDEX(client_codes,MATCH(loaded!AA155,client,0))</f>
        <v>#N/A</v>
      </c>
      <c r="N155" t="e">
        <f>INDEX(src_ref_codes,MATCH(loaded!AC155,src_ref,0))</f>
        <v>#N/A</v>
      </c>
      <c r="O155" s="89" t="e">
        <f>IF(stats!$Y$13,DATE(RIGHT(loaded!AE155,4),MID(loaded!AE155,3,2),LEFT(loaded!AE155,2)),DATE(RIGHT(loaded!AE155,4),MID(loaded!AE155,4,2),LEFT(loaded!AE155,2)))</f>
        <v>#VALUE!</v>
      </c>
      <c r="P155" s="89" t="e">
        <f>IF(stats!$Y$13,DATE(RIGHT(loaded!AG155,4),MID(loaded!AG155,3,2),LEFT(loaded!AG155,2)),DATE(RIGHT(loaded!AG155,4),MID(loaded!AG155,4,2),LEFT(loaded!AG155,2)))</f>
        <v>#VALUE!</v>
      </c>
      <c r="Q155" s="67" t="e">
        <f t="shared" si="5"/>
        <v>#VALUE!</v>
      </c>
      <c r="R155" t="e">
        <f>INDEX(reces_codes,MATCH(loaded!AI155,reason,0))</f>
        <v>#N/A</v>
      </c>
      <c r="S155" t="e">
        <f>INDEX(TDS_codes,MATCH(loaded!AK155,TDS,0))</f>
        <v>#N/A</v>
      </c>
      <c r="T155" t="e">
        <f>IF(M155=2,"",INDEX(method_codes,MATCH(loaded!AM155,method,0)))</f>
        <v>#N/A</v>
      </c>
      <c r="U155" t="e">
        <f>IF(M155=2,"",INDEX(inj_codes,MATCH(loaded!AO155,inj,0)))</f>
        <v>#N/A</v>
      </c>
      <c r="V155" t="e">
        <f>IF(M155=2,"",INDEX(drug_codes,MATCH(loaded!AQ155,drug,0)))</f>
        <v>#N/A</v>
      </c>
      <c r="W155" t="e">
        <f>IF(M155=2,"",_xlfn.IFNA(INDEX(drug_codes,MATCH(loaded!AS155,drug,0)),""))</f>
        <v>#N/A</v>
      </c>
      <c r="X155" t="e">
        <f>IF(M155=2,"",_xlfn.IFNA(INDEX(drug_codes,MATCH(loaded!AU155,drug,0)),""))</f>
        <v>#N/A</v>
      </c>
      <c r="Y155" t="e">
        <f>IF(M155=2,"",_xlfn.IFNA(INDEX(drug_codes,MATCH(loaded!AW155,drug,0)),""))</f>
        <v>#N/A</v>
      </c>
      <c r="Z155" t="e">
        <f>IF(M155=2,"",_xlfn.IFNA(INDEX(drug_codes,MATCH(loaded!AY155,drug,0)),""))</f>
        <v>#N/A</v>
      </c>
      <c r="AA155" t="e">
        <f>IF(M155=2,"",_xlfn.IFNA(INDEX(drug_codes,MATCH(loaded!BA155,drug,0)),""))</f>
        <v>#N/A</v>
      </c>
      <c r="AB155" t="e">
        <f>INDEX(MTT_codes,MATCH(loaded!BC155,MTT,0))</f>
        <v>#N/A</v>
      </c>
      <c r="AC155" t="str">
        <f>_xlfn.IFNA(INDEX(MTT_codes,MATCH(loaded!BE155,MTT,0)),"")</f>
        <v/>
      </c>
      <c r="AD155" t="str">
        <f>_xlfn.IFNA(INDEX(MTT_codes,MATCH(loaded!BG155,MTT,0)),"")</f>
        <v/>
      </c>
      <c r="AE155" t="str">
        <f>_xlfn.IFNA(INDEX(MTT_codes,MATCH(loaded!BI155,MTT,0)),"")</f>
        <v/>
      </c>
      <c r="AF155" t="str">
        <f>_xlfn.IFNA(INDEX(MTT_codes,MATCH(loaded!BK155,MTT,0)),"")</f>
        <v/>
      </c>
      <c r="AG155" t="str">
        <f>_xlfn.IFNA(INDEX(MTT_codes,MATCH(loaded!BM155,MTT,0)),"")</f>
        <v/>
      </c>
      <c r="AH155" t="e">
        <f>INDEX(liv_ar_codes,MATCH(loaded!BO155,liv_ar,0))</f>
        <v>#N/A</v>
      </c>
      <c r="AI155" t="str">
        <f>_xlfn.IFNA(INDEX(MTT_codes,MATCH(loaded!BQ155,MTT,0)),"")</f>
        <v/>
      </c>
      <c r="AJ155">
        <f>_xlfn.IFNA(INDEX(mental_codes,MATCH(loaded!BS155,mental,0)),9)</f>
        <v>9</v>
      </c>
    </row>
    <row r="156" spans="2:36">
      <c r="B156">
        <f>loaded!C156</f>
        <v>0</v>
      </c>
      <c r="C156">
        <f>loaded!I156</f>
        <v>0</v>
      </c>
      <c r="D156">
        <f>IF(loaded!K156="Male",1,IF(loaded!K156="Female",2,9))</f>
        <v>9</v>
      </c>
      <c r="E156" s="89" t="e">
        <f>IF(stats!$Y$13,DATE(RIGHT(loaded!M156,4),MID(loaded!M156,3,2),LEFT(loaded!M156,2)),DATE(RIGHT(loaded!M156,4), MID(loaded!M156,4,2),LEFT(loaded!M156,2)))</f>
        <v>#VALUE!</v>
      </c>
      <c r="F156" s="67" t="e">
        <f t="shared" si="4"/>
        <v>#VALUE!</v>
      </c>
      <c r="G156" t="str">
        <f>LEFT(loaded!O156,3)</f>
        <v/>
      </c>
      <c r="H156" s="67" t="str">
        <f>_xlfn.IFNA(INDEX(cntry_codes,MATCH(loaded!Q156,countries,0)),IF(loaded!Q156="","0003",""))</f>
        <v>0003</v>
      </c>
      <c r="I156" t="e">
        <f>INDEX(atsi_codes,MATCH(loaded!S156,atsi,0))</f>
        <v>#N/A</v>
      </c>
      <c r="J156" t="e">
        <f>INDEX(lang_codes,MATCH(loaded!U156,lang,0))</f>
        <v>#N/A</v>
      </c>
      <c r="K156" s="6">
        <f>loaded!W156</f>
        <v>0</v>
      </c>
      <c r="L156" t="e">
        <f>INDEX(us_acc_codes,MATCH(loaded!Y156,us_acc,0))</f>
        <v>#N/A</v>
      </c>
      <c r="M156" t="e">
        <f>INDEX(client_codes,MATCH(loaded!AA156,client,0))</f>
        <v>#N/A</v>
      </c>
      <c r="N156" t="e">
        <f>INDEX(src_ref_codes,MATCH(loaded!AC156,src_ref,0))</f>
        <v>#N/A</v>
      </c>
      <c r="O156" s="89" t="e">
        <f>IF(stats!$Y$13,DATE(RIGHT(loaded!AE156,4),MID(loaded!AE156,3,2),LEFT(loaded!AE156,2)),DATE(RIGHT(loaded!AE156,4),MID(loaded!AE156,4,2),LEFT(loaded!AE156,2)))</f>
        <v>#VALUE!</v>
      </c>
      <c r="P156" s="89" t="e">
        <f>IF(stats!$Y$13,DATE(RIGHT(loaded!AG156,4),MID(loaded!AG156,3,2),LEFT(loaded!AG156,2)),DATE(RIGHT(loaded!AG156,4),MID(loaded!AG156,4,2),LEFT(loaded!AG156,2)))</f>
        <v>#VALUE!</v>
      </c>
      <c r="Q156" s="67" t="e">
        <f t="shared" si="5"/>
        <v>#VALUE!</v>
      </c>
      <c r="R156" t="e">
        <f>INDEX(reces_codes,MATCH(loaded!AI156,reason,0))</f>
        <v>#N/A</v>
      </c>
      <c r="S156" t="e">
        <f>INDEX(TDS_codes,MATCH(loaded!AK156,TDS,0))</f>
        <v>#N/A</v>
      </c>
      <c r="T156" t="e">
        <f>IF(M156=2,"",INDEX(method_codes,MATCH(loaded!AM156,method,0)))</f>
        <v>#N/A</v>
      </c>
      <c r="U156" t="e">
        <f>IF(M156=2,"",INDEX(inj_codes,MATCH(loaded!AO156,inj,0)))</f>
        <v>#N/A</v>
      </c>
      <c r="V156" t="e">
        <f>IF(M156=2,"",INDEX(drug_codes,MATCH(loaded!AQ156,drug,0)))</f>
        <v>#N/A</v>
      </c>
      <c r="W156" t="e">
        <f>IF(M156=2,"",_xlfn.IFNA(INDEX(drug_codes,MATCH(loaded!AS156,drug,0)),""))</f>
        <v>#N/A</v>
      </c>
      <c r="X156" t="e">
        <f>IF(M156=2,"",_xlfn.IFNA(INDEX(drug_codes,MATCH(loaded!AU156,drug,0)),""))</f>
        <v>#N/A</v>
      </c>
      <c r="Y156" t="e">
        <f>IF(M156=2,"",_xlfn.IFNA(INDEX(drug_codes,MATCH(loaded!AW156,drug,0)),""))</f>
        <v>#N/A</v>
      </c>
      <c r="Z156" t="e">
        <f>IF(M156=2,"",_xlfn.IFNA(INDEX(drug_codes,MATCH(loaded!AY156,drug,0)),""))</f>
        <v>#N/A</v>
      </c>
      <c r="AA156" t="e">
        <f>IF(M156=2,"",_xlfn.IFNA(INDEX(drug_codes,MATCH(loaded!BA156,drug,0)),""))</f>
        <v>#N/A</v>
      </c>
      <c r="AB156" t="e">
        <f>INDEX(MTT_codes,MATCH(loaded!BC156,MTT,0))</f>
        <v>#N/A</v>
      </c>
      <c r="AC156" t="str">
        <f>_xlfn.IFNA(INDEX(MTT_codes,MATCH(loaded!BE156,MTT,0)),"")</f>
        <v/>
      </c>
      <c r="AD156" t="str">
        <f>_xlfn.IFNA(INDEX(MTT_codes,MATCH(loaded!BG156,MTT,0)),"")</f>
        <v/>
      </c>
      <c r="AE156" t="str">
        <f>_xlfn.IFNA(INDEX(MTT_codes,MATCH(loaded!BI156,MTT,0)),"")</f>
        <v/>
      </c>
      <c r="AF156" t="str">
        <f>_xlfn.IFNA(INDEX(MTT_codes,MATCH(loaded!BK156,MTT,0)),"")</f>
        <v/>
      </c>
      <c r="AG156" t="str">
        <f>_xlfn.IFNA(INDEX(MTT_codes,MATCH(loaded!BM156,MTT,0)),"")</f>
        <v/>
      </c>
      <c r="AH156" t="e">
        <f>INDEX(liv_ar_codes,MATCH(loaded!BO156,liv_ar,0))</f>
        <v>#N/A</v>
      </c>
      <c r="AI156" t="str">
        <f>_xlfn.IFNA(INDEX(MTT_codes,MATCH(loaded!BQ156,MTT,0)),"")</f>
        <v/>
      </c>
      <c r="AJ156">
        <f>_xlfn.IFNA(INDEX(mental_codes,MATCH(loaded!BS156,mental,0)),9)</f>
        <v>9</v>
      </c>
    </row>
    <row r="157" spans="2:36">
      <c r="B157">
        <f>loaded!C157</f>
        <v>0</v>
      </c>
      <c r="C157">
        <f>loaded!I157</f>
        <v>0</v>
      </c>
      <c r="D157">
        <f>IF(loaded!K157="Male",1,IF(loaded!K157="Female",2,9))</f>
        <v>9</v>
      </c>
      <c r="E157" s="89" t="e">
        <f>IF(stats!$Y$13,DATE(RIGHT(loaded!M157,4),MID(loaded!M157,3,2),LEFT(loaded!M157,2)),DATE(RIGHT(loaded!M157,4), MID(loaded!M157,4,2),LEFT(loaded!M157,2)))</f>
        <v>#VALUE!</v>
      </c>
      <c r="F157" s="67" t="e">
        <f t="shared" si="4"/>
        <v>#VALUE!</v>
      </c>
      <c r="G157" t="str">
        <f>LEFT(loaded!O157,3)</f>
        <v/>
      </c>
      <c r="H157" s="67" t="str">
        <f>_xlfn.IFNA(INDEX(cntry_codes,MATCH(loaded!Q157,countries,0)),IF(loaded!Q157="","0003",""))</f>
        <v>0003</v>
      </c>
      <c r="I157" t="e">
        <f>INDEX(atsi_codes,MATCH(loaded!S157,atsi,0))</f>
        <v>#N/A</v>
      </c>
      <c r="J157" t="e">
        <f>INDEX(lang_codes,MATCH(loaded!U157,lang,0))</f>
        <v>#N/A</v>
      </c>
      <c r="K157" s="6">
        <f>loaded!W157</f>
        <v>0</v>
      </c>
      <c r="L157" t="e">
        <f>INDEX(us_acc_codes,MATCH(loaded!Y157,us_acc,0))</f>
        <v>#N/A</v>
      </c>
      <c r="M157" t="e">
        <f>INDEX(client_codes,MATCH(loaded!AA157,client,0))</f>
        <v>#N/A</v>
      </c>
      <c r="N157" t="e">
        <f>INDEX(src_ref_codes,MATCH(loaded!AC157,src_ref,0))</f>
        <v>#N/A</v>
      </c>
      <c r="O157" s="89" t="e">
        <f>IF(stats!$Y$13,DATE(RIGHT(loaded!AE157,4),MID(loaded!AE157,3,2),LEFT(loaded!AE157,2)),DATE(RIGHT(loaded!AE157,4),MID(loaded!AE157,4,2),LEFT(loaded!AE157,2)))</f>
        <v>#VALUE!</v>
      </c>
      <c r="P157" s="89" t="e">
        <f>IF(stats!$Y$13,DATE(RIGHT(loaded!AG157,4),MID(loaded!AG157,3,2),LEFT(loaded!AG157,2)),DATE(RIGHT(loaded!AG157,4),MID(loaded!AG157,4,2),LEFT(loaded!AG157,2)))</f>
        <v>#VALUE!</v>
      </c>
      <c r="Q157" s="67" t="e">
        <f t="shared" si="5"/>
        <v>#VALUE!</v>
      </c>
      <c r="R157" t="e">
        <f>INDEX(reces_codes,MATCH(loaded!AI157,reason,0))</f>
        <v>#N/A</v>
      </c>
      <c r="S157" t="e">
        <f>INDEX(TDS_codes,MATCH(loaded!AK157,TDS,0))</f>
        <v>#N/A</v>
      </c>
      <c r="T157" t="e">
        <f>IF(M157=2,"",INDEX(method_codes,MATCH(loaded!AM157,method,0)))</f>
        <v>#N/A</v>
      </c>
      <c r="U157" t="e">
        <f>IF(M157=2,"",INDEX(inj_codes,MATCH(loaded!AO157,inj,0)))</f>
        <v>#N/A</v>
      </c>
      <c r="V157" t="e">
        <f>IF(M157=2,"",INDEX(drug_codes,MATCH(loaded!AQ157,drug,0)))</f>
        <v>#N/A</v>
      </c>
      <c r="W157" t="e">
        <f>IF(M157=2,"",_xlfn.IFNA(INDEX(drug_codes,MATCH(loaded!AS157,drug,0)),""))</f>
        <v>#N/A</v>
      </c>
      <c r="X157" t="e">
        <f>IF(M157=2,"",_xlfn.IFNA(INDEX(drug_codes,MATCH(loaded!AU157,drug,0)),""))</f>
        <v>#N/A</v>
      </c>
      <c r="Y157" t="e">
        <f>IF(M157=2,"",_xlfn.IFNA(INDEX(drug_codes,MATCH(loaded!AW157,drug,0)),""))</f>
        <v>#N/A</v>
      </c>
      <c r="Z157" t="e">
        <f>IF(M157=2,"",_xlfn.IFNA(INDEX(drug_codes,MATCH(loaded!AY157,drug,0)),""))</f>
        <v>#N/A</v>
      </c>
      <c r="AA157" t="e">
        <f>IF(M157=2,"",_xlfn.IFNA(INDEX(drug_codes,MATCH(loaded!BA157,drug,0)),""))</f>
        <v>#N/A</v>
      </c>
      <c r="AB157" t="e">
        <f>INDEX(MTT_codes,MATCH(loaded!BC157,MTT,0))</f>
        <v>#N/A</v>
      </c>
      <c r="AC157" t="str">
        <f>_xlfn.IFNA(INDEX(MTT_codes,MATCH(loaded!BE157,MTT,0)),"")</f>
        <v/>
      </c>
      <c r="AD157" t="str">
        <f>_xlfn.IFNA(INDEX(MTT_codes,MATCH(loaded!BG157,MTT,0)),"")</f>
        <v/>
      </c>
      <c r="AE157" t="str">
        <f>_xlfn.IFNA(INDEX(MTT_codes,MATCH(loaded!BI157,MTT,0)),"")</f>
        <v/>
      </c>
      <c r="AF157" t="str">
        <f>_xlfn.IFNA(INDEX(MTT_codes,MATCH(loaded!BK157,MTT,0)),"")</f>
        <v/>
      </c>
      <c r="AG157" t="str">
        <f>_xlfn.IFNA(INDEX(MTT_codes,MATCH(loaded!BM157,MTT,0)),"")</f>
        <v/>
      </c>
      <c r="AH157" t="e">
        <f>INDEX(liv_ar_codes,MATCH(loaded!BO157,liv_ar,0))</f>
        <v>#N/A</v>
      </c>
      <c r="AI157" t="str">
        <f>_xlfn.IFNA(INDEX(MTT_codes,MATCH(loaded!BQ157,MTT,0)),"")</f>
        <v/>
      </c>
      <c r="AJ157">
        <f>_xlfn.IFNA(INDEX(mental_codes,MATCH(loaded!BS157,mental,0)),9)</f>
        <v>9</v>
      </c>
    </row>
    <row r="158" spans="2:36">
      <c r="B158">
        <f>loaded!C158</f>
        <v>0</v>
      </c>
      <c r="C158">
        <f>loaded!I158</f>
        <v>0</v>
      </c>
      <c r="D158">
        <f>IF(loaded!K158="Male",1,IF(loaded!K158="Female",2,9))</f>
        <v>9</v>
      </c>
      <c r="E158" s="89" t="e">
        <f>IF(stats!$Y$13,DATE(RIGHT(loaded!M158,4),MID(loaded!M158,3,2),LEFT(loaded!M158,2)),DATE(RIGHT(loaded!M158,4), MID(loaded!M158,4,2),LEFT(loaded!M158,2)))</f>
        <v>#VALUE!</v>
      </c>
      <c r="F158" s="67" t="e">
        <f t="shared" si="4"/>
        <v>#VALUE!</v>
      </c>
      <c r="G158" t="str">
        <f>LEFT(loaded!O158,3)</f>
        <v/>
      </c>
      <c r="H158" s="67" t="str">
        <f>_xlfn.IFNA(INDEX(cntry_codes,MATCH(loaded!Q158,countries,0)),IF(loaded!Q158="","0003",""))</f>
        <v>0003</v>
      </c>
      <c r="I158" t="e">
        <f>INDEX(atsi_codes,MATCH(loaded!S158,atsi,0))</f>
        <v>#N/A</v>
      </c>
      <c r="J158" t="e">
        <f>INDEX(lang_codes,MATCH(loaded!U158,lang,0))</f>
        <v>#N/A</v>
      </c>
      <c r="K158" s="6">
        <f>loaded!W158</f>
        <v>0</v>
      </c>
      <c r="L158" t="e">
        <f>INDEX(us_acc_codes,MATCH(loaded!Y158,us_acc,0))</f>
        <v>#N/A</v>
      </c>
      <c r="M158" t="e">
        <f>INDEX(client_codes,MATCH(loaded!AA158,client,0))</f>
        <v>#N/A</v>
      </c>
      <c r="N158" t="e">
        <f>INDEX(src_ref_codes,MATCH(loaded!AC158,src_ref,0))</f>
        <v>#N/A</v>
      </c>
      <c r="O158" s="89" t="e">
        <f>IF(stats!$Y$13,DATE(RIGHT(loaded!AE158,4),MID(loaded!AE158,3,2),LEFT(loaded!AE158,2)),DATE(RIGHT(loaded!AE158,4),MID(loaded!AE158,4,2),LEFT(loaded!AE158,2)))</f>
        <v>#VALUE!</v>
      </c>
      <c r="P158" s="89" t="e">
        <f>IF(stats!$Y$13,DATE(RIGHT(loaded!AG158,4),MID(loaded!AG158,3,2),LEFT(loaded!AG158,2)),DATE(RIGHT(loaded!AG158,4),MID(loaded!AG158,4,2),LEFT(loaded!AG158,2)))</f>
        <v>#VALUE!</v>
      </c>
      <c r="Q158" s="67" t="e">
        <f t="shared" si="5"/>
        <v>#VALUE!</v>
      </c>
      <c r="R158" t="e">
        <f>INDEX(reces_codes,MATCH(loaded!AI158,reason,0))</f>
        <v>#N/A</v>
      </c>
      <c r="S158" t="e">
        <f>INDEX(TDS_codes,MATCH(loaded!AK158,TDS,0))</f>
        <v>#N/A</v>
      </c>
      <c r="T158" t="e">
        <f>IF(M158=2,"",INDEX(method_codes,MATCH(loaded!AM158,method,0)))</f>
        <v>#N/A</v>
      </c>
      <c r="U158" t="e">
        <f>IF(M158=2,"",INDEX(inj_codes,MATCH(loaded!AO158,inj,0)))</f>
        <v>#N/A</v>
      </c>
      <c r="V158" t="e">
        <f>IF(M158=2,"",INDEX(drug_codes,MATCH(loaded!AQ158,drug,0)))</f>
        <v>#N/A</v>
      </c>
      <c r="W158" t="e">
        <f>IF(M158=2,"",_xlfn.IFNA(INDEX(drug_codes,MATCH(loaded!AS158,drug,0)),""))</f>
        <v>#N/A</v>
      </c>
      <c r="X158" t="e">
        <f>IF(M158=2,"",_xlfn.IFNA(INDEX(drug_codes,MATCH(loaded!AU158,drug,0)),""))</f>
        <v>#N/A</v>
      </c>
      <c r="Y158" t="e">
        <f>IF(M158=2,"",_xlfn.IFNA(INDEX(drug_codes,MATCH(loaded!AW158,drug,0)),""))</f>
        <v>#N/A</v>
      </c>
      <c r="Z158" t="e">
        <f>IF(M158=2,"",_xlfn.IFNA(INDEX(drug_codes,MATCH(loaded!AY158,drug,0)),""))</f>
        <v>#N/A</v>
      </c>
      <c r="AA158" t="e">
        <f>IF(M158=2,"",_xlfn.IFNA(INDEX(drug_codes,MATCH(loaded!BA158,drug,0)),""))</f>
        <v>#N/A</v>
      </c>
      <c r="AB158" t="e">
        <f>INDEX(MTT_codes,MATCH(loaded!BC158,MTT,0))</f>
        <v>#N/A</v>
      </c>
      <c r="AC158" t="str">
        <f>_xlfn.IFNA(INDEX(MTT_codes,MATCH(loaded!BE158,MTT,0)),"")</f>
        <v/>
      </c>
      <c r="AD158" t="str">
        <f>_xlfn.IFNA(INDEX(MTT_codes,MATCH(loaded!BG158,MTT,0)),"")</f>
        <v/>
      </c>
      <c r="AE158" t="str">
        <f>_xlfn.IFNA(INDEX(MTT_codes,MATCH(loaded!BI158,MTT,0)),"")</f>
        <v/>
      </c>
      <c r="AF158" t="str">
        <f>_xlfn.IFNA(INDEX(MTT_codes,MATCH(loaded!BK158,MTT,0)),"")</f>
        <v/>
      </c>
      <c r="AG158" t="str">
        <f>_xlfn.IFNA(INDEX(MTT_codes,MATCH(loaded!BM158,MTT,0)),"")</f>
        <v/>
      </c>
      <c r="AH158" t="e">
        <f>INDEX(liv_ar_codes,MATCH(loaded!BO158,liv_ar,0))</f>
        <v>#N/A</v>
      </c>
      <c r="AI158" t="str">
        <f>_xlfn.IFNA(INDEX(MTT_codes,MATCH(loaded!BQ158,MTT,0)),"")</f>
        <v/>
      </c>
      <c r="AJ158">
        <f>_xlfn.IFNA(INDEX(mental_codes,MATCH(loaded!BS158,mental,0)),9)</f>
        <v>9</v>
      </c>
    </row>
    <row r="159" spans="2:36">
      <c r="B159">
        <f>loaded!C159</f>
        <v>0</v>
      </c>
      <c r="C159">
        <f>loaded!I159</f>
        <v>0</v>
      </c>
      <c r="D159">
        <f>IF(loaded!K159="Male",1,IF(loaded!K159="Female",2,9))</f>
        <v>9</v>
      </c>
      <c r="E159" s="89" t="e">
        <f>IF(stats!$Y$13,DATE(RIGHT(loaded!M159,4),MID(loaded!M159,3,2),LEFT(loaded!M159,2)),DATE(RIGHT(loaded!M159,4), MID(loaded!M159,4,2),LEFT(loaded!M159,2)))</f>
        <v>#VALUE!</v>
      </c>
      <c r="F159" s="67" t="e">
        <f t="shared" si="4"/>
        <v>#VALUE!</v>
      </c>
      <c r="G159" t="str">
        <f>LEFT(loaded!O159,3)</f>
        <v/>
      </c>
      <c r="H159" s="67" t="str">
        <f>_xlfn.IFNA(INDEX(cntry_codes,MATCH(loaded!Q159,countries,0)),IF(loaded!Q159="","0003",""))</f>
        <v>0003</v>
      </c>
      <c r="I159" t="e">
        <f>INDEX(atsi_codes,MATCH(loaded!S159,atsi,0))</f>
        <v>#N/A</v>
      </c>
      <c r="J159" t="e">
        <f>INDEX(lang_codes,MATCH(loaded!U159,lang,0))</f>
        <v>#N/A</v>
      </c>
      <c r="K159" s="6">
        <f>loaded!W159</f>
        <v>0</v>
      </c>
      <c r="L159" t="e">
        <f>INDEX(us_acc_codes,MATCH(loaded!Y159,us_acc,0))</f>
        <v>#N/A</v>
      </c>
      <c r="M159" t="e">
        <f>INDEX(client_codes,MATCH(loaded!AA159,client,0))</f>
        <v>#N/A</v>
      </c>
      <c r="N159" t="e">
        <f>INDEX(src_ref_codes,MATCH(loaded!AC159,src_ref,0))</f>
        <v>#N/A</v>
      </c>
      <c r="O159" s="89" t="e">
        <f>IF(stats!$Y$13,DATE(RIGHT(loaded!AE159,4),MID(loaded!AE159,3,2),LEFT(loaded!AE159,2)),DATE(RIGHT(loaded!AE159,4),MID(loaded!AE159,4,2),LEFT(loaded!AE159,2)))</f>
        <v>#VALUE!</v>
      </c>
      <c r="P159" s="89" t="e">
        <f>IF(stats!$Y$13,DATE(RIGHT(loaded!AG159,4),MID(loaded!AG159,3,2),LEFT(loaded!AG159,2)),DATE(RIGHT(loaded!AG159,4),MID(loaded!AG159,4,2),LEFT(loaded!AG159,2)))</f>
        <v>#VALUE!</v>
      </c>
      <c r="Q159" s="67" t="e">
        <f t="shared" si="5"/>
        <v>#VALUE!</v>
      </c>
      <c r="R159" t="e">
        <f>INDEX(reces_codes,MATCH(loaded!AI159,reason,0))</f>
        <v>#N/A</v>
      </c>
      <c r="S159" t="e">
        <f>INDEX(TDS_codes,MATCH(loaded!AK159,TDS,0))</f>
        <v>#N/A</v>
      </c>
      <c r="T159" t="e">
        <f>IF(M159=2,"",INDEX(method_codes,MATCH(loaded!AM159,method,0)))</f>
        <v>#N/A</v>
      </c>
      <c r="U159" t="e">
        <f>IF(M159=2,"",INDEX(inj_codes,MATCH(loaded!AO159,inj,0)))</f>
        <v>#N/A</v>
      </c>
      <c r="V159" t="e">
        <f>IF(M159=2,"",INDEX(drug_codes,MATCH(loaded!AQ159,drug,0)))</f>
        <v>#N/A</v>
      </c>
      <c r="W159" t="e">
        <f>IF(M159=2,"",_xlfn.IFNA(INDEX(drug_codes,MATCH(loaded!AS159,drug,0)),""))</f>
        <v>#N/A</v>
      </c>
      <c r="X159" t="e">
        <f>IF(M159=2,"",_xlfn.IFNA(INDEX(drug_codes,MATCH(loaded!AU159,drug,0)),""))</f>
        <v>#N/A</v>
      </c>
      <c r="Y159" t="e">
        <f>IF(M159=2,"",_xlfn.IFNA(INDEX(drug_codes,MATCH(loaded!AW159,drug,0)),""))</f>
        <v>#N/A</v>
      </c>
      <c r="Z159" t="e">
        <f>IF(M159=2,"",_xlfn.IFNA(INDEX(drug_codes,MATCH(loaded!AY159,drug,0)),""))</f>
        <v>#N/A</v>
      </c>
      <c r="AA159" t="e">
        <f>IF(M159=2,"",_xlfn.IFNA(INDEX(drug_codes,MATCH(loaded!BA159,drug,0)),""))</f>
        <v>#N/A</v>
      </c>
      <c r="AB159" t="e">
        <f>INDEX(MTT_codes,MATCH(loaded!BC159,MTT,0))</f>
        <v>#N/A</v>
      </c>
      <c r="AC159" t="str">
        <f>_xlfn.IFNA(INDEX(MTT_codes,MATCH(loaded!BE159,MTT,0)),"")</f>
        <v/>
      </c>
      <c r="AD159" t="str">
        <f>_xlfn.IFNA(INDEX(MTT_codes,MATCH(loaded!BG159,MTT,0)),"")</f>
        <v/>
      </c>
      <c r="AE159" t="str">
        <f>_xlfn.IFNA(INDEX(MTT_codes,MATCH(loaded!BI159,MTT,0)),"")</f>
        <v/>
      </c>
      <c r="AF159" t="str">
        <f>_xlfn.IFNA(INDEX(MTT_codes,MATCH(loaded!BK159,MTT,0)),"")</f>
        <v/>
      </c>
      <c r="AG159" t="str">
        <f>_xlfn.IFNA(INDEX(MTT_codes,MATCH(loaded!BM159,MTT,0)),"")</f>
        <v/>
      </c>
      <c r="AH159" t="e">
        <f>INDEX(liv_ar_codes,MATCH(loaded!BO159,liv_ar,0))</f>
        <v>#N/A</v>
      </c>
      <c r="AI159" t="str">
        <f>_xlfn.IFNA(INDEX(MTT_codes,MATCH(loaded!BQ159,MTT,0)),"")</f>
        <v/>
      </c>
      <c r="AJ159">
        <f>_xlfn.IFNA(INDEX(mental_codes,MATCH(loaded!BS159,mental,0)),9)</f>
        <v>9</v>
      </c>
    </row>
    <row r="160" spans="2:36">
      <c r="B160">
        <f>loaded!C160</f>
        <v>0</v>
      </c>
      <c r="C160">
        <f>loaded!I160</f>
        <v>0</v>
      </c>
      <c r="D160">
        <f>IF(loaded!K160="Male",1,IF(loaded!K160="Female",2,9))</f>
        <v>9</v>
      </c>
      <c r="E160" s="89" t="e">
        <f>IF(stats!$Y$13,DATE(RIGHT(loaded!M160,4),MID(loaded!M160,3,2),LEFT(loaded!M160,2)),DATE(RIGHT(loaded!M160,4), MID(loaded!M160,4,2),LEFT(loaded!M160,2)))</f>
        <v>#VALUE!</v>
      </c>
      <c r="F160" s="67" t="e">
        <f t="shared" si="4"/>
        <v>#VALUE!</v>
      </c>
      <c r="G160" t="str">
        <f>LEFT(loaded!O160,3)</f>
        <v/>
      </c>
      <c r="H160" s="67" t="str">
        <f>_xlfn.IFNA(INDEX(cntry_codes,MATCH(loaded!Q160,countries,0)),IF(loaded!Q160="","0003",""))</f>
        <v>0003</v>
      </c>
      <c r="I160" t="e">
        <f>INDEX(atsi_codes,MATCH(loaded!S160,atsi,0))</f>
        <v>#N/A</v>
      </c>
      <c r="J160" t="e">
        <f>INDEX(lang_codes,MATCH(loaded!U160,lang,0))</f>
        <v>#N/A</v>
      </c>
      <c r="K160" s="6">
        <f>loaded!W160</f>
        <v>0</v>
      </c>
      <c r="L160" t="e">
        <f>INDEX(us_acc_codes,MATCH(loaded!Y160,us_acc,0))</f>
        <v>#N/A</v>
      </c>
      <c r="M160" t="e">
        <f>INDEX(client_codes,MATCH(loaded!AA160,client,0))</f>
        <v>#N/A</v>
      </c>
      <c r="N160" t="e">
        <f>INDEX(src_ref_codes,MATCH(loaded!AC160,src_ref,0))</f>
        <v>#N/A</v>
      </c>
      <c r="O160" s="89" t="e">
        <f>IF(stats!$Y$13,DATE(RIGHT(loaded!AE160,4),MID(loaded!AE160,3,2),LEFT(loaded!AE160,2)),DATE(RIGHT(loaded!AE160,4),MID(loaded!AE160,4,2),LEFT(loaded!AE160,2)))</f>
        <v>#VALUE!</v>
      </c>
      <c r="P160" s="89" t="e">
        <f>IF(stats!$Y$13,DATE(RIGHT(loaded!AG160,4),MID(loaded!AG160,3,2),LEFT(loaded!AG160,2)),DATE(RIGHT(loaded!AG160,4),MID(loaded!AG160,4,2),LEFT(loaded!AG160,2)))</f>
        <v>#VALUE!</v>
      </c>
      <c r="Q160" s="67" t="e">
        <f t="shared" si="5"/>
        <v>#VALUE!</v>
      </c>
      <c r="R160" t="e">
        <f>INDEX(reces_codes,MATCH(loaded!AI160,reason,0))</f>
        <v>#N/A</v>
      </c>
      <c r="S160" t="e">
        <f>INDEX(TDS_codes,MATCH(loaded!AK160,TDS,0))</f>
        <v>#N/A</v>
      </c>
      <c r="T160" t="e">
        <f>IF(M160=2,"",INDEX(method_codes,MATCH(loaded!AM160,method,0)))</f>
        <v>#N/A</v>
      </c>
      <c r="U160" t="e">
        <f>IF(M160=2,"",INDEX(inj_codes,MATCH(loaded!AO160,inj,0)))</f>
        <v>#N/A</v>
      </c>
      <c r="V160" t="e">
        <f>IF(M160=2,"",INDEX(drug_codes,MATCH(loaded!AQ160,drug,0)))</f>
        <v>#N/A</v>
      </c>
      <c r="W160" t="e">
        <f>IF(M160=2,"",_xlfn.IFNA(INDEX(drug_codes,MATCH(loaded!AS160,drug,0)),""))</f>
        <v>#N/A</v>
      </c>
      <c r="X160" t="e">
        <f>IF(M160=2,"",_xlfn.IFNA(INDEX(drug_codes,MATCH(loaded!AU160,drug,0)),""))</f>
        <v>#N/A</v>
      </c>
      <c r="Y160" t="e">
        <f>IF(M160=2,"",_xlfn.IFNA(INDEX(drug_codes,MATCH(loaded!AW160,drug,0)),""))</f>
        <v>#N/A</v>
      </c>
      <c r="Z160" t="e">
        <f>IF(M160=2,"",_xlfn.IFNA(INDEX(drug_codes,MATCH(loaded!AY160,drug,0)),""))</f>
        <v>#N/A</v>
      </c>
      <c r="AA160" t="e">
        <f>IF(M160=2,"",_xlfn.IFNA(INDEX(drug_codes,MATCH(loaded!BA160,drug,0)),""))</f>
        <v>#N/A</v>
      </c>
      <c r="AB160" t="e">
        <f>INDEX(MTT_codes,MATCH(loaded!BC160,MTT,0))</f>
        <v>#N/A</v>
      </c>
      <c r="AC160" t="str">
        <f>_xlfn.IFNA(INDEX(MTT_codes,MATCH(loaded!BE160,MTT,0)),"")</f>
        <v/>
      </c>
      <c r="AD160" t="str">
        <f>_xlfn.IFNA(INDEX(MTT_codes,MATCH(loaded!BG160,MTT,0)),"")</f>
        <v/>
      </c>
      <c r="AE160" t="str">
        <f>_xlfn.IFNA(INDEX(MTT_codes,MATCH(loaded!BI160,MTT,0)),"")</f>
        <v/>
      </c>
      <c r="AF160" t="str">
        <f>_xlfn.IFNA(INDEX(MTT_codes,MATCH(loaded!BK160,MTT,0)),"")</f>
        <v/>
      </c>
      <c r="AG160" t="str">
        <f>_xlfn.IFNA(INDEX(MTT_codes,MATCH(loaded!BM160,MTT,0)),"")</f>
        <v/>
      </c>
      <c r="AH160" t="e">
        <f>INDEX(liv_ar_codes,MATCH(loaded!BO160,liv_ar,0))</f>
        <v>#N/A</v>
      </c>
      <c r="AI160" t="str">
        <f>_xlfn.IFNA(INDEX(MTT_codes,MATCH(loaded!BQ160,MTT,0)),"")</f>
        <v/>
      </c>
      <c r="AJ160">
        <f>_xlfn.IFNA(INDEX(mental_codes,MATCH(loaded!BS160,mental,0)),9)</f>
        <v>9</v>
      </c>
    </row>
    <row r="161" spans="2:36">
      <c r="B161">
        <f>loaded!C161</f>
        <v>0</v>
      </c>
      <c r="C161">
        <f>loaded!I161</f>
        <v>0</v>
      </c>
      <c r="D161">
        <f>IF(loaded!K161="Male",1,IF(loaded!K161="Female",2,9))</f>
        <v>9</v>
      </c>
      <c r="E161" s="89" t="e">
        <f>IF(stats!$Y$13,DATE(RIGHT(loaded!M161,4),MID(loaded!M161,3,2),LEFT(loaded!M161,2)),DATE(RIGHT(loaded!M161,4), MID(loaded!M161,4,2),LEFT(loaded!M161,2)))</f>
        <v>#VALUE!</v>
      </c>
      <c r="F161" s="67" t="e">
        <f t="shared" si="4"/>
        <v>#VALUE!</v>
      </c>
      <c r="G161" t="str">
        <f>LEFT(loaded!O161,3)</f>
        <v/>
      </c>
      <c r="H161" s="67" t="str">
        <f>_xlfn.IFNA(INDEX(cntry_codes,MATCH(loaded!Q161,countries,0)),IF(loaded!Q161="","0003",""))</f>
        <v>0003</v>
      </c>
      <c r="I161" t="e">
        <f>INDEX(atsi_codes,MATCH(loaded!S161,atsi,0))</f>
        <v>#N/A</v>
      </c>
      <c r="J161" t="e">
        <f>INDEX(lang_codes,MATCH(loaded!U161,lang,0))</f>
        <v>#N/A</v>
      </c>
      <c r="K161" s="6">
        <f>loaded!W161</f>
        <v>0</v>
      </c>
      <c r="L161" t="e">
        <f>INDEX(us_acc_codes,MATCH(loaded!Y161,us_acc,0))</f>
        <v>#N/A</v>
      </c>
      <c r="M161" t="e">
        <f>INDEX(client_codes,MATCH(loaded!AA161,client,0))</f>
        <v>#N/A</v>
      </c>
      <c r="N161" t="e">
        <f>INDEX(src_ref_codes,MATCH(loaded!AC161,src_ref,0))</f>
        <v>#N/A</v>
      </c>
      <c r="O161" s="89" t="e">
        <f>IF(stats!$Y$13,DATE(RIGHT(loaded!AE161,4),MID(loaded!AE161,3,2),LEFT(loaded!AE161,2)),DATE(RIGHT(loaded!AE161,4),MID(loaded!AE161,4,2),LEFT(loaded!AE161,2)))</f>
        <v>#VALUE!</v>
      </c>
      <c r="P161" s="89" t="e">
        <f>IF(stats!$Y$13,DATE(RIGHT(loaded!AG161,4),MID(loaded!AG161,3,2),LEFT(loaded!AG161,2)),DATE(RIGHT(loaded!AG161,4),MID(loaded!AG161,4,2),LEFT(loaded!AG161,2)))</f>
        <v>#VALUE!</v>
      </c>
      <c r="Q161" s="67" t="e">
        <f t="shared" si="5"/>
        <v>#VALUE!</v>
      </c>
      <c r="R161" t="e">
        <f>INDEX(reces_codes,MATCH(loaded!AI161,reason,0))</f>
        <v>#N/A</v>
      </c>
      <c r="S161" t="e">
        <f>INDEX(TDS_codes,MATCH(loaded!AK161,TDS,0))</f>
        <v>#N/A</v>
      </c>
      <c r="T161" t="e">
        <f>IF(M161=2,"",INDEX(method_codes,MATCH(loaded!AM161,method,0)))</f>
        <v>#N/A</v>
      </c>
      <c r="U161" t="e">
        <f>IF(M161=2,"",INDEX(inj_codes,MATCH(loaded!AO161,inj,0)))</f>
        <v>#N/A</v>
      </c>
      <c r="V161" t="e">
        <f>IF(M161=2,"",INDEX(drug_codes,MATCH(loaded!AQ161,drug,0)))</f>
        <v>#N/A</v>
      </c>
      <c r="W161" t="e">
        <f>IF(M161=2,"",_xlfn.IFNA(INDEX(drug_codes,MATCH(loaded!AS161,drug,0)),""))</f>
        <v>#N/A</v>
      </c>
      <c r="X161" t="e">
        <f>IF(M161=2,"",_xlfn.IFNA(INDEX(drug_codes,MATCH(loaded!AU161,drug,0)),""))</f>
        <v>#N/A</v>
      </c>
      <c r="Y161" t="e">
        <f>IF(M161=2,"",_xlfn.IFNA(INDEX(drug_codes,MATCH(loaded!AW161,drug,0)),""))</f>
        <v>#N/A</v>
      </c>
      <c r="Z161" t="e">
        <f>IF(M161=2,"",_xlfn.IFNA(INDEX(drug_codes,MATCH(loaded!AY161,drug,0)),""))</f>
        <v>#N/A</v>
      </c>
      <c r="AA161" t="e">
        <f>IF(M161=2,"",_xlfn.IFNA(INDEX(drug_codes,MATCH(loaded!BA161,drug,0)),""))</f>
        <v>#N/A</v>
      </c>
      <c r="AB161" t="e">
        <f>INDEX(MTT_codes,MATCH(loaded!BC161,MTT,0))</f>
        <v>#N/A</v>
      </c>
      <c r="AC161" t="str">
        <f>_xlfn.IFNA(INDEX(MTT_codes,MATCH(loaded!BE161,MTT,0)),"")</f>
        <v/>
      </c>
      <c r="AD161" t="str">
        <f>_xlfn.IFNA(INDEX(MTT_codes,MATCH(loaded!BG161,MTT,0)),"")</f>
        <v/>
      </c>
      <c r="AE161" t="str">
        <f>_xlfn.IFNA(INDEX(MTT_codes,MATCH(loaded!BI161,MTT,0)),"")</f>
        <v/>
      </c>
      <c r="AF161" t="str">
        <f>_xlfn.IFNA(INDEX(MTT_codes,MATCH(loaded!BK161,MTT,0)),"")</f>
        <v/>
      </c>
      <c r="AG161" t="str">
        <f>_xlfn.IFNA(INDEX(MTT_codes,MATCH(loaded!BM161,MTT,0)),"")</f>
        <v/>
      </c>
      <c r="AH161" t="e">
        <f>INDEX(liv_ar_codes,MATCH(loaded!BO161,liv_ar,0))</f>
        <v>#N/A</v>
      </c>
      <c r="AI161" t="str">
        <f>_xlfn.IFNA(INDEX(MTT_codes,MATCH(loaded!BQ161,MTT,0)),"")</f>
        <v/>
      </c>
      <c r="AJ161">
        <f>_xlfn.IFNA(INDEX(mental_codes,MATCH(loaded!BS161,mental,0)),9)</f>
        <v>9</v>
      </c>
    </row>
    <row r="162" spans="2:36">
      <c r="B162">
        <f>loaded!C162</f>
        <v>0</v>
      </c>
      <c r="C162">
        <f>loaded!I162</f>
        <v>0</v>
      </c>
      <c r="D162">
        <f>IF(loaded!K162="Male",1,IF(loaded!K162="Female",2,9))</f>
        <v>9</v>
      </c>
      <c r="E162" s="89" t="e">
        <f>IF(stats!$Y$13,DATE(RIGHT(loaded!M162,4),MID(loaded!M162,3,2),LEFT(loaded!M162,2)),DATE(RIGHT(loaded!M162,4), MID(loaded!M162,4,2),LEFT(loaded!M162,2)))</f>
        <v>#VALUE!</v>
      </c>
      <c r="F162" s="67" t="e">
        <f t="shared" si="4"/>
        <v>#VALUE!</v>
      </c>
      <c r="G162" t="str">
        <f>LEFT(loaded!O162,3)</f>
        <v/>
      </c>
      <c r="H162" s="67" t="str">
        <f>_xlfn.IFNA(INDEX(cntry_codes,MATCH(loaded!Q162,countries,0)),IF(loaded!Q162="","0003",""))</f>
        <v>0003</v>
      </c>
      <c r="I162" t="e">
        <f>INDEX(atsi_codes,MATCH(loaded!S162,atsi,0))</f>
        <v>#N/A</v>
      </c>
      <c r="J162" t="e">
        <f>INDEX(lang_codes,MATCH(loaded!U162,lang,0))</f>
        <v>#N/A</v>
      </c>
      <c r="K162" s="6">
        <f>loaded!W162</f>
        <v>0</v>
      </c>
      <c r="L162" t="e">
        <f>INDEX(us_acc_codes,MATCH(loaded!Y162,us_acc,0))</f>
        <v>#N/A</v>
      </c>
      <c r="M162" t="e">
        <f>INDEX(client_codes,MATCH(loaded!AA162,client,0))</f>
        <v>#N/A</v>
      </c>
      <c r="N162" t="e">
        <f>INDEX(src_ref_codes,MATCH(loaded!AC162,src_ref,0))</f>
        <v>#N/A</v>
      </c>
      <c r="O162" s="89" t="e">
        <f>IF(stats!$Y$13,DATE(RIGHT(loaded!AE162,4),MID(loaded!AE162,3,2),LEFT(loaded!AE162,2)),DATE(RIGHT(loaded!AE162,4),MID(loaded!AE162,4,2),LEFT(loaded!AE162,2)))</f>
        <v>#VALUE!</v>
      </c>
      <c r="P162" s="89" t="e">
        <f>IF(stats!$Y$13,DATE(RIGHT(loaded!AG162,4),MID(loaded!AG162,3,2),LEFT(loaded!AG162,2)),DATE(RIGHT(loaded!AG162,4),MID(loaded!AG162,4,2),LEFT(loaded!AG162,2)))</f>
        <v>#VALUE!</v>
      </c>
      <c r="Q162" s="67" t="e">
        <f t="shared" si="5"/>
        <v>#VALUE!</v>
      </c>
      <c r="R162" t="e">
        <f>INDEX(reces_codes,MATCH(loaded!AI162,reason,0))</f>
        <v>#N/A</v>
      </c>
      <c r="S162" t="e">
        <f>INDEX(TDS_codes,MATCH(loaded!AK162,TDS,0))</f>
        <v>#N/A</v>
      </c>
      <c r="T162" t="e">
        <f>IF(M162=2,"",INDEX(method_codes,MATCH(loaded!AM162,method,0)))</f>
        <v>#N/A</v>
      </c>
      <c r="U162" t="e">
        <f>IF(M162=2,"",INDEX(inj_codes,MATCH(loaded!AO162,inj,0)))</f>
        <v>#N/A</v>
      </c>
      <c r="V162" t="e">
        <f>IF(M162=2,"",INDEX(drug_codes,MATCH(loaded!AQ162,drug,0)))</f>
        <v>#N/A</v>
      </c>
      <c r="W162" t="e">
        <f>IF(M162=2,"",_xlfn.IFNA(INDEX(drug_codes,MATCH(loaded!AS162,drug,0)),""))</f>
        <v>#N/A</v>
      </c>
      <c r="X162" t="e">
        <f>IF(M162=2,"",_xlfn.IFNA(INDEX(drug_codes,MATCH(loaded!AU162,drug,0)),""))</f>
        <v>#N/A</v>
      </c>
      <c r="Y162" t="e">
        <f>IF(M162=2,"",_xlfn.IFNA(INDEX(drug_codes,MATCH(loaded!AW162,drug,0)),""))</f>
        <v>#N/A</v>
      </c>
      <c r="Z162" t="e">
        <f>IF(M162=2,"",_xlfn.IFNA(INDEX(drug_codes,MATCH(loaded!AY162,drug,0)),""))</f>
        <v>#N/A</v>
      </c>
      <c r="AA162" t="e">
        <f>IF(M162=2,"",_xlfn.IFNA(INDEX(drug_codes,MATCH(loaded!BA162,drug,0)),""))</f>
        <v>#N/A</v>
      </c>
      <c r="AB162" t="e">
        <f>INDEX(MTT_codes,MATCH(loaded!BC162,MTT,0))</f>
        <v>#N/A</v>
      </c>
      <c r="AC162" t="str">
        <f>_xlfn.IFNA(INDEX(MTT_codes,MATCH(loaded!BE162,MTT,0)),"")</f>
        <v/>
      </c>
      <c r="AD162" t="str">
        <f>_xlfn.IFNA(INDEX(MTT_codes,MATCH(loaded!BG162,MTT,0)),"")</f>
        <v/>
      </c>
      <c r="AE162" t="str">
        <f>_xlfn.IFNA(INDEX(MTT_codes,MATCH(loaded!BI162,MTT,0)),"")</f>
        <v/>
      </c>
      <c r="AF162" t="str">
        <f>_xlfn.IFNA(INDEX(MTT_codes,MATCH(loaded!BK162,MTT,0)),"")</f>
        <v/>
      </c>
      <c r="AG162" t="str">
        <f>_xlfn.IFNA(INDEX(MTT_codes,MATCH(loaded!BM162,MTT,0)),"")</f>
        <v/>
      </c>
      <c r="AH162" t="e">
        <f>INDEX(liv_ar_codes,MATCH(loaded!BO162,liv_ar,0))</f>
        <v>#N/A</v>
      </c>
      <c r="AI162" t="str">
        <f>_xlfn.IFNA(INDEX(MTT_codes,MATCH(loaded!BQ162,MTT,0)),"")</f>
        <v/>
      </c>
      <c r="AJ162">
        <f>_xlfn.IFNA(INDEX(mental_codes,MATCH(loaded!BS162,mental,0)),9)</f>
        <v>9</v>
      </c>
    </row>
    <row r="163" spans="2:36">
      <c r="B163">
        <f>loaded!C163</f>
        <v>0</v>
      </c>
      <c r="C163">
        <f>loaded!I163</f>
        <v>0</v>
      </c>
      <c r="D163">
        <f>IF(loaded!K163="Male",1,IF(loaded!K163="Female",2,9))</f>
        <v>9</v>
      </c>
      <c r="E163" s="89" t="e">
        <f>IF(stats!$Y$13,DATE(RIGHT(loaded!M163,4),MID(loaded!M163,3,2),LEFT(loaded!M163,2)),DATE(RIGHT(loaded!M163,4), MID(loaded!M163,4,2),LEFT(loaded!M163,2)))</f>
        <v>#VALUE!</v>
      </c>
      <c r="F163" s="67" t="e">
        <f t="shared" si="4"/>
        <v>#VALUE!</v>
      </c>
      <c r="G163" t="str">
        <f>LEFT(loaded!O163,3)</f>
        <v/>
      </c>
      <c r="H163" s="67" t="str">
        <f>_xlfn.IFNA(INDEX(cntry_codes,MATCH(loaded!Q163,countries,0)),IF(loaded!Q163="","0003",""))</f>
        <v>0003</v>
      </c>
      <c r="I163" t="e">
        <f>INDEX(atsi_codes,MATCH(loaded!S163,atsi,0))</f>
        <v>#N/A</v>
      </c>
      <c r="J163" t="e">
        <f>INDEX(lang_codes,MATCH(loaded!U163,lang,0))</f>
        <v>#N/A</v>
      </c>
      <c r="K163" s="6">
        <f>loaded!W163</f>
        <v>0</v>
      </c>
      <c r="L163" t="e">
        <f>INDEX(us_acc_codes,MATCH(loaded!Y163,us_acc,0))</f>
        <v>#N/A</v>
      </c>
      <c r="M163" t="e">
        <f>INDEX(client_codes,MATCH(loaded!AA163,client,0))</f>
        <v>#N/A</v>
      </c>
      <c r="N163" t="e">
        <f>INDEX(src_ref_codes,MATCH(loaded!AC163,src_ref,0))</f>
        <v>#N/A</v>
      </c>
      <c r="O163" s="89" t="e">
        <f>IF(stats!$Y$13,DATE(RIGHT(loaded!AE163,4),MID(loaded!AE163,3,2),LEFT(loaded!AE163,2)),DATE(RIGHT(loaded!AE163,4),MID(loaded!AE163,4,2),LEFT(loaded!AE163,2)))</f>
        <v>#VALUE!</v>
      </c>
      <c r="P163" s="89" t="e">
        <f>IF(stats!$Y$13,DATE(RIGHT(loaded!AG163,4),MID(loaded!AG163,3,2),LEFT(loaded!AG163,2)),DATE(RIGHT(loaded!AG163,4),MID(loaded!AG163,4,2),LEFT(loaded!AG163,2)))</f>
        <v>#VALUE!</v>
      </c>
      <c r="Q163" s="67" t="e">
        <f t="shared" si="5"/>
        <v>#VALUE!</v>
      </c>
      <c r="R163" t="e">
        <f>INDEX(reces_codes,MATCH(loaded!AI163,reason,0))</f>
        <v>#N/A</v>
      </c>
      <c r="S163" t="e">
        <f>INDEX(TDS_codes,MATCH(loaded!AK163,TDS,0))</f>
        <v>#N/A</v>
      </c>
      <c r="T163" t="e">
        <f>IF(M163=2,"",INDEX(method_codes,MATCH(loaded!AM163,method,0)))</f>
        <v>#N/A</v>
      </c>
      <c r="U163" t="e">
        <f>IF(M163=2,"",INDEX(inj_codes,MATCH(loaded!AO163,inj,0)))</f>
        <v>#N/A</v>
      </c>
      <c r="V163" t="e">
        <f>IF(M163=2,"",INDEX(drug_codes,MATCH(loaded!AQ163,drug,0)))</f>
        <v>#N/A</v>
      </c>
      <c r="W163" t="e">
        <f>IF(M163=2,"",_xlfn.IFNA(INDEX(drug_codes,MATCH(loaded!AS163,drug,0)),""))</f>
        <v>#N/A</v>
      </c>
      <c r="X163" t="e">
        <f>IF(M163=2,"",_xlfn.IFNA(INDEX(drug_codes,MATCH(loaded!AU163,drug,0)),""))</f>
        <v>#N/A</v>
      </c>
      <c r="Y163" t="e">
        <f>IF(M163=2,"",_xlfn.IFNA(INDEX(drug_codes,MATCH(loaded!AW163,drug,0)),""))</f>
        <v>#N/A</v>
      </c>
      <c r="Z163" t="e">
        <f>IF(M163=2,"",_xlfn.IFNA(INDEX(drug_codes,MATCH(loaded!AY163,drug,0)),""))</f>
        <v>#N/A</v>
      </c>
      <c r="AA163" t="e">
        <f>IF(M163=2,"",_xlfn.IFNA(INDEX(drug_codes,MATCH(loaded!BA163,drug,0)),""))</f>
        <v>#N/A</v>
      </c>
      <c r="AB163" t="e">
        <f>INDEX(MTT_codes,MATCH(loaded!BC163,MTT,0))</f>
        <v>#N/A</v>
      </c>
      <c r="AC163" t="str">
        <f>_xlfn.IFNA(INDEX(MTT_codes,MATCH(loaded!BE163,MTT,0)),"")</f>
        <v/>
      </c>
      <c r="AD163" t="str">
        <f>_xlfn.IFNA(INDEX(MTT_codes,MATCH(loaded!BG163,MTT,0)),"")</f>
        <v/>
      </c>
      <c r="AE163" t="str">
        <f>_xlfn.IFNA(INDEX(MTT_codes,MATCH(loaded!BI163,MTT,0)),"")</f>
        <v/>
      </c>
      <c r="AF163" t="str">
        <f>_xlfn.IFNA(INDEX(MTT_codes,MATCH(loaded!BK163,MTT,0)),"")</f>
        <v/>
      </c>
      <c r="AG163" t="str">
        <f>_xlfn.IFNA(INDEX(MTT_codes,MATCH(loaded!BM163,MTT,0)),"")</f>
        <v/>
      </c>
      <c r="AH163" t="e">
        <f>INDEX(liv_ar_codes,MATCH(loaded!BO163,liv_ar,0))</f>
        <v>#N/A</v>
      </c>
      <c r="AI163" t="str">
        <f>_xlfn.IFNA(INDEX(MTT_codes,MATCH(loaded!BQ163,MTT,0)),"")</f>
        <v/>
      </c>
      <c r="AJ163">
        <f>_xlfn.IFNA(INDEX(mental_codes,MATCH(loaded!BS163,mental,0)),9)</f>
        <v>9</v>
      </c>
    </row>
    <row r="164" spans="2:36">
      <c r="B164">
        <f>loaded!C164</f>
        <v>0</v>
      </c>
      <c r="C164">
        <f>loaded!I164</f>
        <v>0</v>
      </c>
      <c r="D164">
        <f>IF(loaded!K164="Male",1,IF(loaded!K164="Female",2,9))</f>
        <v>9</v>
      </c>
      <c r="E164" s="89" t="e">
        <f>IF(stats!$Y$13,DATE(RIGHT(loaded!M164,4),MID(loaded!M164,3,2),LEFT(loaded!M164,2)),DATE(RIGHT(loaded!M164,4), MID(loaded!M164,4,2),LEFT(loaded!M164,2)))</f>
        <v>#VALUE!</v>
      </c>
      <c r="F164" s="67" t="e">
        <f t="shared" si="4"/>
        <v>#VALUE!</v>
      </c>
      <c r="G164" t="str">
        <f>LEFT(loaded!O164,3)</f>
        <v/>
      </c>
      <c r="H164" s="67" t="str">
        <f>_xlfn.IFNA(INDEX(cntry_codes,MATCH(loaded!Q164,countries,0)),IF(loaded!Q164="","0003",""))</f>
        <v>0003</v>
      </c>
      <c r="I164" t="e">
        <f>INDEX(atsi_codes,MATCH(loaded!S164,atsi,0))</f>
        <v>#N/A</v>
      </c>
      <c r="J164" t="e">
        <f>INDEX(lang_codes,MATCH(loaded!U164,lang,0))</f>
        <v>#N/A</v>
      </c>
      <c r="K164" s="6">
        <f>loaded!W164</f>
        <v>0</v>
      </c>
      <c r="L164" t="e">
        <f>INDEX(us_acc_codes,MATCH(loaded!Y164,us_acc,0))</f>
        <v>#N/A</v>
      </c>
      <c r="M164" t="e">
        <f>INDEX(client_codes,MATCH(loaded!AA164,client,0))</f>
        <v>#N/A</v>
      </c>
      <c r="N164" t="e">
        <f>INDEX(src_ref_codes,MATCH(loaded!AC164,src_ref,0))</f>
        <v>#N/A</v>
      </c>
      <c r="O164" s="89" t="e">
        <f>IF(stats!$Y$13,DATE(RIGHT(loaded!AE164,4),MID(loaded!AE164,3,2),LEFT(loaded!AE164,2)),DATE(RIGHT(loaded!AE164,4),MID(loaded!AE164,4,2),LEFT(loaded!AE164,2)))</f>
        <v>#VALUE!</v>
      </c>
      <c r="P164" s="89" t="e">
        <f>IF(stats!$Y$13,DATE(RIGHT(loaded!AG164,4),MID(loaded!AG164,3,2),LEFT(loaded!AG164,2)),DATE(RIGHT(loaded!AG164,4),MID(loaded!AG164,4,2),LEFT(loaded!AG164,2)))</f>
        <v>#VALUE!</v>
      </c>
      <c r="Q164" s="67" t="e">
        <f t="shared" si="5"/>
        <v>#VALUE!</v>
      </c>
      <c r="R164" t="e">
        <f>INDEX(reces_codes,MATCH(loaded!AI164,reason,0))</f>
        <v>#N/A</v>
      </c>
      <c r="S164" t="e">
        <f>INDEX(TDS_codes,MATCH(loaded!AK164,TDS,0))</f>
        <v>#N/A</v>
      </c>
      <c r="T164" t="e">
        <f>IF(M164=2,"",INDEX(method_codes,MATCH(loaded!AM164,method,0)))</f>
        <v>#N/A</v>
      </c>
      <c r="U164" t="e">
        <f>IF(M164=2,"",INDEX(inj_codes,MATCH(loaded!AO164,inj,0)))</f>
        <v>#N/A</v>
      </c>
      <c r="V164" t="e">
        <f>IF(M164=2,"",INDEX(drug_codes,MATCH(loaded!AQ164,drug,0)))</f>
        <v>#N/A</v>
      </c>
      <c r="W164" t="e">
        <f>IF(M164=2,"",_xlfn.IFNA(INDEX(drug_codes,MATCH(loaded!AS164,drug,0)),""))</f>
        <v>#N/A</v>
      </c>
      <c r="X164" t="e">
        <f>IF(M164=2,"",_xlfn.IFNA(INDEX(drug_codes,MATCH(loaded!AU164,drug,0)),""))</f>
        <v>#N/A</v>
      </c>
      <c r="Y164" t="e">
        <f>IF(M164=2,"",_xlfn.IFNA(INDEX(drug_codes,MATCH(loaded!AW164,drug,0)),""))</f>
        <v>#N/A</v>
      </c>
      <c r="Z164" t="e">
        <f>IF(M164=2,"",_xlfn.IFNA(INDEX(drug_codes,MATCH(loaded!AY164,drug,0)),""))</f>
        <v>#N/A</v>
      </c>
      <c r="AA164" t="e">
        <f>IF(M164=2,"",_xlfn.IFNA(INDEX(drug_codes,MATCH(loaded!BA164,drug,0)),""))</f>
        <v>#N/A</v>
      </c>
      <c r="AB164" t="e">
        <f>INDEX(MTT_codes,MATCH(loaded!BC164,MTT,0))</f>
        <v>#N/A</v>
      </c>
      <c r="AC164" t="str">
        <f>_xlfn.IFNA(INDEX(MTT_codes,MATCH(loaded!BE164,MTT,0)),"")</f>
        <v/>
      </c>
      <c r="AD164" t="str">
        <f>_xlfn.IFNA(INDEX(MTT_codes,MATCH(loaded!BG164,MTT,0)),"")</f>
        <v/>
      </c>
      <c r="AE164" t="str">
        <f>_xlfn.IFNA(INDEX(MTT_codes,MATCH(loaded!BI164,MTT,0)),"")</f>
        <v/>
      </c>
      <c r="AF164" t="str">
        <f>_xlfn.IFNA(INDEX(MTT_codes,MATCH(loaded!BK164,MTT,0)),"")</f>
        <v/>
      </c>
      <c r="AG164" t="str">
        <f>_xlfn.IFNA(INDEX(MTT_codes,MATCH(loaded!BM164,MTT,0)),"")</f>
        <v/>
      </c>
      <c r="AH164" t="e">
        <f>INDEX(liv_ar_codes,MATCH(loaded!BO164,liv_ar,0))</f>
        <v>#N/A</v>
      </c>
      <c r="AI164" t="str">
        <f>_xlfn.IFNA(INDEX(MTT_codes,MATCH(loaded!BQ164,MTT,0)),"")</f>
        <v/>
      </c>
      <c r="AJ164">
        <f>_xlfn.IFNA(INDEX(mental_codes,MATCH(loaded!BS164,mental,0)),9)</f>
        <v>9</v>
      </c>
    </row>
    <row r="165" spans="2:36">
      <c r="B165">
        <f>loaded!C165</f>
        <v>0</v>
      </c>
      <c r="C165">
        <f>loaded!I165</f>
        <v>0</v>
      </c>
      <c r="D165">
        <f>IF(loaded!K165="Male",1,IF(loaded!K165="Female",2,9))</f>
        <v>9</v>
      </c>
      <c r="E165" s="89" t="e">
        <f>IF(stats!$Y$13,DATE(RIGHT(loaded!M165,4),MID(loaded!M165,3,2),LEFT(loaded!M165,2)),DATE(RIGHT(loaded!M165,4), MID(loaded!M165,4,2),LEFT(loaded!M165,2)))</f>
        <v>#VALUE!</v>
      </c>
      <c r="F165" s="67" t="e">
        <f t="shared" si="4"/>
        <v>#VALUE!</v>
      </c>
      <c r="G165" t="str">
        <f>LEFT(loaded!O165,3)</f>
        <v/>
      </c>
      <c r="H165" s="67" t="str">
        <f>_xlfn.IFNA(INDEX(cntry_codes,MATCH(loaded!Q165,countries,0)),IF(loaded!Q165="","0003",""))</f>
        <v>0003</v>
      </c>
      <c r="I165" t="e">
        <f>INDEX(atsi_codes,MATCH(loaded!S165,atsi,0))</f>
        <v>#N/A</v>
      </c>
      <c r="J165" t="e">
        <f>INDEX(lang_codes,MATCH(loaded!U165,lang,0))</f>
        <v>#N/A</v>
      </c>
      <c r="K165" s="6">
        <f>loaded!W165</f>
        <v>0</v>
      </c>
      <c r="L165" t="e">
        <f>INDEX(us_acc_codes,MATCH(loaded!Y165,us_acc,0))</f>
        <v>#N/A</v>
      </c>
      <c r="M165" t="e">
        <f>INDEX(client_codes,MATCH(loaded!AA165,client,0))</f>
        <v>#N/A</v>
      </c>
      <c r="N165" t="e">
        <f>INDEX(src_ref_codes,MATCH(loaded!AC165,src_ref,0))</f>
        <v>#N/A</v>
      </c>
      <c r="O165" s="89" t="e">
        <f>IF(stats!$Y$13,DATE(RIGHT(loaded!AE165,4),MID(loaded!AE165,3,2),LEFT(loaded!AE165,2)),DATE(RIGHT(loaded!AE165,4),MID(loaded!AE165,4,2),LEFT(loaded!AE165,2)))</f>
        <v>#VALUE!</v>
      </c>
      <c r="P165" s="89" t="e">
        <f>IF(stats!$Y$13,DATE(RIGHT(loaded!AG165,4),MID(loaded!AG165,3,2),LEFT(loaded!AG165,2)),DATE(RIGHT(loaded!AG165,4),MID(loaded!AG165,4,2),LEFT(loaded!AG165,2)))</f>
        <v>#VALUE!</v>
      </c>
      <c r="Q165" s="67" t="e">
        <f t="shared" si="5"/>
        <v>#VALUE!</v>
      </c>
      <c r="R165" t="e">
        <f>INDEX(reces_codes,MATCH(loaded!AI165,reason,0))</f>
        <v>#N/A</v>
      </c>
      <c r="S165" t="e">
        <f>INDEX(TDS_codes,MATCH(loaded!AK165,TDS,0))</f>
        <v>#N/A</v>
      </c>
      <c r="T165" t="e">
        <f>IF(M165=2,"",INDEX(method_codes,MATCH(loaded!AM165,method,0)))</f>
        <v>#N/A</v>
      </c>
      <c r="U165" t="e">
        <f>IF(M165=2,"",INDEX(inj_codes,MATCH(loaded!AO165,inj,0)))</f>
        <v>#N/A</v>
      </c>
      <c r="V165" t="e">
        <f>IF(M165=2,"",INDEX(drug_codes,MATCH(loaded!AQ165,drug,0)))</f>
        <v>#N/A</v>
      </c>
      <c r="W165" t="e">
        <f>IF(M165=2,"",_xlfn.IFNA(INDEX(drug_codes,MATCH(loaded!AS165,drug,0)),""))</f>
        <v>#N/A</v>
      </c>
      <c r="X165" t="e">
        <f>IF(M165=2,"",_xlfn.IFNA(INDEX(drug_codes,MATCH(loaded!AU165,drug,0)),""))</f>
        <v>#N/A</v>
      </c>
      <c r="Y165" t="e">
        <f>IF(M165=2,"",_xlfn.IFNA(INDEX(drug_codes,MATCH(loaded!AW165,drug,0)),""))</f>
        <v>#N/A</v>
      </c>
      <c r="Z165" t="e">
        <f>IF(M165=2,"",_xlfn.IFNA(INDEX(drug_codes,MATCH(loaded!AY165,drug,0)),""))</f>
        <v>#N/A</v>
      </c>
      <c r="AA165" t="e">
        <f>IF(M165=2,"",_xlfn.IFNA(INDEX(drug_codes,MATCH(loaded!BA165,drug,0)),""))</f>
        <v>#N/A</v>
      </c>
      <c r="AB165" t="e">
        <f>INDEX(MTT_codes,MATCH(loaded!BC165,MTT,0))</f>
        <v>#N/A</v>
      </c>
      <c r="AC165" t="str">
        <f>_xlfn.IFNA(INDEX(MTT_codes,MATCH(loaded!BE165,MTT,0)),"")</f>
        <v/>
      </c>
      <c r="AD165" t="str">
        <f>_xlfn.IFNA(INDEX(MTT_codes,MATCH(loaded!BG165,MTT,0)),"")</f>
        <v/>
      </c>
      <c r="AE165" t="str">
        <f>_xlfn.IFNA(INDEX(MTT_codes,MATCH(loaded!BI165,MTT,0)),"")</f>
        <v/>
      </c>
      <c r="AF165" t="str">
        <f>_xlfn.IFNA(INDEX(MTT_codes,MATCH(loaded!BK165,MTT,0)),"")</f>
        <v/>
      </c>
      <c r="AG165" t="str">
        <f>_xlfn.IFNA(INDEX(MTT_codes,MATCH(loaded!BM165,MTT,0)),"")</f>
        <v/>
      </c>
      <c r="AH165" t="e">
        <f>INDEX(liv_ar_codes,MATCH(loaded!BO165,liv_ar,0))</f>
        <v>#N/A</v>
      </c>
      <c r="AI165" t="str">
        <f>_xlfn.IFNA(INDEX(MTT_codes,MATCH(loaded!BQ165,MTT,0)),"")</f>
        <v/>
      </c>
      <c r="AJ165">
        <f>_xlfn.IFNA(INDEX(mental_codes,MATCH(loaded!BS165,mental,0)),9)</f>
        <v>9</v>
      </c>
    </row>
    <row r="166" spans="2:36">
      <c r="B166">
        <f>loaded!C166</f>
        <v>0</v>
      </c>
      <c r="C166">
        <f>loaded!I166</f>
        <v>0</v>
      </c>
      <c r="D166">
        <f>IF(loaded!K166="Male",1,IF(loaded!K166="Female",2,9))</f>
        <v>9</v>
      </c>
      <c r="E166" s="89" t="e">
        <f>IF(stats!$Y$13,DATE(RIGHT(loaded!M166,4),MID(loaded!M166,3,2),LEFT(loaded!M166,2)),DATE(RIGHT(loaded!M166,4), MID(loaded!M166,4,2),LEFT(loaded!M166,2)))</f>
        <v>#VALUE!</v>
      </c>
      <c r="F166" s="67" t="e">
        <f t="shared" si="4"/>
        <v>#VALUE!</v>
      </c>
      <c r="G166" t="str">
        <f>LEFT(loaded!O166,3)</f>
        <v/>
      </c>
      <c r="H166" s="67" t="str">
        <f>_xlfn.IFNA(INDEX(cntry_codes,MATCH(loaded!Q166,countries,0)),IF(loaded!Q166="","0003",""))</f>
        <v>0003</v>
      </c>
      <c r="I166" t="e">
        <f>INDEX(atsi_codes,MATCH(loaded!S166,atsi,0))</f>
        <v>#N/A</v>
      </c>
      <c r="J166" t="e">
        <f>INDEX(lang_codes,MATCH(loaded!U166,lang,0))</f>
        <v>#N/A</v>
      </c>
      <c r="K166" s="6">
        <f>loaded!W166</f>
        <v>0</v>
      </c>
      <c r="L166" t="e">
        <f>INDEX(us_acc_codes,MATCH(loaded!Y166,us_acc,0))</f>
        <v>#N/A</v>
      </c>
      <c r="M166" t="e">
        <f>INDEX(client_codes,MATCH(loaded!AA166,client,0))</f>
        <v>#N/A</v>
      </c>
      <c r="N166" t="e">
        <f>INDEX(src_ref_codes,MATCH(loaded!AC166,src_ref,0))</f>
        <v>#N/A</v>
      </c>
      <c r="O166" s="89" t="e">
        <f>IF(stats!$Y$13,DATE(RIGHT(loaded!AE166,4),MID(loaded!AE166,3,2),LEFT(loaded!AE166,2)),DATE(RIGHT(loaded!AE166,4),MID(loaded!AE166,4,2),LEFT(loaded!AE166,2)))</f>
        <v>#VALUE!</v>
      </c>
      <c r="P166" s="89" t="e">
        <f>IF(stats!$Y$13,DATE(RIGHT(loaded!AG166,4),MID(loaded!AG166,3,2),LEFT(loaded!AG166,2)),DATE(RIGHT(loaded!AG166,4),MID(loaded!AG166,4,2),LEFT(loaded!AG166,2)))</f>
        <v>#VALUE!</v>
      </c>
      <c r="Q166" s="67" t="e">
        <f t="shared" si="5"/>
        <v>#VALUE!</v>
      </c>
      <c r="R166" t="e">
        <f>INDEX(reces_codes,MATCH(loaded!AI166,reason,0))</f>
        <v>#N/A</v>
      </c>
      <c r="S166" t="e">
        <f>INDEX(TDS_codes,MATCH(loaded!AK166,TDS,0))</f>
        <v>#N/A</v>
      </c>
      <c r="T166" t="e">
        <f>IF(M166=2,"",INDEX(method_codes,MATCH(loaded!AM166,method,0)))</f>
        <v>#N/A</v>
      </c>
      <c r="U166" t="e">
        <f>IF(M166=2,"",INDEX(inj_codes,MATCH(loaded!AO166,inj,0)))</f>
        <v>#N/A</v>
      </c>
      <c r="V166" t="e">
        <f>IF(M166=2,"",INDEX(drug_codes,MATCH(loaded!AQ166,drug,0)))</f>
        <v>#N/A</v>
      </c>
      <c r="W166" t="e">
        <f>IF(M166=2,"",_xlfn.IFNA(INDEX(drug_codes,MATCH(loaded!AS166,drug,0)),""))</f>
        <v>#N/A</v>
      </c>
      <c r="X166" t="e">
        <f>IF(M166=2,"",_xlfn.IFNA(INDEX(drug_codes,MATCH(loaded!AU166,drug,0)),""))</f>
        <v>#N/A</v>
      </c>
      <c r="Y166" t="e">
        <f>IF(M166=2,"",_xlfn.IFNA(INDEX(drug_codes,MATCH(loaded!AW166,drug,0)),""))</f>
        <v>#N/A</v>
      </c>
      <c r="Z166" t="e">
        <f>IF(M166=2,"",_xlfn.IFNA(INDEX(drug_codes,MATCH(loaded!AY166,drug,0)),""))</f>
        <v>#N/A</v>
      </c>
      <c r="AA166" t="e">
        <f>IF(M166=2,"",_xlfn.IFNA(INDEX(drug_codes,MATCH(loaded!BA166,drug,0)),""))</f>
        <v>#N/A</v>
      </c>
      <c r="AB166" t="e">
        <f>INDEX(MTT_codes,MATCH(loaded!BC166,MTT,0))</f>
        <v>#N/A</v>
      </c>
      <c r="AC166" t="str">
        <f>_xlfn.IFNA(INDEX(MTT_codes,MATCH(loaded!BE166,MTT,0)),"")</f>
        <v/>
      </c>
      <c r="AD166" t="str">
        <f>_xlfn.IFNA(INDEX(MTT_codes,MATCH(loaded!BG166,MTT,0)),"")</f>
        <v/>
      </c>
      <c r="AE166" t="str">
        <f>_xlfn.IFNA(INDEX(MTT_codes,MATCH(loaded!BI166,MTT,0)),"")</f>
        <v/>
      </c>
      <c r="AF166" t="str">
        <f>_xlfn.IFNA(INDEX(MTT_codes,MATCH(loaded!BK166,MTT,0)),"")</f>
        <v/>
      </c>
      <c r="AG166" t="str">
        <f>_xlfn.IFNA(INDEX(MTT_codes,MATCH(loaded!BM166,MTT,0)),"")</f>
        <v/>
      </c>
      <c r="AH166" t="e">
        <f>INDEX(liv_ar_codes,MATCH(loaded!BO166,liv_ar,0))</f>
        <v>#N/A</v>
      </c>
      <c r="AI166" t="str">
        <f>_xlfn.IFNA(INDEX(MTT_codes,MATCH(loaded!BQ166,MTT,0)),"")</f>
        <v/>
      </c>
      <c r="AJ166">
        <f>_xlfn.IFNA(INDEX(mental_codes,MATCH(loaded!BS166,mental,0)),9)</f>
        <v>9</v>
      </c>
    </row>
    <row r="167" spans="2:36">
      <c r="B167">
        <f>loaded!C167</f>
        <v>0</v>
      </c>
      <c r="C167">
        <f>loaded!I167</f>
        <v>0</v>
      </c>
      <c r="D167">
        <f>IF(loaded!K167="Male",1,IF(loaded!K167="Female",2,9))</f>
        <v>9</v>
      </c>
      <c r="E167" s="89" t="e">
        <f>IF(stats!$Y$13,DATE(RIGHT(loaded!M167,4),MID(loaded!M167,3,2),LEFT(loaded!M167,2)),DATE(RIGHT(loaded!M167,4), MID(loaded!M167,4,2),LEFT(loaded!M167,2)))</f>
        <v>#VALUE!</v>
      </c>
      <c r="F167" s="67" t="e">
        <f t="shared" si="4"/>
        <v>#VALUE!</v>
      </c>
      <c r="G167" t="str">
        <f>LEFT(loaded!O167,3)</f>
        <v/>
      </c>
      <c r="H167" s="67" t="str">
        <f>_xlfn.IFNA(INDEX(cntry_codes,MATCH(loaded!Q167,countries,0)),IF(loaded!Q167="","0003",""))</f>
        <v>0003</v>
      </c>
      <c r="I167" t="e">
        <f>INDEX(atsi_codes,MATCH(loaded!S167,atsi,0))</f>
        <v>#N/A</v>
      </c>
      <c r="J167" t="e">
        <f>INDEX(lang_codes,MATCH(loaded!U167,lang,0))</f>
        <v>#N/A</v>
      </c>
      <c r="K167" s="6">
        <f>loaded!W167</f>
        <v>0</v>
      </c>
      <c r="L167" t="e">
        <f>INDEX(us_acc_codes,MATCH(loaded!Y167,us_acc,0))</f>
        <v>#N/A</v>
      </c>
      <c r="M167" t="e">
        <f>INDEX(client_codes,MATCH(loaded!AA167,client,0))</f>
        <v>#N/A</v>
      </c>
      <c r="N167" t="e">
        <f>INDEX(src_ref_codes,MATCH(loaded!AC167,src_ref,0))</f>
        <v>#N/A</v>
      </c>
      <c r="O167" s="89" t="e">
        <f>IF(stats!$Y$13,DATE(RIGHT(loaded!AE167,4),MID(loaded!AE167,3,2),LEFT(loaded!AE167,2)),DATE(RIGHT(loaded!AE167,4),MID(loaded!AE167,4,2),LEFT(loaded!AE167,2)))</f>
        <v>#VALUE!</v>
      </c>
      <c r="P167" s="89" t="e">
        <f>IF(stats!$Y$13,DATE(RIGHT(loaded!AG167,4),MID(loaded!AG167,3,2),LEFT(loaded!AG167,2)),DATE(RIGHT(loaded!AG167,4),MID(loaded!AG167,4,2),LEFT(loaded!AG167,2)))</f>
        <v>#VALUE!</v>
      </c>
      <c r="Q167" s="67" t="e">
        <f t="shared" si="5"/>
        <v>#VALUE!</v>
      </c>
      <c r="R167" t="e">
        <f>INDEX(reces_codes,MATCH(loaded!AI167,reason,0))</f>
        <v>#N/A</v>
      </c>
      <c r="S167" t="e">
        <f>INDEX(TDS_codes,MATCH(loaded!AK167,TDS,0))</f>
        <v>#N/A</v>
      </c>
      <c r="T167" t="e">
        <f>IF(M167=2,"",INDEX(method_codes,MATCH(loaded!AM167,method,0)))</f>
        <v>#N/A</v>
      </c>
      <c r="U167" t="e">
        <f>IF(M167=2,"",INDEX(inj_codes,MATCH(loaded!AO167,inj,0)))</f>
        <v>#N/A</v>
      </c>
      <c r="V167" t="e">
        <f>IF(M167=2,"",INDEX(drug_codes,MATCH(loaded!AQ167,drug,0)))</f>
        <v>#N/A</v>
      </c>
      <c r="W167" t="e">
        <f>IF(M167=2,"",_xlfn.IFNA(INDEX(drug_codes,MATCH(loaded!AS167,drug,0)),""))</f>
        <v>#N/A</v>
      </c>
      <c r="X167" t="e">
        <f>IF(M167=2,"",_xlfn.IFNA(INDEX(drug_codes,MATCH(loaded!AU167,drug,0)),""))</f>
        <v>#N/A</v>
      </c>
      <c r="Y167" t="e">
        <f>IF(M167=2,"",_xlfn.IFNA(INDEX(drug_codes,MATCH(loaded!AW167,drug,0)),""))</f>
        <v>#N/A</v>
      </c>
      <c r="Z167" t="e">
        <f>IF(M167=2,"",_xlfn.IFNA(INDEX(drug_codes,MATCH(loaded!AY167,drug,0)),""))</f>
        <v>#N/A</v>
      </c>
      <c r="AA167" t="e">
        <f>IF(M167=2,"",_xlfn.IFNA(INDEX(drug_codes,MATCH(loaded!BA167,drug,0)),""))</f>
        <v>#N/A</v>
      </c>
      <c r="AB167" t="e">
        <f>INDEX(MTT_codes,MATCH(loaded!BC167,MTT,0))</f>
        <v>#N/A</v>
      </c>
      <c r="AC167" t="str">
        <f>_xlfn.IFNA(INDEX(MTT_codes,MATCH(loaded!BE167,MTT,0)),"")</f>
        <v/>
      </c>
      <c r="AD167" t="str">
        <f>_xlfn.IFNA(INDEX(MTT_codes,MATCH(loaded!BG167,MTT,0)),"")</f>
        <v/>
      </c>
      <c r="AE167" t="str">
        <f>_xlfn.IFNA(INDEX(MTT_codes,MATCH(loaded!BI167,MTT,0)),"")</f>
        <v/>
      </c>
      <c r="AF167" t="str">
        <f>_xlfn.IFNA(INDEX(MTT_codes,MATCH(loaded!BK167,MTT,0)),"")</f>
        <v/>
      </c>
      <c r="AG167" t="str">
        <f>_xlfn.IFNA(INDEX(MTT_codes,MATCH(loaded!BM167,MTT,0)),"")</f>
        <v/>
      </c>
      <c r="AH167" t="e">
        <f>INDEX(liv_ar_codes,MATCH(loaded!BO167,liv_ar,0))</f>
        <v>#N/A</v>
      </c>
      <c r="AI167" t="str">
        <f>_xlfn.IFNA(INDEX(MTT_codes,MATCH(loaded!BQ167,MTT,0)),"")</f>
        <v/>
      </c>
      <c r="AJ167">
        <f>_xlfn.IFNA(INDEX(mental_codes,MATCH(loaded!BS167,mental,0)),9)</f>
        <v>9</v>
      </c>
    </row>
    <row r="168" spans="2:36">
      <c r="B168">
        <f>loaded!C168</f>
        <v>0</v>
      </c>
      <c r="C168">
        <f>loaded!I168</f>
        <v>0</v>
      </c>
      <c r="D168">
        <f>IF(loaded!K168="Male",1,IF(loaded!K168="Female",2,9))</f>
        <v>9</v>
      </c>
      <c r="E168" s="89" t="e">
        <f>IF(stats!$Y$13,DATE(RIGHT(loaded!M168,4),MID(loaded!M168,3,2),LEFT(loaded!M168,2)),DATE(RIGHT(loaded!M168,4), MID(loaded!M168,4,2),LEFT(loaded!M168,2)))</f>
        <v>#VALUE!</v>
      </c>
      <c r="F168" s="67" t="e">
        <f t="shared" si="4"/>
        <v>#VALUE!</v>
      </c>
      <c r="G168" t="str">
        <f>LEFT(loaded!O168,3)</f>
        <v/>
      </c>
      <c r="H168" s="67" t="str">
        <f>_xlfn.IFNA(INDEX(cntry_codes,MATCH(loaded!Q168,countries,0)),IF(loaded!Q168="","0003",""))</f>
        <v>0003</v>
      </c>
      <c r="I168" t="e">
        <f>INDEX(atsi_codes,MATCH(loaded!S168,atsi,0))</f>
        <v>#N/A</v>
      </c>
      <c r="J168" t="e">
        <f>INDEX(lang_codes,MATCH(loaded!U168,lang,0))</f>
        <v>#N/A</v>
      </c>
      <c r="K168" s="6">
        <f>loaded!W168</f>
        <v>0</v>
      </c>
      <c r="L168" t="e">
        <f>INDEX(us_acc_codes,MATCH(loaded!Y168,us_acc,0))</f>
        <v>#N/A</v>
      </c>
      <c r="M168" t="e">
        <f>INDEX(client_codes,MATCH(loaded!AA168,client,0))</f>
        <v>#N/A</v>
      </c>
      <c r="N168" t="e">
        <f>INDEX(src_ref_codes,MATCH(loaded!AC168,src_ref,0))</f>
        <v>#N/A</v>
      </c>
      <c r="O168" s="89" t="e">
        <f>IF(stats!$Y$13,DATE(RIGHT(loaded!AE168,4),MID(loaded!AE168,3,2),LEFT(loaded!AE168,2)),DATE(RIGHT(loaded!AE168,4),MID(loaded!AE168,4,2),LEFT(loaded!AE168,2)))</f>
        <v>#VALUE!</v>
      </c>
      <c r="P168" s="89" t="e">
        <f>IF(stats!$Y$13,DATE(RIGHT(loaded!AG168,4),MID(loaded!AG168,3,2),LEFT(loaded!AG168,2)),DATE(RIGHT(loaded!AG168,4),MID(loaded!AG168,4,2),LEFT(loaded!AG168,2)))</f>
        <v>#VALUE!</v>
      </c>
      <c r="Q168" s="67" t="e">
        <f t="shared" si="5"/>
        <v>#VALUE!</v>
      </c>
      <c r="R168" t="e">
        <f>INDEX(reces_codes,MATCH(loaded!AI168,reason,0))</f>
        <v>#N/A</v>
      </c>
      <c r="S168" t="e">
        <f>INDEX(TDS_codes,MATCH(loaded!AK168,TDS,0))</f>
        <v>#N/A</v>
      </c>
      <c r="T168" t="e">
        <f>IF(M168=2,"",INDEX(method_codes,MATCH(loaded!AM168,method,0)))</f>
        <v>#N/A</v>
      </c>
      <c r="U168" t="e">
        <f>IF(M168=2,"",INDEX(inj_codes,MATCH(loaded!AO168,inj,0)))</f>
        <v>#N/A</v>
      </c>
      <c r="V168" t="e">
        <f>IF(M168=2,"",INDEX(drug_codes,MATCH(loaded!AQ168,drug,0)))</f>
        <v>#N/A</v>
      </c>
      <c r="W168" t="e">
        <f>IF(M168=2,"",_xlfn.IFNA(INDEX(drug_codes,MATCH(loaded!AS168,drug,0)),""))</f>
        <v>#N/A</v>
      </c>
      <c r="X168" t="e">
        <f>IF(M168=2,"",_xlfn.IFNA(INDEX(drug_codes,MATCH(loaded!AU168,drug,0)),""))</f>
        <v>#N/A</v>
      </c>
      <c r="Y168" t="e">
        <f>IF(M168=2,"",_xlfn.IFNA(INDEX(drug_codes,MATCH(loaded!AW168,drug,0)),""))</f>
        <v>#N/A</v>
      </c>
      <c r="Z168" t="e">
        <f>IF(M168=2,"",_xlfn.IFNA(INDEX(drug_codes,MATCH(loaded!AY168,drug,0)),""))</f>
        <v>#N/A</v>
      </c>
      <c r="AA168" t="e">
        <f>IF(M168=2,"",_xlfn.IFNA(INDEX(drug_codes,MATCH(loaded!BA168,drug,0)),""))</f>
        <v>#N/A</v>
      </c>
      <c r="AB168" t="e">
        <f>INDEX(MTT_codes,MATCH(loaded!BC168,MTT,0))</f>
        <v>#N/A</v>
      </c>
      <c r="AC168" t="str">
        <f>_xlfn.IFNA(INDEX(MTT_codes,MATCH(loaded!BE168,MTT,0)),"")</f>
        <v/>
      </c>
      <c r="AD168" t="str">
        <f>_xlfn.IFNA(INDEX(MTT_codes,MATCH(loaded!BG168,MTT,0)),"")</f>
        <v/>
      </c>
      <c r="AE168" t="str">
        <f>_xlfn.IFNA(INDEX(MTT_codes,MATCH(loaded!BI168,MTT,0)),"")</f>
        <v/>
      </c>
      <c r="AF168" t="str">
        <f>_xlfn.IFNA(INDEX(MTT_codes,MATCH(loaded!BK168,MTT,0)),"")</f>
        <v/>
      </c>
      <c r="AG168" t="str">
        <f>_xlfn.IFNA(INDEX(MTT_codes,MATCH(loaded!BM168,MTT,0)),"")</f>
        <v/>
      </c>
      <c r="AH168" t="e">
        <f>INDEX(liv_ar_codes,MATCH(loaded!BO168,liv_ar,0))</f>
        <v>#N/A</v>
      </c>
      <c r="AI168" t="str">
        <f>_xlfn.IFNA(INDEX(MTT_codes,MATCH(loaded!BQ168,MTT,0)),"")</f>
        <v/>
      </c>
      <c r="AJ168">
        <f>_xlfn.IFNA(INDEX(mental_codes,MATCH(loaded!BS168,mental,0)),9)</f>
        <v>9</v>
      </c>
    </row>
    <row r="169" spans="2:36">
      <c r="B169">
        <f>loaded!C169</f>
        <v>0</v>
      </c>
      <c r="C169">
        <f>loaded!I169</f>
        <v>0</v>
      </c>
      <c r="D169">
        <f>IF(loaded!K169="Male",1,IF(loaded!K169="Female",2,9))</f>
        <v>9</v>
      </c>
      <c r="E169" s="89" t="e">
        <f>IF(stats!$Y$13,DATE(RIGHT(loaded!M169,4),MID(loaded!M169,3,2),LEFT(loaded!M169,2)),DATE(RIGHT(loaded!M169,4), MID(loaded!M169,4,2),LEFT(loaded!M169,2)))</f>
        <v>#VALUE!</v>
      </c>
      <c r="F169" s="67" t="e">
        <f t="shared" si="4"/>
        <v>#VALUE!</v>
      </c>
      <c r="G169" t="str">
        <f>LEFT(loaded!O169,3)</f>
        <v/>
      </c>
      <c r="H169" s="67" t="str">
        <f>_xlfn.IFNA(INDEX(cntry_codes,MATCH(loaded!Q169,countries,0)),IF(loaded!Q169="","0003",""))</f>
        <v>0003</v>
      </c>
      <c r="I169" t="e">
        <f>INDEX(atsi_codes,MATCH(loaded!S169,atsi,0))</f>
        <v>#N/A</v>
      </c>
      <c r="J169" t="e">
        <f>INDEX(lang_codes,MATCH(loaded!U169,lang,0))</f>
        <v>#N/A</v>
      </c>
      <c r="K169" s="6">
        <f>loaded!W169</f>
        <v>0</v>
      </c>
      <c r="L169" t="e">
        <f>INDEX(us_acc_codes,MATCH(loaded!Y169,us_acc,0))</f>
        <v>#N/A</v>
      </c>
      <c r="M169" t="e">
        <f>INDEX(client_codes,MATCH(loaded!AA169,client,0))</f>
        <v>#N/A</v>
      </c>
      <c r="N169" t="e">
        <f>INDEX(src_ref_codes,MATCH(loaded!AC169,src_ref,0))</f>
        <v>#N/A</v>
      </c>
      <c r="O169" s="89" t="e">
        <f>IF(stats!$Y$13,DATE(RIGHT(loaded!AE169,4),MID(loaded!AE169,3,2),LEFT(loaded!AE169,2)),DATE(RIGHT(loaded!AE169,4),MID(loaded!AE169,4,2),LEFT(loaded!AE169,2)))</f>
        <v>#VALUE!</v>
      </c>
      <c r="P169" s="89" t="e">
        <f>IF(stats!$Y$13,DATE(RIGHT(loaded!AG169,4),MID(loaded!AG169,3,2),LEFT(loaded!AG169,2)),DATE(RIGHT(loaded!AG169,4),MID(loaded!AG169,4,2),LEFT(loaded!AG169,2)))</f>
        <v>#VALUE!</v>
      </c>
      <c r="Q169" s="67" t="e">
        <f t="shared" si="5"/>
        <v>#VALUE!</v>
      </c>
      <c r="R169" t="e">
        <f>INDEX(reces_codes,MATCH(loaded!AI169,reason,0))</f>
        <v>#N/A</v>
      </c>
      <c r="S169" t="e">
        <f>INDEX(TDS_codes,MATCH(loaded!AK169,TDS,0))</f>
        <v>#N/A</v>
      </c>
      <c r="T169" t="e">
        <f>IF(M169=2,"",INDEX(method_codes,MATCH(loaded!AM169,method,0)))</f>
        <v>#N/A</v>
      </c>
      <c r="U169" t="e">
        <f>IF(M169=2,"",INDEX(inj_codes,MATCH(loaded!AO169,inj,0)))</f>
        <v>#N/A</v>
      </c>
      <c r="V169" t="e">
        <f>IF(M169=2,"",INDEX(drug_codes,MATCH(loaded!AQ169,drug,0)))</f>
        <v>#N/A</v>
      </c>
      <c r="W169" t="e">
        <f>IF(M169=2,"",_xlfn.IFNA(INDEX(drug_codes,MATCH(loaded!AS169,drug,0)),""))</f>
        <v>#N/A</v>
      </c>
      <c r="X169" t="e">
        <f>IF(M169=2,"",_xlfn.IFNA(INDEX(drug_codes,MATCH(loaded!AU169,drug,0)),""))</f>
        <v>#N/A</v>
      </c>
      <c r="Y169" t="e">
        <f>IF(M169=2,"",_xlfn.IFNA(INDEX(drug_codes,MATCH(loaded!AW169,drug,0)),""))</f>
        <v>#N/A</v>
      </c>
      <c r="Z169" t="e">
        <f>IF(M169=2,"",_xlfn.IFNA(INDEX(drug_codes,MATCH(loaded!AY169,drug,0)),""))</f>
        <v>#N/A</v>
      </c>
      <c r="AA169" t="e">
        <f>IF(M169=2,"",_xlfn.IFNA(INDEX(drug_codes,MATCH(loaded!BA169,drug,0)),""))</f>
        <v>#N/A</v>
      </c>
      <c r="AB169" t="e">
        <f>INDEX(MTT_codes,MATCH(loaded!BC169,MTT,0))</f>
        <v>#N/A</v>
      </c>
      <c r="AC169" t="str">
        <f>_xlfn.IFNA(INDEX(MTT_codes,MATCH(loaded!BE169,MTT,0)),"")</f>
        <v/>
      </c>
      <c r="AD169" t="str">
        <f>_xlfn.IFNA(INDEX(MTT_codes,MATCH(loaded!BG169,MTT,0)),"")</f>
        <v/>
      </c>
      <c r="AE169" t="str">
        <f>_xlfn.IFNA(INDEX(MTT_codes,MATCH(loaded!BI169,MTT,0)),"")</f>
        <v/>
      </c>
      <c r="AF169" t="str">
        <f>_xlfn.IFNA(INDEX(MTT_codes,MATCH(loaded!BK169,MTT,0)),"")</f>
        <v/>
      </c>
      <c r="AG169" t="str">
        <f>_xlfn.IFNA(INDEX(MTT_codes,MATCH(loaded!BM169,MTT,0)),"")</f>
        <v/>
      </c>
      <c r="AH169" t="e">
        <f>INDEX(liv_ar_codes,MATCH(loaded!BO169,liv_ar,0))</f>
        <v>#N/A</v>
      </c>
      <c r="AI169" t="str">
        <f>_xlfn.IFNA(INDEX(MTT_codes,MATCH(loaded!BQ169,MTT,0)),"")</f>
        <v/>
      </c>
      <c r="AJ169">
        <f>_xlfn.IFNA(INDEX(mental_codes,MATCH(loaded!BS169,mental,0)),9)</f>
        <v>9</v>
      </c>
    </row>
    <row r="170" spans="2:36">
      <c r="B170">
        <f>loaded!C170</f>
        <v>0</v>
      </c>
      <c r="C170">
        <f>loaded!I170</f>
        <v>0</v>
      </c>
      <c r="D170">
        <f>IF(loaded!K170="Male",1,IF(loaded!K170="Female",2,9))</f>
        <v>9</v>
      </c>
      <c r="E170" s="89" t="e">
        <f>IF(stats!$Y$13,DATE(RIGHT(loaded!M170,4),MID(loaded!M170,3,2),LEFT(loaded!M170,2)),DATE(RIGHT(loaded!M170,4), MID(loaded!M170,4,2),LEFT(loaded!M170,2)))</f>
        <v>#VALUE!</v>
      </c>
      <c r="F170" s="67" t="e">
        <f t="shared" si="4"/>
        <v>#VALUE!</v>
      </c>
      <c r="G170" t="str">
        <f>LEFT(loaded!O170,3)</f>
        <v/>
      </c>
      <c r="H170" s="67" t="str">
        <f>_xlfn.IFNA(INDEX(cntry_codes,MATCH(loaded!Q170,countries,0)),IF(loaded!Q170="","0003",""))</f>
        <v>0003</v>
      </c>
      <c r="I170" t="e">
        <f>INDEX(atsi_codes,MATCH(loaded!S170,atsi,0))</f>
        <v>#N/A</v>
      </c>
      <c r="J170" t="e">
        <f>INDEX(lang_codes,MATCH(loaded!U170,lang,0))</f>
        <v>#N/A</v>
      </c>
      <c r="K170" s="6">
        <f>loaded!W170</f>
        <v>0</v>
      </c>
      <c r="L170" t="e">
        <f>INDEX(us_acc_codes,MATCH(loaded!Y170,us_acc,0))</f>
        <v>#N/A</v>
      </c>
      <c r="M170" t="e">
        <f>INDEX(client_codes,MATCH(loaded!AA170,client,0))</f>
        <v>#N/A</v>
      </c>
      <c r="N170" t="e">
        <f>INDEX(src_ref_codes,MATCH(loaded!AC170,src_ref,0))</f>
        <v>#N/A</v>
      </c>
      <c r="O170" s="89" t="e">
        <f>IF(stats!$Y$13,DATE(RIGHT(loaded!AE170,4),MID(loaded!AE170,3,2),LEFT(loaded!AE170,2)),DATE(RIGHT(loaded!AE170,4),MID(loaded!AE170,4,2),LEFT(loaded!AE170,2)))</f>
        <v>#VALUE!</v>
      </c>
      <c r="P170" s="89" t="e">
        <f>IF(stats!$Y$13,DATE(RIGHT(loaded!AG170,4),MID(loaded!AG170,3,2),LEFT(loaded!AG170,2)),DATE(RIGHT(loaded!AG170,4),MID(loaded!AG170,4,2),LEFT(loaded!AG170,2)))</f>
        <v>#VALUE!</v>
      </c>
      <c r="Q170" s="67" t="e">
        <f t="shared" si="5"/>
        <v>#VALUE!</v>
      </c>
      <c r="R170" t="e">
        <f>INDEX(reces_codes,MATCH(loaded!AI170,reason,0))</f>
        <v>#N/A</v>
      </c>
      <c r="S170" t="e">
        <f>INDEX(TDS_codes,MATCH(loaded!AK170,TDS,0))</f>
        <v>#N/A</v>
      </c>
      <c r="T170" t="e">
        <f>IF(M170=2,"",INDEX(method_codes,MATCH(loaded!AM170,method,0)))</f>
        <v>#N/A</v>
      </c>
      <c r="U170" t="e">
        <f>IF(M170=2,"",INDEX(inj_codes,MATCH(loaded!AO170,inj,0)))</f>
        <v>#N/A</v>
      </c>
      <c r="V170" t="e">
        <f>IF(M170=2,"",INDEX(drug_codes,MATCH(loaded!AQ170,drug,0)))</f>
        <v>#N/A</v>
      </c>
      <c r="W170" t="e">
        <f>IF(M170=2,"",_xlfn.IFNA(INDEX(drug_codes,MATCH(loaded!AS170,drug,0)),""))</f>
        <v>#N/A</v>
      </c>
      <c r="X170" t="e">
        <f>IF(M170=2,"",_xlfn.IFNA(INDEX(drug_codes,MATCH(loaded!AU170,drug,0)),""))</f>
        <v>#N/A</v>
      </c>
      <c r="Y170" t="e">
        <f>IF(M170=2,"",_xlfn.IFNA(INDEX(drug_codes,MATCH(loaded!AW170,drug,0)),""))</f>
        <v>#N/A</v>
      </c>
      <c r="Z170" t="e">
        <f>IF(M170=2,"",_xlfn.IFNA(INDEX(drug_codes,MATCH(loaded!AY170,drug,0)),""))</f>
        <v>#N/A</v>
      </c>
      <c r="AA170" t="e">
        <f>IF(M170=2,"",_xlfn.IFNA(INDEX(drug_codes,MATCH(loaded!BA170,drug,0)),""))</f>
        <v>#N/A</v>
      </c>
      <c r="AB170" t="e">
        <f>INDEX(MTT_codes,MATCH(loaded!BC170,MTT,0))</f>
        <v>#N/A</v>
      </c>
      <c r="AC170" t="str">
        <f>_xlfn.IFNA(INDEX(MTT_codes,MATCH(loaded!BE170,MTT,0)),"")</f>
        <v/>
      </c>
      <c r="AD170" t="str">
        <f>_xlfn.IFNA(INDEX(MTT_codes,MATCH(loaded!BG170,MTT,0)),"")</f>
        <v/>
      </c>
      <c r="AE170" t="str">
        <f>_xlfn.IFNA(INDEX(MTT_codes,MATCH(loaded!BI170,MTT,0)),"")</f>
        <v/>
      </c>
      <c r="AF170" t="str">
        <f>_xlfn.IFNA(INDEX(MTT_codes,MATCH(loaded!BK170,MTT,0)),"")</f>
        <v/>
      </c>
      <c r="AG170" t="str">
        <f>_xlfn.IFNA(INDEX(MTT_codes,MATCH(loaded!BM170,MTT,0)),"")</f>
        <v/>
      </c>
      <c r="AH170" t="e">
        <f>INDEX(liv_ar_codes,MATCH(loaded!BO170,liv_ar,0))</f>
        <v>#N/A</v>
      </c>
      <c r="AI170" t="str">
        <f>_xlfn.IFNA(INDEX(MTT_codes,MATCH(loaded!BQ170,MTT,0)),"")</f>
        <v/>
      </c>
      <c r="AJ170">
        <f>_xlfn.IFNA(INDEX(mental_codes,MATCH(loaded!BS170,mental,0)),9)</f>
        <v>9</v>
      </c>
    </row>
    <row r="171" spans="2:36">
      <c r="B171">
        <f>loaded!C171</f>
        <v>0</v>
      </c>
      <c r="C171">
        <f>loaded!I171</f>
        <v>0</v>
      </c>
      <c r="D171">
        <f>IF(loaded!K171="Male",1,IF(loaded!K171="Female",2,9))</f>
        <v>9</v>
      </c>
      <c r="E171" s="89" t="e">
        <f>IF(stats!$Y$13,DATE(RIGHT(loaded!M171,4),MID(loaded!M171,3,2),LEFT(loaded!M171,2)),DATE(RIGHT(loaded!M171,4), MID(loaded!M171,4,2),LEFT(loaded!M171,2)))</f>
        <v>#VALUE!</v>
      </c>
      <c r="F171" s="67" t="e">
        <f t="shared" si="4"/>
        <v>#VALUE!</v>
      </c>
      <c r="G171" t="str">
        <f>LEFT(loaded!O171,3)</f>
        <v/>
      </c>
      <c r="H171" s="67" t="str">
        <f>_xlfn.IFNA(INDEX(cntry_codes,MATCH(loaded!Q171,countries,0)),IF(loaded!Q171="","0003",""))</f>
        <v>0003</v>
      </c>
      <c r="I171" t="e">
        <f>INDEX(atsi_codes,MATCH(loaded!S171,atsi,0))</f>
        <v>#N/A</v>
      </c>
      <c r="J171" t="e">
        <f>INDEX(lang_codes,MATCH(loaded!U171,lang,0))</f>
        <v>#N/A</v>
      </c>
      <c r="K171" s="6">
        <f>loaded!W171</f>
        <v>0</v>
      </c>
      <c r="L171" t="e">
        <f>INDEX(us_acc_codes,MATCH(loaded!Y171,us_acc,0))</f>
        <v>#N/A</v>
      </c>
      <c r="M171" t="e">
        <f>INDEX(client_codes,MATCH(loaded!AA171,client,0))</f>
        <v>#N/A</v>
      </c>
      <c r="N171" t="e">
        <f>INDEX(src_ref_codes,MATCH(loaded!AC171,src_ref,0))</f>
        <v>#N/A</v>
      </c>
      <c r="O171" s="89" t="e">
        <f>IF(stats!$Y$13,DATE(RIGHT(loaded!AE171,4),MID(loaded!AE171,3,2),LEFT(loaded!AE171,2)),DATE(RIGHT(loaded!AE171,4),MID(loaded!AE171,4,2),LEFT(loaded!AE171,2)))</f>
        <v>#VALUE!</v>
      </c>
      <c r="P171" s="89" t="e">
        <f>IF(stats!$Y$13,DATE(RIGHT(loaded!AG171,4),MID(loaded!AG171,3,2),LEFT(loaded!AG171,2)),DATE(RIGHT(loaded!AG171,4),MID(loaded!AG171,4,2),LEFT(loaded!AG171,2)))</f>
        <v>#VALUE!</v>
      </c>
      <c r="Q171" s="67" t="e">
        <f t="shared" si="5"/>
        <v>#VALUE!</v>
      </c>
      <c r="R171" t="e">
        <f>INDEX(reces_codes,MATCH(loaded!AI171,reason,0))</f>
        <v>#N/A</v>
      </c>
      <c r="S171" t="e">
        <f>INDEX(TDS_codes,MATCH(loaded!AK171,TDS,0))</f>
        <v>#N/A</v>
      </c>
      <c r="T171" t="e">
        <f>IF(M171=2,"",INDEX(method_codes,MATCH(loaded!AM171,method,0)))</f>
        <v>#N/A</v>
      </c>
      <c r="U171" t="e">
        <f>IF(M171=2,"",INDEX(inj_codes,MATCH(loaded!AO171,inj,0)))</f>
        <v>#N/A</v>
      </c>
      <c r="V171" t="e">
        <f>IF(M171=2,"",INDEX(drug_codes,MATCH(loaded!AQ171,drug,0)))</f>
        <v>#N/A</v>
      </c>
      <c r="W171" t="e">
        <f>IF(M171=2,"",_xlfn.IFNA(INDEX(drug_codes,MATCH(loaded!AS171,drug,0)),""))</f>
        <v>#N/A</v>
      </c>
      <c r="X171" t="e">
        <f>IF(M171=2,"",_xlfn.IFNA(INDEX(drug_codes,MATCH(loaded!AU171,drug,0)),""))</f>
        <v>#N/A</v>
      </c>
      <c r="Y171" t="e">
        <f>IF(M171=2,"",_xlfn.IFNA(INDEX(drug_codes,MATCH(loaded!AW171,drug,0)),""))</f>
        <v>#N/A</v>
      </c>
      <c r="Z171" t="e">
        <f>IF(M171=2,"",_xlfn.IFNA(INDEX(drug_codes,MATCH(loaded!AY171,drug,0)),""))</f>
        <v>#N/A</v>
      </c>
      <c r="AA171" t="e">
        <f>IF(M171=2,"",_xlfn.IFNA(INDEX(drug_codes,MATCH(loaded!BA171,drug,0)),""))</f>
        <v>#N/A</v>
      </c>
      <c r="AB171" t="e">
        <f>INDEX(MTT_codes,MATCH(loaded!BC171,MTT,0))</f>
        <v>#N/A</v>
      </c>
      <c r="AC171" t="str">
        <f>_xlfn.IFNA(INDEX(MTT_codes,MATCH(loaded!BE171,MTT,0)),"")</f>
        <v/>
      </c>
      <c r="AD171" t="str">
        <f>_xlfn.IFNA(INDEX(MTT_codes,MATCH(loaded!BG171,MTT,0)),"")</f>
        <v/>
      </c>
      <c r="AE171" t="str">
        <f>_xlfn.IFNA(INDEX(MTT_codes,MATCH(loaded!BI171,MTT,0)),"")</f>
        <v/>
      </c>
      <c r="AF171" t="str">
        <f>_xlfn.IFNA(INDEX(MTT_codes,MATCH(loaded!BK171,MTT,0)),"")</f>
        <v/>
      </c>
      <c r="AG171" t="str">
        <f>_xlfn.IFNA(INDEX(MTT_codes,MATCH(loaded!BM171,MTT,0)),"")</f>
        <v/>
      </c>
      <c r="AH171" t="e">
        <f>INDEX(liv_ar_codes,MATCH(loaded!BO171,liv_ar,0))</f>
        <v>#N/A</v>
      </c>
      <c r="AI171" t="str">
        <f>_xlfn.IFNA(INDEX(MTT_codes,MATCH(loaded!BQ171,MTT,0)),"")</f>
        <v/>
      </c>
      <c r="AJ171">
        <f>_xlfn.IFNA(INDEX(mental_codes,MATCH(loaded!BS171,mental,0)),9)</f>
        <v>9</v>
      </c>
    </row>
    <row r="172" spans="2:36">
      <c r="B172">
        <f>loaded!C172</f>
        <v>0</v>
      </c>
      <c r="C172">
        <f>loaded!I172</f>
        <v>0</v>
      </c>
      <c r="D172">
        <f>IF(loaded!K172="Male",1,IF(loaded!K172="Female",2,9))</f>
        <v>9</v>
      </c>
      <c r="E172" s="89" t="e">
        <f>IF(stats!$Y$13,DATE(RIGHT(loaded!M172,4),MID(loaded!M172,3,2),LEFT(loaded!M172,2)),DATE(RIGHT(loaded!M172,4), MID(loaded!M172,4,2),LEFT(loaded!M172,2)))</f>
        <v>#VALUE!</v>
      </c>
      <c r="F172" s="67" t="e">
        <f t="shared" si="4"/>
        <v>#VALUE!</v>
      </c>
      <c r="G172" t="str">
        <f>LEFT(loaded!O172,3)</f>
        <v/>
      </c>
      <c r="H172" s="67" t="str">
        <f>_xlfn.IFNA(INDEX(cntry_codes,MATCH(loaded!Q172,countries,0)),IF(loaded!Q172="","0003",""))</f>
        <v>0003</v>
      </c>
      <c r="I172" t="e">
        <f>INDEX(atsi_codes,MATCH(loaded!S172,atsi,0))</f>
        <v>#N/A</v>
      </c>
      <c r="J172" t="e">
        <f>INDEX(lang_codes,MATCH(loaded!U172,lang,0))</f>
        <v>#N/A</v>
      </c>
      <c r="K172" s="6">
        <f>loaded!W172</f>
        <v>0</v>
      </c>
      <c r="L172" t="e">
        <f>INDEX(us_acc_codes,MATCH(loaded!Y172,us_acc,0))</f>
        <v>#N/A</v>
      </c>
      <c r="M172" t="e">
        <f>INDEX(client_codes,MATCH(loaded!AA172,client,0))</f>
        <v>#N/A</v>
      </c>
      <c r="N172" t="e">
        <f>INDEX(src_ref_codes,MATCH(loaded!AC172,src_ref,0))</f>
        <v>#N/A</v>
      </c>
      <c r="O172" s="89" t="e">
        <f>IF(stats!$Y$13,DATE(RIGHT(loaded!AE172,4),MID(loaded!AE172,3,2),LEFT(loaded!AE172,2)),DATE(RIGHT(loaded!AE172,4),MID(loaded!AE172,4,2),LEFT(loaded!AE172,2)))</f>
        <v>#VALUE!</v>
      </c>
      <c r="P172" s="89" t="e">
        <f>IF(stats!$Y$13,DATE(RIGHT(loaded!AG172,4),MID(loaded!AG172,3,2),LEFT(loaded!AG172,2)),DATE(RIGHT(loaded!AG172,4),MID(loaded!AG172,4,2),LEFT(loaded!AG172,2)))</f>
        <v>#VALUE!</v>
      </c>
      <c r="Q172" s="67" t="e">
        <f t="shared" si="5"/>
        <v>#VALUE!</v>
      </c>
      <c r="R172" t="e">
        <f>INDEX(reces_codes,MATCH(loaded!AI172,reason,0))</f>
        <v>#N/A</v>
      </c>
      <c r="S172" t="e">
        <f>INDEX(TDS_codes,MATCH(loaded!AK172,TDS,0))</f>
        <v>#N/A</v>
      </c>
      <c r="T172" t="e">
        <f>IF(M172=2,"",INDEX(method_codes,MATCH(loaded!AM172,method,0)))</f>
        <v>#N/A</v>
      </c>
      <c r="U172" t="e">
        <f>IF(M172=2,"",INDEX(inj_codes,MATCH(loaded!AO172,inj,0)))</f>
        <v>#N/A</v>
      </c>
      <c r="V172" t="e">
        <f>IF(M172=2,"",INDEX(drug_codes,MATCH(loaded!AQ172,drug,0)))</f>
        <v>#N/A</v>
      </c>
      <c r="W172" t="e">
        <f>IF(M172=2,"",_xlfn.IFNA(INDEX(drug_codes,MATCH(loaded!AS172,drug,0)),""))</f>
        <v>#N/A</v>
      </c>
      <c r="X172" t="e">
        <f>IF(M172=2,"",_xlfn.IFNA(INDEX(drug_codes,MATCH(loaded!AU172,drug,0)),""))</f>
        <v>#N/A</v>
      </c>
      <c r="Y172" t="e">
        <f>IF(M172=2,"",_xlfn.IFNA(INDEX(drug_codes,MATCH(loaded!AW172,drug,0)),""))</f>
        <v>#N/A</v>
      </c>
      <c r="Z172" t="e">
        <f>IF(M172=2,"",_xlfn.IFNA(INDEX(drug_codes,MATCH(loaded!AY172,drug,0)),""))</f>
        <v>#N/A</v>
      </c>
      <c r="AA172" t="e">
        <f>IF(M172=2,"",_xlfn.IFNA(INDEX(drug_codes,MATCH(loaded!BA172,drug,0)),""))</f>
        <v>#N/A</v>
      </c>
      <c r="AB172" t="e">
        <f>INDEX(MTT_codes,MATCH(loaded!BC172,MTT,0))</f>
        <v>#N/A</v>
      </c>
      <c r="AC172" t="str">
        <f>_xlfn.IFNA(INDEX(MTT_codes,MATCH(loaded!BE172,MTT,0)),"")</f>
        <v/>
      </c>
      <c r="AD172" t="str">
        <f>_xlfn.IFNA(INDEX(MTT_codes,MATCH(loaded!BG172,MTT,0)),"")</f>
        <v/>
      </c>
      <c r="AE172" t="str">
        <f>_xlfn.IFNA(INDEX(MTT_codes,MATCH(loaded!BI172,MTT,0)),"")</f>
        <v/>
      </c>
      <c r="AF172" t="str">
        <f>_xlfn.IFNA(INDEX(MTT_codes,MATCH(loaded!BK172,MTT,0)),"")</f>
        <v/>
      </c>
      <c r="AG172" t="str">
        <f>_xlfn.IFNA(INDEX(MTT_codes,MATCH(loaded!BM172,MTT,0)),"")</f>
        <v/>
      </c>
      <c r="AH172" t="e">
        <f>INDEX(liv_ar_codes,MATCH(loaded!BO172,liv_ar,0))</f>
        <v>#N/A</v>
      </c>
      <c r="AI172" t="str">
        <f>_xlfn.IFNA(INDEX(MTT_codes,MATCH(loaded!BQ172,MTT,0)),"")</f>
        <v/>
      </c>
      <c r="AJ172">
        <f>_xlfn.IFNA(INDEX(mental_codes,MATCH(loaded!BS172,mental,0)),9)</f>
        <v>9</v>
      </c>
    </row>
    <row r="173" spans="2:36">
      <c r="B173">
        <f>loaded!C173</f>
        <v>0</v>
      </c>
      <c r="C173">
        <f>loaded!I173</f>
        <v>0</v>
      </c>
      <c r="D173">
        <f>IF(loaded!K173="Male",1,IF(loaded!K173="Female",2,9))</f>
        <v>9</v>
      </c>
      <c r="E173" s="89" t="e">
        <f>IF(stats!$Y$13,DATE(RIGHT(loaded!M173,4),MID(loaded!M173,3,2),LEFT(loaded!M173,2)),DATE(RIGHT(loaded!M173,4), MID(loaded!M173,4,2),LEFT(loaded!M173,2)))</f>
        <v>#VALUE!</v>
      </c>
      <c r="F173" s="67" t="e">
        <f t="shared" si="4"/>
        <v>#VALUE!</v>
      </c>
      <c r="G173" t="str">
        <f>LEFT(loaded!O173,3)</f>
        <v/>
      </c>
      <c r="H173" s="67" t="str">
        <f>_xlfn.IFNA(INDEX(cntry_codes,MATCH(loaded!Q173,countries,0)),IF(loaded!Q173="","0003",""))</f>
        <v>0003</v>
      </c>
      <c r="I173" t="e">
        <f>INDEX(atsi_codes,MATCH(loaded!S173,atsi,0))</f>
        <v>#N/A</v>
      </c>
      <c r="J173" t="e">
        <f>INDEX(lang_codes,MATCH(loaded!U173,lang,0))</f>
        <v>#N/A</v>
      </c>
      <c r="K173" s="6">
        <f>loaded!W173</f>
        <v>0</v>
      </c>
      <c r="L173" t="e">
        <f>INDEX(us_acc_codes,MATCH(loaded!Y173,us_acc,0))</f>
        <v>#N/A</v>
      </c>
      <c r="M173" t="e">
        <f>INDEX(client_codes,MATCH(loaded!AA173,client,0))</f>
        <v>#N/A</v>
      </c>
      <c r="N173" t="e">
        <f>INDEX(src_ref_codes,MATCH(loaded!AC173,src_ref,0))</f>
        <v>#N/A</v>
      </c>
      <c r="O173" s="89" t="e">
        <f>IF(stats!$Y$13,DATE(RIGHT(loaded!AE173,4),MID(loaded!AE173,3,2),LEFT(loaded!AE173,2)),DATE(RIGHT(loaded!AE173,4),MID(loaded!AE173,4,2),LEFT(loaded!AE173,2)))</f>
        <v>#VALUE!</v>
      </c>
      <c r="P173" s="89" t="e">
        <f>IF(stats!$Y$13,DATE(RIGHT(loaded!AG173,4),MID(loaded!AG173,3,2),LEFT(loaded!AG173,2)),DATE(RIGHT(loaded!AG173,4),MID(loaded!AG173,4,2),LEFT(loaded!AG173,2)))</f>
        <v>#VALUE!</v>
      </c>
      <c r="Q173" s="67" t="e">
        <f t="shared" si="5"/>
        <v>#VALUE!</v>
      </c>
      <c r="R173" t="e">
        <f>INDEX(reces_codes,MATCH(loaded!AI173,reason,0))</f>
        <v>#N/A</v>
      </c>
      <c r="S173" t="e">
        <f>INDEX(TDS_codes,MATCH(loaded!AK173,TDS,0))</f>
        <v>#N/A</v>
      </c>
      <c r="T173" t="e">
        <f>IF(M173=2,"",INDEX(method_codes,MATCH(loaded!AM173,method,0)))</f>
        <v>#N/A</v>
      </c>
      <c r="U173" t="e">
        <f>IF(M173=2,"",INDEX(inj_codes,MATCH(loaded!AO173,inj,0)))</f>
        <v>#N/A</v>
      </c>
      <c r="V173" t="e">
        <f>IF(M173=2,"",INDEX(drug_codes,MATCH(loaded!AQ173,drug,0)))</f>
        <v>#N/A</v>
      </c>
      <c r="W173" t="e">
        <f>IF(M173=2,"",_xlfn.IFNA(INDEX(drug_codes,MATCH(loaded!AS173,drug,0)),""))</f>
        <v>#N/A</v>
      </c>
      <c r="X173" t="e">
        <f>IF(M173=2,"",_xlfn.IFNA(INDEX(drug_codes,MATCH(loaded!AU173,drug,0)),""))</f>
        <v>#N/A</v>
      </c>
      <c r="Y173" t="e">
        <f>IF(M173=2,"",_xlfn.IFNA(INDEX(drug_codes,MATCH(loaded!AW173,drug,0)),""))</f>
        <v>#N/A</v>
      </c>
      <c r="Z173" t="e">
        <f>IF(M173=2,"",_xlfn.IFNA(INDEX(drug_codes,MATCH(loaded!AY173,drug,0)),""))</f>
        <v>#N/A</v>
      </c>
      <c r="AA173" t="e">
        <f>IF(M173=2,"",_xlfn.IFNA(INDEX(drug_codes,MATCH(loaded!BA173,drug,0)),""))</f>
        <v>#N/A</v>
      </c>
      <c r="AB173" t="e">
        <f>INDEX(MTT_codes,MATCH(loaded!BC173,MTT,0))</f>
        <v>#N/A</v>
      </c>
      <c r="AC173" t="str">
        <f>_xlfn.IFNA(INDEX(MTT_codes,MATCH(loaded!BE173,MTT,0)),"")</f>
        <v/>
      </c>
      <c r="AD173" t="str">
        <f>_xlfn.IFNA(INDEX(MTT_codes,MATCH(loaded!BG173,MTT,0)),"")</f>
        <v/>
      </c>
      <c r="AE173" t="str">
        <f>_xlfn.IFNA(INDEX(MTT_codes,MATCH(loaded!BI173,MTT,0)),"")</f>
        <v/>
      </c>
      <c r="AF173" t="str">
        <f>_xlfn.IFNA(INDEX(MTT_codes,MATCH(loaded!BK173,MTT,0)),"")</f>
        <v/>
      </c>
      <c r="AG173" t="str">
        <f>_xlfn.IFNA(INDEX(MTT_codes,MATCH(loaded!BM173,MTT,0)),"")</f>
        <v/>
      </c>
      <c r="AH173" t="e">
        <f>INDEX(liv_ar_codes,MATCH(loaded!BO173,liv_ar,0))</f>
        <v>#N/A</v>
      </c>
      <c r="AI173" t="str">
        <f>_xlfn.IFNA(INDEX(MTT_codes,MATCH(loaded!BQ173,MTT,0)),"")</f>
        <v/>
      </c>
      <c r="AJ173">
        <f>_xlfn.IFNA(INDEX(mental_codes,MATCH(loaded!BS173,mental,0)),9)</f>
        <v>9</v>
      </c>
    </row>
    <row r="174" spans="2:36">
      <c r="B174">
        <f>loaded!C174</f>
        <v>0</v>
      </c>
      <c r="C174">
        <f>loaded!I174</f>
        <v>0</v>
      </c>
      <c r="D174">
        <f>IF(loaded!K174="Male",1,IF(loaded!K174="Female",2,9))</f>
        <v>9</v>
      </c>
      <c r="E174" s="89" t="e">
        <f>IF(stats!$Y$13,DATE(RIGHT(loaded!M174,4),MID(loaded!M174,3,2),LEFT(loaded!M174,2)),DATE(RIGHT(loaded!M174,4), MID(loaded!M174,4,2),LEFT(loaded!M174,2)))</f>
        <v>#VALUE!</v>
      </c>
      <c r="F174" s="67" t="e">
        <f t="shared" si="4"/>
        <v>#VALUE!</v>
      </c>
      <c r="G174" t="str">
        <f>LEFT(loaded!O174,3)</f>
        <v/>
      </c>
      <c r="H174" s="67" t="str">
        <f>_xlfn.IFNA(INDEX(cntry_codes,MATCH(loaded!Q174,countries,0)),IF(loaded!Q174="","0003",""))</f>
        <v>0003</v>
      </c>
      <c r="I174" t="e">
        <f>INDEX(atsi_codes,MATCH(loaded!S174,atsi,0))</f>
        <v>#N/A</v>
      </c>
      <c r="J174" t="e">
        <f>INDEX(lang_codes,MATCH(loaded!U174,lang,0))</f>
        <v>#N/A</v>
      </c>
      <c r="K174" s="6">
        <f>loaded!W174</f>
        <v>0</v>
      </c>
      <c r="L174" t="e">
        <f>INDEX(us_acc_codes,MATCH(loaded!Y174,us_acc,0))</f>
        <v>#N/A</v>
      </c>
      <c r="M174" t="e">
        <f>INDEX(client_codes,MATCH(loaded!AA174,client,0))</f>
        <v>#N/A</v>
      </c>
      <c r="N174" t="e">
        <f>INDEX(src_ref_codes,MATCH(loaded!AC174,src_ref,0))</f>
        <v>#N/A</v>
      </c>
      <c r="O174" s="89" t="e">
        <f>IF(stats!$Y$13,DATE(RIGHT(loaded!AE174,4),MID(loaded!AE174,3,2),LEFT(loaded!AE174,2)),DATE(RIGHT(loaded!AE174,4),MID(loaded!AE174,4,2),LEFT(loaded!AE174,2)))</f>
        <v>#VALUE!</v>
      </c>
      <c r="P174" s="89" t="e">
        <f>IF(stats!$Y$13,DATE(RIGHT(loaded!AG174,4),MID(loaded!AG174,3,2),LEFT(loaded!AG174,2)),DATE(RIGHT(loaded!AG174,4),MID(loaded!AG174,4,2),LEFT(loaded!AG174,2)))</f>
        <v>#VALUE!</v>
      </c>
      <c r="Q174" s="67" t="e">
        <f t="shared" si="5"/>
        <v>#VALUE!</v>
      </c>
      <c r="R174" t="e">
        <f>INDEX(reces_codes,MATCH(loaded!AI174,reason,0))</f>
        <v>#N/A</v>
      </c>
      <c r="S174" t="e">
        <f>INDEX(TDS_codes,MATCH(loaded!AK174,TDS,0))</f>
        <v>#N/A</v>
      </c>
      <c r="T174" t="e">
        <f>IF(M174=2,"",INDEX(method_codes,MATCH(loaded!AM174,method,0)))</f>
        <v>#N/A</v>
      </c>
      <c r="U174" t="e">
        <f>IF(M174=2,"",INDEX(inj_codes,MATCH(loaded!AO174,inj,0)))</f>
        <v>#N/A</v>
      </c>
      <c r="V174" t="e">
        <f>IF(M174=2,"",INDEX(drug_codes,MATCH(loaded!AQ174,drug,0)))</f>
        <v>#N/A</v>
      </c>
      <c r="W174" t="e">
        <f>IF(M174=2,"",_xlfn.IFNA(INDEX(drug_codes,MATCH(loaded!AS174,drug,0)),""))</f>
        <v>#N/A</v>
      </c>
      <c r="X174" t="e">
        <f>IF(M174=2,"",_xlfn.IFNA(INDEX(drug_codes,MATCH(loaded!AU174,drug,0)),""))</f>
        <v>#N/A</v>
      </c>
      <c r="Y174" t="e">
        <f>IF(M174=2,"",_xlfn.IFNA(INDEX(drug_codes,MATCH(loaded!AW174,drug,0)),""))</f>
        <v>#N/A</v>
      </c>
      <c r="Z174" t="e">
        <f>IF(M174=2,"",_xlfn.IFNA(INDEX(drug_codes,MATCH(loaded!AY174,drug,0)),""))</f>
        <v>#N/A</v>
      </c>
      <c r="AA174" t="e">
        <f>IF(M174=2,"",_xlfn.IFNA(INDEX(drug_codes,MATCH(loaded!BA174,drug,0)),""))</f>
        <v>#N/A</v>
      </c>
      <c r="AB174" t="e">
        <f>INDEX(MTT_codes,MATCH(loaded!BC174,MTT,0))</f>
        <v>#N/A</v>
      </c>
      <c r="AC174" t="str">
        <f>_xlfn.IFNA(INDEX(MTT_codes,MATCH(loaded!BE174,MTT,0)),"")</f>
        <v/>
      </c>
      <c r="AD174" t="str">
        <f>_xlfn.IFNA(INDEX(MTT_codes,MATCH(loaded!BG174,MTT,0)),"")</f>
        <v/>
      </c>
      <c r="AE174" t="str">
        <f>_xlfn.IFNA(INDEX(MTT_codes,MATCH(loaded!BI174,MTT,0)),"")</f>
        <v/>
      </c>
      <c r="AF174" t="str">
        <f>_xlfn.IFNA(INDEX(MTT_codes,MATCH(loaded!BK174,MTT,0)),"")</f>
        <v/>
      </c>
      <c r="AG174" t="str">
        <f>_xlfn.IFNA(INDEX(MTT_codes,MATCH(loaded!BM174,MTT,0)),"")</f>
        <v/>
      </c>
      <c r="AH174" t="e">
        <f>INDEX(liv_ar_codes,MATCH(loaded!BO174,liv_ar,0))</f>
        <v>#N/A</v>
      </c>
      <c r="AI174" t="str">
        <f>_xlfn.IFNA(INDEX(MTT_codes,MATCH(loaded!BQ174,MTT,0)),"")</f>
        <v/>
      </c>
      <c r="AJ174">
        <f>_xlfn.IFNA(INDEX(mental_codes,MATCH(loaded!BS174,mental,0)),9)</f>
        <v>9</v>
      </c>
    </row>
    <row r="175" spans="2:36">
      <c r="B175">
        <f>loaded!C175</f>
        <v>0</v>
      </c>
      <c r="C175">
        <f>loaded!I175</f>
        <v>0</v>
      </c>
      <c r="D175">
        <f>IF(loaded!K175="Male",1,IF(loaded!K175="Female",2,9))</f>
        <v>9</v>
      </c>
      <c r="E175" s="89" t="e">
        <f>IF(stats!$Y$13,DATE(RIGHT(loaded!M175,4),MID(loaded!M175,3,2),LEFT(loaded!M175,2)),DATE(RIGHT(loaded!M175,4), MID(loaded!M175,4,2),LEFT(loaded!M175,2)))</f>
        <v>#VALUE!</v>
      </c>
      <c r="F175" s="67" t="e">
        <f t="shared" si="4"/>
        <v>#VALUE!</v>
      </c>
      <c r="G175" t="str">
        <f>LEFT(loaded!O175,3)</f>
        <v/>
      </c>
      <c r="H175" s="67" t="str">
        <f>_xlfn.IFNA(INDEX(cntry_codes,MATCH(loaded!Q175,countries,0)),IF(loaded!Q175="","0003",""))</f>
        <v>0003</v>
      </c>
      <c r="I175" t="e">
        <f>INDEX(atsi_codes,MATCH(loaded!S175,atsi,0))</f>
        <v>#N/A</v>
      </c>
      <c r="J175" t="e">
        <f>INDEX(lang_codes,MATCH(loaded!U175,lang,0))</f>
        <v>#N/A</v>
      </c>
      <c r="K175" s="6">
        <f>loaded!W175</f>
        <v>0</v>
      </c>
      <c r="L175" t="e">
        <f>INDEX(us_acc_codes,MATCH(loaded!Y175,us_acc,0))</f>
        <v>#N/A</v>
      </c>
      <c r="M175" t="e">
        <f>INDEX(client_codes,MATCH(loaded!AA175,client,0))</f>
        <v>#N/A</v>
      </c>
      <c r="N175" t="e">
        <f>INDEX(src_ref_codes,MATCH(loaded!AC175,src_ref,0))</f>
        <v>#N/A</v>
      </c>
      <c r="O175" s="89" t="e">
        <f>IF(stats!$Y$13,DATE(RIGHT(loaded!AE175,4),MID(loaded!AE175,3,2),LEFT(loaded!AE175,2)),DATE(RIGHT(loaded!AE175,4),MID(loaded!AE175,4,2),LEFT(loaded!AE175,2)))</f>
        <v>#VALUE!</v>
      </c>
      <c r="P175" s="89" t="e">
        <f>IF(stats!$Y$13,DATE(RIGHT(loaded!AG175,4),MID(loaded!AG175,3,2),LEFT(loaded!AG175,2)),DATE(RIGHT(loaded!AG175,4),MID(loaded!AG175,4,2),LEFT(loaded!AG175,2)))</f>
        <v>#VALUE!</v>
      </c>
      <c r="Q175" s="67" t="e">
        <f t="shared" si="5"/>
        <v>#VALUE!</v>
      </c>
      <c r="R175" t="e">
        <f>INDEX(reces_codes,MATCH(loaded!AI175,reason,0))</f>
        <v>#N/A</v>
      </c>
      <c r="S175" t="e">
        <f>INDEX(TDS_codes,MATCH(loaded!AK175,TDS,0))</f>
        <v>#N/A</v>
      </c>
      <c r="T175" t="e">
        <f>IF(M175=2,"",INDEX(method_codes,MATCH(loaded!AM175,method,0)))</f>
        <v>#N/A</v>
      </c>
      <c r="U175" t="e">
        <f>IF(M175=2,"",INDEX(inj_codes,MATCH(loaded!AO175,inj,0)))</f>
        <v>#N/A</v>
      </c>
      <c r="V175" t="e">
        <f>IF(M175=2,"",INDEX(drug_codes,MATCH(loaded!AQ175,drug,0)))</f>
        <v>#N/A</v>
      </c>
      <c r="W175" t="e">
        <f>IF(M175=2,"",_xlfn.IFNA(INDEX(drug_codes,MATCH(loaded!AS175,drug,0)),""))</f>
        <v>#N/A</v>
      </c>
      <c r="X175" t="e">
        <f>IF(M175=2,"",_xlfn.IFNA(INDEX(drug_codes,MATCH(loaded!AU175,drug,0)),""))</f>
        <v>#N/A</v>
      </c>
      <c r="Y175" t="e">
        <f>IF(M175=2,"",_xlfn.IFNA(INDEX(drug_codes,MATCH(loaded!AW175,drug,0)),""))</f>
        <v>#N/A</v>
      </c>
      <c r="Z175" t="e">
        <f>IF(M175=2,"",_xlfn.IFNA(INDEX(drug_codes,MATCH(loaded!AY175,drug,0)),""))</f>
        <v>#N/A</v>
      </c>
      <c r="AA175" t="e">
        <f>IF(M175=2,"",_xlfn.IFNA(INDEX(drug_codes,MATCH(loaded!BA175,drug,0)),""))</f>
        <v>#N/A</v>
      </c>
      <c r="AB175" t="e">
        <f>INDEX(MTT_codes,MATCH(loaded!BC175,MTT,0))</f>
        <v>#N/A</v>
      </c>
      <c r="AC175" t="str">
        <f>_xlfn.IFNA(INDEX(MTT_codes,MATCH(loaded!BE175,MTT,0)),"")</f>
        <v/>
      </c>
      <c r="AD175" t="str">
        <f>_xlfn.IFNA(INDEX(MTT_codes,MATCH(loaded!BG175,MTT,0)),"")</f>
        <v/>
      </c>
      <c r="AE175" t="str">
        <f>_xlfn.IFNA(INDEX(MTT_codes,MATCH(loaded!BI175,MTT,0)),"")</f>
        <v/>
      </c>
      <c r="AF175" t="str">
        <f>_xlfn.IFNA(INDEX(MTT_codes,MATCH(loaded!BK175,MTT,0)),"")</f>
        <v/>
      </c>
      <c r="AG175" t="str">
        <f>_xlfn.IFNA(INDEX(MTT_codes,MATCH(loaded!BM175,MTT,0)),"")</f>
        <v/>
      </c>
      <c r="AH175" t="e">
        <f>INDEX(liv_ar_codes,MATCH(loaded!BO175,liv_ar,0))</f>
        <v>#N/A</v>
      </c>
      <c r="AI175" t="str">
        <f>_xlfn.IFNA(INDEX(MTT_codes,MATCH(loaded!BQ175,MTT,0)),"")</f>
        <v/>
      </c>
      <c r="AJ175">
        <f>_xlfn.IFNA(INDEX(mental_codes,MATCH(loaded!BS175,mental,0)),9)</f>
        <v>9</v>
      </c>
    </row>
    <row r="176" spans="2:36">
      <c r="B176">
        <f>loaded!C176</f>
        <v>0</v>
      </c>
      <c r="C176">
        <f>loaded!I176</f>
        <v>0</v>
      </c>
      <c r="D176">
        <f>IF(loaded!K176="Male",1,IF(loaded!K176="Female",2,9))</f>
        <v>9</v>
      </c>
      <c r="E176" s="89" t="e">
        <f>IF(stats!$Y$13,DATE(RIGHT(loaded!M176,4),MID(loaded!M176,3,2),LEFT(loaded!M176,2)),DATE(RIGHT(loaded!M176,4), MID(loaded!M176,4,2),LEFT(loaded!M176,2)))</f>
        <v>#VALUE!</v>
      </c>
      <c r="F176" s="67" t="e">
        <f t="shared" si="4"/>
        <v>#VALUE!</v>
      </c>
      <c r="G176" t="str">
        <f>LEFT(loaded!O176,3)</f>
        <v/>
      </c>
      <c r="H176" s="67" t="str">
        <f>_xlfn.IFNA(INDEX(cntry_codes,MATCH(loaded!Q176,countries,0)),IF(loaded!Q176="","0003",""))</f>
        <v>0003</v>
      </c>
      <c r="I176" t="e">
        <f>INDEX(atsi_codes,MATCH(loaded!S176,atsi,0))</f>
        <v>#N/A</v>
      </c>
      <c r="J176" t="e">
        <f>INDEX(lang_codes,MATCH(loaded!U176,lang,0))</f>
        <v>#N/A</v>
      </c>
      <c r="K176" s="6">
        <f>loaded!W176</f>
        <v>0</v>
      </c>
      <c r="L176" t="e">
        <f>INDEX(us_acc_codes,MATCH(loaded!Y176,us_acc,0))</f>
        <v>#N/A</v>
      </c>
      <c r="M176" t="e">
        <f>INDEX(client_codes,MATCH(loaded!AA176,client,0))</f>
        <v>#N/A</v>
      </c>
      <c r="N176" t="e">
        <f>INDEX(src_ref_codes,MATCH(loaded!AC176,src_ref,0))</f>
        <v>#N/A</v>
      </c>
      <c r="O176" s="89" t="e">
        <f>IF(stats!$Y$13,DATE(RIGHT(loaded!AE176,4),MID(loaded!AE176,3,2),LEFT(loaded!AE176,2)),DATE(RIGHT(loaded!AE176,4),MID(loaded!AE176,4,2),LEFT(loaded!AE176,2)))</f>
        <v>#VALUE!</v>
      </c>
      <c r="P176" s="89" t="e">
        <f>IF(stats!$Y$13,DATE(RIGHT(loaded!AG176,4),MID(loaded!AG176,3,2),LEFT(loaded!AG176,2)),DATE(RIGHT(loaded!AG176,4),MID(loaded!AG176,4,2),LEFT(loaded!AG176,2)))</f>
        <v>#VALUE!</v>
      </c>
      <c r="Q176" s="67" t="e">
        <f t="shared" si="5"/>
        <v>#VALUE!</v>
      </c>
      <c r="R176" t="e">
        <f>INDEX(reces_codes,MATCH(loaded!AI176,reason,0))</f>
        <v>#N/A</v>
      </c>
      <c r="S176" t="e">
        <f>INDEX(TDS_codes,MATCH(loaded!AK176,TDS,0))</f>
        <v>#N/A</v>
      </c>
      <c r="T176" t="e">
        <f>IF(M176=2,"",INDEX(method_codes,MATCH(loaded!AM176,method,0)))</f>
        <v>#N/A</v>
      </c>
      <c r="U176" t="e">
        <f>IF(M176=2,"",INDEX(inj_codes,MATCH(loaded!AO176,inj,0)))</f>
        <v>#N/A</v>
      </c>
      <c r="V176" t="e">
        <f>IF(M176=2,"",INDEX(drug_codes,MATCH(loaded!AQ176,drug,0)))</f>
        <v>#N/A</v>
      </c>
      <c r="W176" t="e">
        <f>IF(M176=2,"",_xlfn.IFNA(INDEX(drug_codes,MATCH(loaded!AS176,drug,0)),""))</f>
        <v>#N/A</v>
      </c>
      <c r="X176" t="e">
        <f>IF(M176=2,"",_xlfn.IFNA(INDEX(drug_codes,MATCH(loaded!AU176,drug,0)),""))</f>
        <v>#N/A</v>
      </c>
      <c r="Y176" t="e">
        <f>IF(M176=2,"",_xlfn.IFNA(INDEX(drug_codes,MATCH(loaded!AW176,drug,0)),""))</f>
        <v>#N/A</v>
      </c>
      <c r="Z176" t="e">
        <f>IF(M176=2,"",_xlfn.IFNA(INDEX(drug_codes,MATCH(loaded!AY176,drug,0)),""))</f>
        <v>#N/A</v>
      </c>
      <c r="AA176" t="e">
        <f>IF(M176=2,"",_xlfn.IFNA(INDEX(drug_codes,MATCH(loaded!BA176,drug,0)),""))</f>
        <v>#N/A</v>
      </c>
      <c r="AB176" t="e">
        <f>INDEX(MTT_codes,MATCH(loaded!BC176,MTT,0))</f>
        <v>#N/A</v>
      </c>
      <c r="AC176" t="str">
        <f>_xlfn.IFNA(INDEX(MTT_codes,MATCH(loaded!BE176,MTT,0)),"")</f>
        <v/>
      </c>
      <c r="AD176" t="str">
        <f>_xlfn.IFNA(INDEX(MTT_codes,MATCH(loaded!BG176,MTT,0)),"")</f>
        <v/>
      </c>
      <c r="AE176" t="str">
        <f>_xlfn.IFNA(INDEX(MTT_codes,MATCH(loaded!BI176,MTT,0)),"")</f>
        <v/>
      </c>
      <c r="AF176" t="str">
        <f>_xlfn.IFNA(INDEX(MTT_codes,MATCH(loaded!BK176,MTT,0)),"")</f>
        <v/>
      </c>
      <c r="AG176" t="str">
        <f>_xlfn.IFNA(INDEX(MTT_codes,MATCH(loaded!BM176,MTT,0)),"")</f>
        <v/>
      </c>
      <c r="AH176" t="e">
        <f>INDEX(liv_ar_codes,MATCH(loaded!BO176,liv_ar,0))</f>
        <v>#N/A</v>
      </c>
      <c r="AI176" t="str">
        <f>_xlfn.IFNA(INDEX(MTT_codes,MATCH(loaded!BQ176,MTT,0)),"")</f>
        <v/>
      </c>
      <c r="AJ176">
        <f>_xlfn.IFNA(INDEX(mental_codes,MATCH(loaded!BS176,mental,0)),9)</f>
        <v>9</v>
      </c>
    </row>
    <row r="177" spans="2:36">
      <c r="B177">
        <f>loaded!C177</f>
        <v>0</v>
      </c>
      <c r="C177">
        <f>loaded!I177</f>
        <v>0</v>
      </c>
      <c r="D177">
        <f>IF(loaded!K177="Male",1,IF(loaded!K177="Female",2,9))</f>
        <v>9</v>
      </c>
      <c r="E177" s="89" t="e">
        <f>IF(stats!$Y$13,DATE(RIGHT(loaded!M177,4),MID(loaded!M177,3,2),LEFT(loaded!M177,2)),DATE(RIGHT(loaded!M177,4), MID(loaded!M177,4,2),LEFT(loaded!M177,2)))</f>
        <v>#VALUE!</v>
      </c>
      <c r="F177" s="67" t="e">
        <f t="shared" si="4"/>
        <v>#VALUE!</v>
      </c>
      <c r="G177" t="str">
        <f>LEFT(loaded!O177,3)</f>
        <v/>
      </c>
      <c r="H177" s="67" t="str">
        <f>_xlfn.IFNA(INDEX(cntry_codes,MATCH(loaded!Q177,countries,0)),IF(loaded!Q177="","0003",""))</f>
        <v>0003</v>
      </c>
      <c r="I177" t="e">
        <f>INDEX(atsi_codes,MATCH(loaded!S177,atsi,0))</f>
        <v>#N/A</v>
      </c>
      <c r="J177" t="e">
        <f>INDEX(lang_codes,MATCH(loaded!U177,lang,0))</f>
        <v>#N/A</v>
      </c>
      <c r="K177" s="6">
        <f>loaded!W177</f>
        <v>0</v>
      </c>
      <c r="L177" t="e">
        <f>INDEX(us_acc_codes,MATCH(loaded!Y177,us_acc,0))</f>
        <v>#N/A</v>
      </c>
      <c r="M177" t="e">
        <f>INDEX(client_codes,MATCH(loaded!AA177,client,0))</f>
        <v>#N/A</v>
      </c>
      <c r="N177" t="e">
        <f>INDEX(src_ref_codes,MATCH(loaded!AC177,src_ref,0))</f>
        <v>#N/A</v>
      </c>
      <c r="O177" s="89" t="e">
        <f>IF(stats!$Y$13,DATE(RIGHT(loaded!AE177,4),MID(loaded!AE177,3,2),LEFT(loaded!AE177,2)),DATE(RIGHT(loaded!AE177,4),MID(loaded!AE177,4,2),LEFT(loaded!AE177,2)))</f>
        <v>#VALUE!</v>
      </c>
      <c r="P177" s="89" t="e">
        <f>IF(stats!$Y$13,DATE(RIGHT(loaded!AG177,4),MID(loaded!AG177,3,2),LEFT(loaded!AG177,2)),DATE(RIGHT(loaded!AG177,4),MID(loaded!AG177,4,2),LEFT(loaded!AG177,2)))</f>
        <v>#VALUE!</v>
      </c>
      <c r="Q177" s="67" t="e">
        <f t="shared" si="5"/>
        <v>#VALUE!</v>
      </c>
      <c r="R177" t="e">
        <f>INDEX(reces_codes,MATCH(loaded!AI177,reason,0))</f>
        <v>#N/A</v>
      </c>
      <c r="S177" t="e">
        <f>INDEX(TDS_codes,MATCH(loaded!AK177,TDS,0))</f>
        <v>#N/A</v>
      </c>
      <c r="T177" t="e">
        <f>IF(M177=2,"",INDEX(method_codes,MATCH(loaded!AM177,method,0)))</f>
        <v>#N/A</v>
      </c>
      <c r="U177" t="e">
        <f>IF(M177=2,"",INDEX(inj_codes,MATCH(loaded!AO177,inj,0)))</f>
        <v>#N/A</v>
      </c>
      <c r="V177" t="e">
        <f>IF(M177=2,"",INDEX(drug_codes,MATCH(loaded!AQ177,drug,0)))</f>
        <v>#N/A</v>
      </c>
      <c r="W177" t="e">
        <f>IF(M177=2,"",_xlfn.IFNA(INDEX(drug_codes,MATCH(loaded!AS177,drug,0)),""))</f>
        <v>#N/A</v>
      </c>
      <c r="X177" t="e">
        <f>IF(M177=2,"",_xlfn.IFNA(INDEX(drug_codes,MATCH(loaded!AU177,drug,0)),""))</f>
        <v>#N/A</v>
      </c>
      <c r="Y177" t="e">
        <f>IF(M177=2,"",_xlfn.IFNA(INDEX(drug_codes,MATCH(loaded!AW177,drug,0)),""))</f>
        <v>#N/A</v>
      </c>
      <c r="Z177" t="e">
        <f>IF(M177=2,"",_xlfn.IFNA(INDEX(drug_codes,MATCH(loaded!AY177,drug,0)),""))</f>
        <v>#N/A</v>
      </c>
      <c r="AA177" t="e">
        <f>IF(M177=2,"",_xlfn.IFNA(INDEX(drug_codes,MATCH(loaded!BA177,drug,0)),""))</f>
        <v>#N/A</v>
      </c>
      <c r="AB177" t="e">
        <f>INDEX(MTT_codes,MATCH(loaded!BC177,MTT,0))</f>
        <v>#N/A</v>
      </c>
      <c r="AC177" t="str">
        <f>_xlfn.IFNA(INDEX(MTT_codes,MATCH(loaded!BE177,MTT,0)),"")</f>
        <v/>
      </c>
      <c r="AD177" t="str">
        <f>_xlfn.IFNA(INDEX(MTT_codes,MATCH(loaded!BG177,MTT,0)),"")</f>
        <v/>
      </c>
      <c r="AE177" t="str">
        <f>_xlfn.IFNA(INDEX(MTT_codes,MATCH(loaded!BI177,MTT,0)),"")</f>
        <v/>
      </c>
      <c r="AF177" t="str">
        <f>_xlfn.IFNA(INDEX(MTT_codes,MATCH(loaded!BK177,MTT,0)),"")</f>
        <v/>
      </c>
      <c r="AG177" t="str">
        <f>_xlfn.IFNA(INDEX(MTT_codes,MATCH(loaded!BM177,MTT,0)),"")</f>
        <v/>
      </c>
      <c r="AH177" t="e">
        <f>INDEX(liv_ar_codes,MATCH(loaded!BO177,liv_ar,0))</f>
        <v>#N/A</v>
      </c>
      <c r="AI177" t="str">
        <f>_xlfn.IFNA(INDEX(MTT_codes,MATCH(loaded!BQ177,MTT,0)),"")</f>
        <v/>
      </c>
      <c r="AJ177">
        <f>_xlfn.IFNA(INDEX(mental_codes,MATCH(loaded!BS177,mental,0)),9)</f>
        <v>9</v>
      </c>
    </row>
    <row r="178" spans="2:36">
      <c r="B178">
        <f>loaded!C178</f>
        <v>0</v>
      </c>
      <c r="C178">
        <f>loaded!I178</f>
        <v>0</v>
      </c>
      <c r="D178">
        <f>IF(loaded!K178="Male",1,IF(loaded!K178="Female",2,9))</f>
        <v>9</v>
      </c>
      <c r="E178" s="89" t="e">
        <f>IF(stats!$Y$13,DATE(RIGHT(loaded!M178,4),MID(loaded!M178,3,2),LEFT(loaded!M178,2)),DATE(RIGHT(loaded!M178,4), MID(loaded!M178,4,2),LEFT(loaded!M178,2)))</f>
        <v>#VALUE!</v>
      </c>
      <c r="F178" s="67" t="e">
        <f t="shared" si="4"/>
        <v>#VALUE!</v>
      </c>
      <c r="G178" t="str">
        <f>LEFT(loaded!O178,3)</f>
        <v/>
      </c>
      <c r="H178" s="67" t="str">
        <f>_xlfn.IFNA(INDEX(cntry_codes,MATCH(loaded!Q178,countries,0)),IF(loaded!Q178="","0003",""))</f>
        <v>0003</v>
      </c>
      <c r="I178" t="e">
        <f>INDEX(atsi_codes,MATCH(loaded!S178,atsi,0))</f>
        <v>#N/A</v>
      </c>
      <c r="J178" t="e">
        <f>INDEX(lang_codes,MATCH(loaded!U178,lang,0))</f>
        <v>#N/A</v>
      </c>
      <c r="K178" s="6">
        <f>loaded!W178</f>
        <v>0</v>
      </c>
      <c r="L178" t="e">
        <f>INDEX(us_acc_codes,MATCH(loaded!Y178,us_acc,0))</f>
        <v>#N/A</v>
      </c>
      <c r="M178" t="e">
        <f>INDEX(client_codes,MATCH(loaded!AA178,client,0))</f>
        <v>#N/A</v>
      </c>
      <c r="N178" t="e">
        <f>INDEX(src_ref_codes,MATCH(loaded!AC178,src_ref,0))</f>
        <v>#N/A</v>
      </c>
      <c r="O178" s="89" t="e">
        <f>IF(stats!$Y$13,DATE(RIGHT(loaded!AE178,4),MID(loaded!AE178,3,2),LEFT(loaded!AE178,2)),DATE(RIGHT(loaded!AE178,4),MID(loaded!AE178,4,2),LEFT(loaded!AE178,2)))</f>
        <v>#VALUE!</v>
      </c>
      <c r="P178" s="89" t="e">
        <f>IF(stats!$Y$13,DATE(RIGHT(loaded!AG178,4),MID(loaded!AG178,3,2),LEFT(loaded!AG178,2)),DATE(RIGHT(loaded!AG178,4),MID(loaded!AG178,4,2),LEFT(loaded!AG178,2)))</f>
        <v>#VALUE!</v>
      </c>
      <c r="Q178" s="67" t="e">
        <f t="shared" si="5"/>
        <v>#VALUE!</v>
      </c>
      <c r="R178" t="e">
        <f>INDEX(reces_codes,MATCH(loaded!AI178,reason,0))</f>
        <v>#N/A</v>
      </c>
      <c r="S178" t="e">
        <f>INDEX(TDS_codes,MATCH(loaded!AK178,TDS,0))</f>
        <v>#N/A</v>
      </c>
      <c r="T178" t="e">
        <f>IF(M178=2,"",INDEX(method_codes,MATCH(loaded!AM178,method,0)))</f>
        <v>#N/A</v>
      </c>
      <c r="U178" t="e">
        <f>IF(M178=2,"",INDEX(inj_codes,MATCH(loaded!AO178,inj,0)))</f>
        <v>#N/A</v>
      </c>
      <c r="V178" t="e">
        <f>IF(M178=2,"",INDEX(drug_codes,MATCH(loaded!AQ178,drug,0)))</f>
        <v>#N/A</v>
      </c>
      <c r="W178" t="e">
        <f>IF(M178=2,"",_xlfn.IFNA(INDEX(drug_codes,MATCH(loaded!AS178,drug,0)),""))</f>
        <v>#N/A</v>
      </c>
      <c r="X178" t="e">
        <f>IF(M178=2,"",_xlfn.IFNA(INDEX(drug_codes,MATCH(loaded!AU178,drug,0)),""))</f>
        <v>#N/A</v>
      </c>
      <c r="Y178" t="e">
        <f>IF(M178=2,"",_xlfn.IFNA(INDEX(drug_codes,MATCH(loaded!AW178,drug,0)),""))</f>
        <v>#N/A</v>
      </c>
      <c r="Z178" t="e">
        <f>IF(M178=2,"",_xlfn.IFNA(INDEX(drug_codes,MATCH(loaded!AY178,drug,0)),""))</f>
        <v>#N/A</v>
      </c>
      <c r="AA178" t="e">
        <f>IF(M178=2,"",_xlfn.IFNA(INDEX(drug_codes,MATCH(loaded!BA178,drug,0)),""))</f>
        <v>#N/A</v>
      </c>
      <c r="AB178" t="e">
        <f>INDEX(MTT_codes,MATCH(loaded!BC178,MTT,0))</f>
        <v>#N/A</v>
      </c>
      <c r="AC178" t="str">
        <f>_xlfn.IFNA(INDEX(MTT_codes,MATCH(loaded!BE178,MTT,0)),"")</f>
        <v/>
      </c>
      <c r="AD178" t="str">
        <f>_xlfn.IFNA(INDEX(MTT_codes,MATCH(loaded!BG178,MTT,0)),"")</f>
        <v/>
      </c>
      <c r="AE178" t="str">
        <f>_xlfn.IFNA(INDEX(MTT_codes,MATCH(loaded!BI178,MTT,0)),"")</f>
        <v/>
      </c>
      <c r="AF178" t="str">
        <f>_xlfn.IFNA(INDEX(MTT_codes,MATCH(loaded!BK178,MTT,0)),"")</f>
        <v/>
      </c>
      <c r="AG178" t="str">
        <f>_xlfn.IFNA(INDEX(MTT_codes,MATCH(loaded!BM178,MTT,0)),"")</f>
        <v/>
      </c>
      <c r="AH178" t="e">
        <f>INDEX(liv_ar_codes,MATCH(loaded!BO178,liv_ar,0))</f>
        <v>#N/A</v>
      </c>
      <c r="AI178" t="str">
        <f>_xlfn.IFNA(INDEX(MTT_codes,MATCH(loaded!BQ178,MTT,0)),"")</f>
        <v/>
      </c>
      <c r="AJ178">
        <f>_xlfn.IFNA(INDEX(mental_codes,MATCH(loaded!BS178,mental,0)),9)</f>
        <v>9</v>
      </c>
    </row>
    <row r="179" spans="2:36">
      <c r="B179">
        <f>loaded!C179</f>
        <v>0</v>
      </c>
      <c r="C179">
        <f>loaded!I179</f>
        <v>0</v>
      </c>
      <c r="D179">
        <f>IF(loaded!K179="Male",1,IF(loaded!K179="Female",2,9))</f>
        <v>9</v>
      </c>
      <c r="E179" s="89" t="e">
        <f>IF(stats!$Y$13,DATE(RIGHT(loaded!M179,4),MID(loaded!M179,3,2),LEFT(loaded!M179,2)),DATE(RIGHT(loaded!M179,4), MID(loaded!M179,4,2),LEFT(loaded!M179,2)))</f>
        <v>#VALUE!</v>
      </c>
      <c r="F179" s="67" t="e">
        <f t="shared" si="4"/>
        <v>#VALUE!</v>
      </c>
      <c r="G179" t="str">
        <f>LEFT(loaded!O179,3)</f>
        <v/>
      </c>
      <c r="H179" s="67" t="str">
        <f>_xlfn.IFNA(INDEX(cntry_codes,MATCH(loaded!Q179,countries,0)),IF(loaded!Q179="","0003",""))</f>
        <v>0003</v>
      </c>
      <c r="I179" t="e">
        <f>INDEX(atsi_codes,MATCH(loaded!S179,atsi,0))</f>
        <v>#N/A</v>
      </c>
      <c r="J179" t="e">
        <f>INDEX(lang_codes,MATCH(loaded!U179,lang,0))</f>
        <v>#N/A</v>
      </c>
      <c r="K179" s="6">
        <f>loaded!W179</f>
        <v>0</v>
      </c>
      <c r="L179" t="e">
        <f>INDEX(us_acc_codes,MATCH(loaded!Y179,us_acc,0))</f>
        <v>#N/A</v>
      </c>
      <c r="M179" t="e">
        <f>INDEX(client_codes,MATCH(loaded!AA179,client,0))</f>
        <v>#N/A</v>
      </c>
      <c r="N179" t="e">
        <f>INDEX(src_ref_codes,MATCH(loaded!AC179,src_ref,0))</f>
        <v>#N/A</v>
      </c>
      <c r="O179" s="89" t="e">
        <f>IF(stats!$Y$13,DATE(RIGHT(loaded!AE179,4),MID(loaded!AE179,3,2),LEFT(loaded!AE179,2)),DATE(RIGHT(loaded!AE179,4),MID(loaded!AE179,4,2),LEFT(loaded!AE179,2)))</f>
        <v>#VALUE!</v>
      </c>
      <c r="P179" s="89" t="e">
        <f>IF(stats!$Y$13,DATE(RIGHT(loaded!AG179,4),MID(loaded!AG179,3,2),LEFT(loaded!AG179,2)),DATE(RIGHT(loaded!AG179,4),MID(loaded!AG179,4,2),LEFT(loaded!AG179,2)))</f>
        <v>#VALUE!</v>
      </c>
      <c r="Q179" s="67" t="e">
        <f t="shared" si="5"/>
        <v>#VALUE!</v>
      </c>
      <c r="R179" t="e">
        <f>INDEX(reces_codes,MATCH(loaded!AI179,reason,0))</f>
        <v>#N/A</v>
      </c>
      <c r="S179" t="e">
        <f>INDEX(TDS_codes,MATCH(loaded!AK179,TDS,0))</f>
        <v>#N/A</v>
      </c>
      <c r="T179" t="e">
        <f>IF(M179=2,"",INDEX(method_codes,MATCH(loaded!AM179,method,0)))</f>
        <v>#N/A</v>
      </c>
      <c r="U179" t="e">
        <f>IF(M179=2,"",INDEX(inj_codes,MATCH(loaded!AO179,inj,0)))</f>
        <v>#N/A</v>
      </c>
      <c r="V179" t="e">
        <f>IF(M179=2,"",INDEX(drug_codes,MATCH(loaded!AQ179,drug,0)))</f>
        <v>#N/A</v>
      </c>
      <c r="W179" t="e">
        <f>IF(M179=2,"",_xlfn.IFNA(INDEX(drug_codes,MATCH(loaded!AS179,drug,0)),""))</f>
        <v>#N/A</v>
      </c>
      <c r="X179" t="e">
        <f>IF(M179=2,"",_xlfn.IFNA(INDEX(drug_codes,MATCH(loaded!AU179,drug,0)),""))</f>
        <v>#N/A</v>
      </c>
      <c r="Y179" t="e">
        <f>IF(M179=2,"",_xlfn.IFNA(INDEX(drug_codes,MATCH(loaded!AW179,drug,0)),""))</f>
        <v>#N/A</v>
      </c>
      <c r="Z179" t="e">
        <f>IF(M179=2,"",_xlfn.IFNA(INDEX(drug_codes,MATCH(loaded!AY179,drug,0)),""))</f>
        <v>#N/A</v>
      </c>
      <c r="AA179" t="e">
        <f>IF(M179=2,"",_xlfn.IFNA(INDEX(drug_codes,MATCH(loaded!BA179,drug,0)),""))</f>
        <v>#N/A</v>
      </c>
      <c r="AB179" t="e">
        <f>INDEX(MTT_codes,MATCH(loaded!BC179,MTT,0))</f>
        <v>#N/A</v>
      </c>
      <c r="AC179" t="str">
        <f>_xlfn.IFNA(INDEX(MTT_codes,MATCH(loaded!BE179,MTT,0)),"")</f>
        <v/>
      </c>
      <c r="AD179" t="str">
        <f>_xlfn.IFNA(INDEX(MTT_codes,MATCH(loaded!BG179,MTT,0)),"")</f>
        <v/>
      </c>
      <c r="AE179" t="str">
        <f>_xlfn.IFNA(INDEX(MTT_codes,MATCH(loaded!BI179,MTT,0)),"")</f>
        <v/>
      </c>
      <c r="AF179" t="str">
        <f>_xlfn.IFNA(INDEX(MTT_codes,MATCH(loaded!BK179,MTT,0)),"")</f>
        <v/>
      </c>
      <c r="AG179" t="str">
        <f>_xlfn.IFNA(INDEX(MTT_codes,MATCH(loaded!BM179,MTT,0)),"")</f>
        <v/>
      </c>
      <c r="AH179" t="e">
        <f>INDEX(liv_ar_codes,MATCH(loaded!BO179,liv_ar,0))</f>
        <v>#N/A</v>
      </c>
      <c r="AI179" t="str">
        <f>_xlfn.IFNA(INDEX(MTT_codes,MATCH(loaded!BQ179,MTT,0)),"")</f>
        <v/>
      </c>
      <c r="AJ179">
        <f>_xlfn.IFNA(INDEX(mental_codes,MATCH(loaded!BS179,mental,0)),9)</f>
        <v>9</v>
      </c>
    </row>
    <row r="180" spans="2:36">
      <c r="B180">
        <f>loaded!C180</f>
        <v>0</v>
      </c>
      <c r="C180">
        <f>loaded!I180</f>
        <v>0</v>
      </c>
      <c r="D180">
        <f>IF(loaded!K180="Male",1,IF(loaded!K180="Female",2,9))</f>
        <v>9</v>
      </c>
      <c r="E180" s="89" t="e">
        <f>IF(stats!$Y$13,DATE(RIGHT(loaded!M180,4),MID(loaded!M180,3,2),LEFT(loaded!M180,2)),DATE(RIGHT(loaded!M180,4), MID(loaded!M180,4,2),LEFT(loaded!M180,2)))</f>
        <v>#VALUE!</v>
      </c>
      <c r="F180" s="67" t="e">
        <f t="shared" si="4"/>
        <v>#VALUE!</v>
      </c>
      <c r="G180" t="str">
        <f>LEFT(loaded!O180,3)</f>
        <v/>
      </c>
      <c r="H180" s="67" t="str">
        <f>_xlfn.IFNA(INDEX(cntry_codes,MATCH(loaded!Q180,countries,0)),IF(loaded!Q180="","0003",""))</f>
        <v>0003</v>
      </c>
      <c r="I180" t="e">
        <f>INDEX(atsi_codes,MATCH(loaded!S180,atsi,0))</f>
        <v>#N/A</v>
      </c>
      <c r="J180" t="e">
        <f>INDEX(lang_codes,MATCH(loaded!U180,lang,0))</f>
        <v>#N/A</v>
      </c>
      <c r="K180" s="6">
        <f>loaded!W180</f>
        <v>0</v>
      </c>
      <c r="L180" t="e">
        <f>INDEX(us_acc_codes,MATCH(loaded!Y180,us_acc,0))</f>
        <v>#N/A</v>
      </c>
      <c r="M180" t="e">
        <f>INDEX(client_codes,MATCH(loaded!AA180,client,0))</f>
        <v>#N/A</v>
      </c>
      <c r="N180" t="e">
        <f>INDEX(src_ref_codes,MATCH(loaded!AC180,src_ref,0))</f>
        <v>#N/A</v>
      </c>
      <c r="O180" s="89" t="e">
        <f>IF(stats!$Y$13,DATE(RIGHT(loaded!AE180,4),MID(loaded!AE180,3,2),LEFT(loaded!AE180,2)),DATE(RIGHT(loaded!AE180,4),MID(loaded!AE180,4,2),LEFT(loaded!AE180,2)))</f>
        <v>#VALUE!</v>
      </c>
      <c r="P180" s="89" t="e">
        <f>IF(stats!$Y$13,DATE(RIGHT(loaded!AG180,4),MID(loaded!AG180,3,2),LEFT(loaded!AG180,2)),DATE(RIGHT(loaded!AG180,4),MID(loaded!AG180,4,2),LEFT(loaded!AG180,2)))</f>
        <v>#VALUE!</v>
      </c>
      <c r="Q180" s="67" t="e">
        <f t="shared" si="5"/>
        <v>#VALUE!</v>
      </c>
      <c r="R180" t="e">
        <f>INDEX(reces_codes,MATCH(loaded!AI180,reason,0))</f>
        <v>#N/A</v>
      </c>
      <c r="S180" t="e">
        <f>INDEX(TDS_codes,MATCH(loaded!AK180,TDS,0))</f>
        <v>#N/A</v>
      </c>
      <c r="T180" t="e">
        <f>IF(M180=2,"",INDEX(method_codes,MATCH(loaded!AM180,method,0)))</f>
        <v>#N/A</v>
      </c>
      <c r="U180" t="e">
        <f>IF(M180=2,"",INDEX(inj_codes,MATCH(loaded!AO180,inj,0)))</f>
        <v>#N/A</v>
      </c>
      <c r="V180" t="e">
        <f>IF(M180=2,"",INDEX(drug_codes,MATCH(loaded!AQ180,drug,0)))</f>
        <v>#N/A</v>
      </c>
      <c r="W180" t="e">
        <f>IF(M180=2,"",_xlfn.IFNA(INDEX(drug_codes,MATCH(loaded!AS180,drug,0)),""))</f>
        <v>#N/A</v>
      </c>
      <c r="X180" t="e">
        <f>IF(M180=2,"",_xlfn.IFNA(INDEX(drug_codes,MATCH(loaded!AU180,drug,0)),""))</f>
        <v>#N/A</v>
      </c>
      <c r="Y180" t="e">
        <f>IF(M180=2,"",_xlfn.IFNA(INDEX(drug_codes,MATCH(loaded!AW180,drug,0)),""))</f>
        <v>#N/A</v>
      </c>
      <c r="Z180" t="e">
        <f>IF(M180=2,"",_xlfn.IFNA(INDEX(drug_codes,MATCH(loaded!AY180,drug,0)),""))</f>
        <v>#N/A</v>
      </c>
      <c r="AA180" t="e">
        <f>IF(M180=2,"",_xlfn.IFNA(INDEX(drug_codes,MATCH(loaded!BA180,drug,0)),""))</f>
        <v>#N/A</v>
      </c>
      <c r="AB180" t="e">
        <f>INDEX(MTT_codes,MATCH(loaded!BC180,MTT,0))</f>
        <v>#N/A</v>
      </c>
      <c r="AC180" t="str">
        <f>_xlfn.IFNA(INDEX(MTT_codes,MATCH(loaded!BE180,MTT,0)),"")</f>
        <v/>
      </c>
      <c r="AD180" t="str">
        <f>_xlfn.IFNA(INDEX(MTT_codes,MATCH(loaded!BG180,MTT,0)),"")</f>
        <v/>
      </c>
      <c r="AE180" t="str">
        <f>_xlfn.IFNA(INDEX(MTT_codes,MATCH(loaded!BI180,MTT,0)),"")</f>
        <v/>
      </c>
      <c r="AF180" t="str">
        <f>_xlfn.IFNA(INDEX(MTT_codes,MATCH(loaded!BK180,MTT,0)),"")</f>
        <v/>
      </c>
      <c r="AG180" t="str">
        <f>_xlfn.IFNA(INDEX(MTT_codes,MATCH(loaded!BM180,MTT,0)),"")</f>
        <v/>
      </c>
      <c r="AH180" t="e">
        <f>INDEX(liv_ar_codes,MATCH(loaded!BO180,liv_ar,0))</f>
        <v>#N/A</v>
      </c>
      <c r="AI180" t="str">
        <f>_xlfn.IFNA(INDEX(MTT_codes,MATCH(loaded!BQ180,MTT,0)),"")</f>
        <v/>
      </c>
      <c r="AJ180">
        <f>_xlfn.IFNA(INDEX(mental_codes,MATCH(loaded!BS180,mental,0)),9)</f>
        <v>9</v>
      </c>
    </row>
    <row r="181" spans="2:36">
      <c r="B181">
        <f>loaded!C181</f>
        <v>0</v>
      </c>
      <c r="C181">
        <f>loaded!I181</f>
        <v>0</v>
      </c>
      <c r="D181">
        <f>IF(loaded!K181="Male",1,IF(loaded!K181="Female",2,9))</f>
        <v>9</v>
      </c>
      <c r="E181" s="89" t="e">
        <f>IF(stats!$Y$13,DATE(RIGHT(loaded!M181,4),MID(loaded!M181,3,2),LEFT(loaded!M181,2)),DATE(RIGHT(loaded!M181,4), MID(loaded!M181,4,2),LEFT(loaded!M181,2)))</f>
        <v>#VALUE!</v>
      </c>
      <c r="F181" s="67" t="e">
        <f t="shared" si="4"/>
        <v>#VALUE!</v>
      </c>
      <c r="G181" t="str">
        <f>LEFT(loaded!O181,3)</f>
        <v/>
      </c>
      <c r="H181" s="67" t="str">
        <f>_xlfn.IFNA(INDEX(cntry_codes,MATCH(loaded!Q181,countries,0)),IF(loaded!Q181="","0003",""))</f>
        <v>0003</v>
      </c>
      <c r="I181" t="e">
        <f>INDEX(atsi_codes,MATCH(loaded!S181,atsi,0))</f>
        <v>#N/A</v>
      </c>
      <c r="J181" t="e">
        <f>INDEX(lang_codes,MATCH(loaded!U181,lang,0))</f>
        <v>#N/A</v>
      </c>
      <c r="K181" s="6">
        <f>loaded!W181</f>
        <v>0</v>
      </c>
      <c r="L181" t="e">
        <f>INDEX(us_acc_codes,MATCH(loaded!Y181,us_acc,0))</f>
        <v>#N/A</v>
      </c>
      <c r="M181" t="e">
        <f>INDEX(client_codes,MATCH(loaded!AA181,client,0))</f>
        <v>#N/A</v>
      </c>
      <c r="N181" t="e">
        <f>INDEX(src_ref_codes,MATCH(loaded!AC181,src_ref,0))</f>
        <v>#N/A</v>
      </c>
      <c r="O181" s="89" t="e">
        <f>IF(stats!$Y$13,DATE(RIGHT(loaded!AE181,4),MID(loaded!AE181,3,2),LEFT(loaded!AE181,2)),DATE(RIGHT(loaded!AE181,4),MID(loaded!AE181,4,2),LEFT(loaded!AE181,2)))</f>
        <v>#VALUE!</v>
      </c>
      <c r="P181" s="89" t="e">
        <f>IF(stats!$Y$13,DATE(RIGHT(loaded!AG181,4),MID(loaded!AG181,3,2),LEFT(loaded!AG181,2)),DATE(RIGHT(loaded!AG181,4),MID(loaded!AG181,4,2),LEFT(loaded!AG181,2)))</f>
        <v>#VALUE!</v>
      </c>
      <c r="Q181" s="67" t="e">
        <f t="shared" si="5"/>
        <v>#VALUE!</v>
      </c>
      <c r="R181" t="e">
        <f>INDEX(reces_codes,MATCH(loaded!AI181,reason,0))</f>
        <v>#N/A</v>
      </c>
      <c r="S181" t="e">
        <f>INDEX(TDS_codes,MATCH(loaded!AK181,TDS,0))</f>
        <v>#N/A</v>
      </c>
      <c r="T181" t="e">
        <f>IF(M181=2,"",INDEX(method_codes,MATCH(loaded!AM181,method,0)))</f>
        <v>#N/A</v>
      </c>
      <c r="U181" t="e">
        <f>IF(M181=2,"",INDEX(inj_codes,MATCH(loaded!AO181,inj,0)))</f>
        <v>#N/A</v>
      </c>
      <c r="V181" t="e">
        <f>IF(M181=2,"",INDEX(drug_codes,MATCH(loaded!AQ181,drug,0)))</f>
        <v>#N/A</v>
      </c>
      <c r="W181" t="e">
        <f>IF(M181=2,"",_xlfn.IFNA(INDEX(drug_codes,MATCH(loaded!AS181,drug,0)),""))</f>
        <v>#N/A</v>
      </c>
      <c r="X181" t="e">
        <f>IF(M181=2,"",_xlfn.IFNA(INDEX(drug_codes,MATCH(loaded!AU181,drug,0)),""))</f>
        <v>#N/A</v>
      </c>
      <c r="Y181" t="e">
        <f>IF(M181=2,"",_xlfn.IFNA(INDEX(drug_codes,MATCH(loaded!AW181,drug,0)),""))</f>
        <v>#N/A</v>
      </c>
      <c r="Z181" t="e">
        <f>IF(M181=2,"",_xlfn.IFNA(INDEX(drug_codes,MATCH(loaded!AY181,drug,0)),""))</f>
        <v>#N/A</v>
      </c>
      <c r="AA181" t="e">
        <f>IF(M181=2,"",_xlfn.IFNA(INDEX(drug_codes,MATCH(loaded!BA181,drug,0)),""))</f>
        <v>#N/A</v>
      </c>
      <c r="AB181" t="e">
        <f>INDEX(MTT_codes,MATCH(loaded!BC181,MTT,0))</f>
        <v>#N/A</v>
      </c>
      <c r="AC181" t="str">
        <f>_xlfn.IFNA(INDEX(MTT_codes,MATCH(loaded!BE181,MTT,0)),"")</f>
        <v/>
      </c>
      <c r="AD181" t="str">
        <f>_xlfn.IFNA(INDEX(MTT_codes,MATCH(loaded!BG181,MTT,0)),"")</f>
        <v/>
      </c>
      <c r="AE181" t="str">
        <f>_xlfn.IFNA(INDEX(MTT_codes,MATCH(loaded!BI181,MTT,0)),"")</f>
        <v/>
      </c>
      <c r="AF181" t="str">
        <f>_xlfn.IFNA(INDEX(MTT_codes,MATCH(loaded!BK181,MTT,0)),"")</f>
        <v/>
      </c>
      <c r="AG181" t="str">
        <f>_xlfn.IFNA(INDEX(MTT_codes,MATCH(loaded!BM181,MTT,0)),"")</f>
        <v/>
      </c>
      <c r="AH181" t="e">
        <f>INDEX(liv_ar_codes,MATCH(loaded!BO181,liv_ar,0))</f>
        <v>#N/A</v>
      </c>
      <c r="AI181" t="str">
        <f>_xlfn.IFNA(INDEX(MTT_codes,MATCH(loaded!BQ181,MTT,0)),"")</f>
        <v/>
      </c>
      <c r="AJ181">
        <f>_xlfn.IFNA(INDEX(mental_codes,MATCH(loaded!BS181,mental,0)),9)</f>
        <v>9</v>
      </c>
    </row>
    <row r="182" spans="2:36">
      <c r="B182">
        <f>loaded!C182</f>
        <v>0</v>
      </c>
      <c r="C182">
        <f>loaded!I182</f>
        <v>0</v>
      </c>
      <c r="D182">
        <f>IF(loaded!K182="Male",1,IF(loaded!K182="Female",2,9))</f>
        <v>9</v>
      </c>
      <c r="E182" s="89" t="e">
        <f>IF(stats!$Y$13,DATE(RIGHT(loaded!M182,4),MID(loaded!M182,3,2),LEFT(loaded!M182,2)),DATE(RIGHT(loaded!M182,4), MID(loaded!M182,4,2),LEFT(loaded!M182,2)))</f>
        <v>#VALUE!</v>
      </c>
      <c r="F182" s="67" t="e">
        <f t="shared" si="4"/>
        <v>#VALUE!</v>
      </c>
      <c r="G182" t="str">
        <f>LEFT(loaded!O182,3)</f>
        <v/>
      </c>
      <c r="H182" s="67" t="str">
        <f>_xlfn.IFNA(INDEX(cntry_codes,MATCH(loaded!Q182,countries,0)),IF(loaded!Q182="","0003",""))</f>
        <v>0003</v>
      </c>
      <c r="I182" t="e">
        <f>INDEX(atsi_codes,MATCH(loaded!S182,atsi,0))</f>
        <v>#N/A</v>
      </c>
      <c r="J182" t="e">
        <f>INDEX(lang_codes,MATCH(loaded!U182,lang,0))</f>
        <v>#N/A</v>
      </c>
      <c r="K182" s="6">
        <f>loaded!W182</f>
        <v>0</v>
      </c>
      <c r="L182" t="e">
        <f>INDEX(us_acc_codes,MATCH(loaded!Y182,us_acc,0))</f>
        <v>#N/A</v>
      </c>
      <c r="M182" t="e">
        <f>INDEX(client_codes,MATCH(loaded!AA182,client,0))</f>
        <v>#N/A</v>
      </c>
      <c r="N182" t="e">
        <f>INDEX(src_ref_codes,MATCH(loaded!AC182,src_ref,0))</f>
        <v>#N/A</v>
      </c>
      <c r="O182" s="89" t="e">
        <f>IF(stats!$Y$13,DATE(RIGHT(loaded!AE182,4),MID(loaded!AE182,3,2),LEFT(loaded!AE182,2)),DATE(RIGHT(loaded!AE182,4),MID(loaded!AE182,4,2),LEFT(loaded!AE182,2)))</f>
        <v>#VALUE!</v>
      </c>
      <c r="P182" s="89" t="e">
        <f>IF(stats!$Y$13,DATE(RIGHT(loaded!AG182,4),MID(loaded!AG182,3,2),LEFT(loaded!AG182,2)),DATE(RIGHT(loaded!AG182,4),MID(loaded!AG182,4,2),LEFT(loaded!AG182,2)))</f>
        <v>#VALUE!</v>
      </c>
      <c r="Q182" s="67" t="e">
        <f t="shared" si="5"/>
        <v>#VALUE!</v>
      </c>
      <c r="R182" t="e">
        <f>INDEX(reces_codes,MATCH(loaded!AI182,reason,0))</f>
        <v>#N/A</v>
      </c>
      <c r="S182" t="e">
        <f>INDEX(TDS_codes,MATCH(loaded!AK182,TDS,0))</f>
        <v>#N/A</v>
      </c>
      <c r="T182" t="e">
        <f>IF(M182=2,"",INDEX(method_codes,MATCH(loaded!AM182,method,0)))</f>
        <v>#N/A</v>
      </c>
      <c r="U182" t="e">
        <f>IF(M182=2,"",INDEX(inj_codes,MATCH(loaded!AO182,inj,0)))</f>
        <v>#N/A</v>
      </c>
      <c r="V182" t="e">
        <f>IF(M182=2,"",INDEX(drug_codes,MATCH(loaded!AQ182,drug,0)))</f>
        <v>#N/A</v>
      </c>
      <c r="W182" t="e">
        <f>IF(M182=2,"",_xlfn.IFNA(INDEX(drug_codes,MATCH(loaded!AS182,drug,0)),""))</f>
        <v>#N/A</v>
      </c>
      <c r="X182" t="e">
        <f>IF(M182=2,"",_xlfn.IFNA(INDEX(drug_codes,MATCH(loaded!AU182,drug,0)),""))</f>
        <v>#N/A</v>
      </c>
      <c r="Y182" t="e">
        <f>IF(M182=2,"",_xlfn.IFNA(INDEX(drug_codes,MATCH(loaded!AW182,drug,0)),""))</f>
        <v>#N/A</v>
      </c>
      <c r="Z182" t="e">
        <f>IF(M182=2,"",_xlfn.IFNA(INDEX(drug_codes,MATCH(loaded!AY182,drug,0)),""))</f>
        <v>#N/A</v>
      </c>
      <c r="AA182" t="e">
        <f>IF(M182=2,"",_xlfn.IFNA(INDEX(drug_codes,MATCH(loaded!BA182,drug,0)),""))</f>
        <v>#N/A</v>
      </c>
      <c r="AB182" t="e">
        <f>INDEX(MTT_codes,MATCH(loaded!BC182,MTT,0))</f>
        <v>#N/A</v>
      </c>
      <c r="AC182" t="str">
        <f>_xlfn.IFNA(INDEX(MTT_codes,MATCH(loaded!BE182,MTT,0)),"")</f>
        <v/>
      </c>
      <c r="AD182" t="str">
        <f>_xlfn.IFNA(INDEX(MTT_codes,MATCH(loaded!BG182,MTT,0)),"")</f>
        <v/>
      </c>
      <c r="AE182" t="str">
        <f>_xlfn.IFNA(INDEX(MTT_codes,MATCH(loaded!BI182,MTT,0)),"")</f>
        <v/>
      </c>
      <c r="AF182" t="str">
        <f>_xlfn.IFNA(INDEX(MTT_codes,MATCH(loaded!BK182,MTT,0)),"")</f>
        <v/>
      </c>
      <c r="AG182" t="str">
        <f>_xlfn.IFNA(INDEX(MTT_codes,MATCH(loaded!BM182,MTT,0)),"")</f>
        <v/>
      </c>
      <c r="AH182" t="e">
        <f>INDEX(liv_ar_codes,MATCH(loaded!BO182,liv_ar,0))</f>
        <v>#N/A</v>
      </c>
      <c r="AI182" t="str">
        <f>_xlfn.IFNA(INDEX(MTT_codes,MATCH(loaded!BQ182,MTT,0)),"")</f>
        <v/>
      </c>
      <c r="AJ182">
        <f>_xlfn.IFNA(INDEX(mental_codes,MATCH(loaded!BS182,mental,0)),9)</f>
        <v>9</v>
      </c>
    </row>
    <row r="183" spans="2:36">
      <c r="B183">
        <f>loaded!C183</f>
        <v>0</v>
      </c>
      <c r="C183">
        <f>loaded!I183</f>
        <v>0</v>
      </c>
      <c r="D183">
        <f>IF(loaded!K183="Male",1,IF(loaded!K183="Female",2,9))</f>
        <v>9</v>
      </c>
      <c r="E183" s="89" t="e">
        <f>IF(stats!$Y$13,DATE(RIGHT(loaded!M183,4),MID(loaded!M183,3,2),LEFT(loaded!M183,2)),DATE(RIGHT(loaded!M183,4), MID(loaded!M183,4,2),LEFT(loaded!M183,2)))</f>
        <v>#VALUE!</v>
      </c>
      <c r="F183" s="67" t="e">
        <f t="shared" si="4"/>
        <v>#VALUE!</v>
      </c>
      <c r="G183" t="str">
        <f>LEFT(loaded!O183,3)</f>
        <v/>
      </c>
      <c r="H183" s="67" t="str">
        <f>_xlfn.IFNA(INDEX(cntry_codes,MATCH(loaded!Q183,countries,0)),IF(loaded!Q183="","0003",""))</f>
        <v>0003</v>
      </c>
      <c r="I183" t="e">
        <f>INDEX(atsi_codes,MATCH(loaded!S183,atsi,0))</f>
        <v>#N/A</v>
      </c>
      <c r="J183" t="e">
        <f>INDEX(lang_codes,MATCH(loaded!U183,lang,0))</f>
        <v>#N/A</v>
      </c>
      <c r="K183" s="6">
        <f>loaded!W183</f>
        <v>0</v>
      </c>
      <c r="L183" t="e">
        <f>INDEX(us_acc_codes,MATCH(loaded!Y183,us_acc,0))</f>
        <v>#N/A</v>
      </c>
      <c r="M183" t="e">
        <f>INDEX(client_codes,MATCH(loaded!AA183,client,0))</f>
        <v>#N/A</v>
      </c>
      <c r="N183" t="e">
        <f>INDEX(src_ref_codes,MATCH(loaded!AC183,src_ref,0))</f>
        <v>#N/A</v>
      </c>
      <c r="O183" s="89" t="e">
        <f>IF(stats!$Y$13,DATE(RIGHT(loaded!AE183,4),MID(loaded!AE183,3,2),LEFT(loaded!AE183,2)),DATE(RIGHT(loaded!AE183,4),MID(loaded!AE183,4,2),LEFT(loaded!AE183,2)))</f>
        <v>#VALUE!</v>
      </c>
      <c r="P183" s="89" t="e">
        <f>IF(stats!$Y$13,DATE(RIGHT(loaded!AG183,4),MID(loaded!AG183,3,2),LEFT(loaded!AG183,2)),DATE(RIGHT(loaded!AG183,4),MID(loaded!AG183,4,2),LEFT(loaded!AG183,2)))</f>
        <v>#VALUE!</v>
      </c>
      <c r="Q183" s="67" t="e">
        <f t="shared" si="5"/>
        <v>#VALUE!</v>
      </c>
      <c r="R183" t="e">
        <f>INDEX(reces_codes,MATCH(loaded!AI183,reason,0))</f>
        <v>#N/A</v>
      </c>
      <c r="S183" t="e">
        <f>INDEX(TDS_codes,MATCH(loaded!AK183,TDS,0))</f>
        <v>#N/A</v>
      </c>
      <c r="T183" t="e">
        <f>IF(M183=2,"",INDEX(method_codes,MATCH(loaded!AM183,method,0)))</f>
        <v>#N/A</v>
      </c>
      <c r="U183" t="e">
        <f>IF(M183=2,"",INDEX(inj_codes,MATCH(loaded!AO183,inj,0)))</f>
        <v>#N/A</v>
      </c>
      <c r="V183" t="e">
        <f>IF(M183=2,"",INDEX(drug_codes,MATCH(loaded!AQ183,drug,0)))</f>
        <v>#N/A</v>
      </c>
      <c r="W183" t="e">
        <f>IF(M183=2,"",_xlfn.IFNA(INDEX(drug_codes,MATCH(loaded!AS183,drug,0)),""))</f>
        <v>#N/A</v>
      </c>
      <c r="X183" t="e">
        <f>IF(M183=2,"",_xlfn.IFNA(INDEX(drug_codes,MATCH(loaded!AU183,drug,0)),""))</f>
        <v>#N/A</v>
      </c>
      <c r="Y183" t="e">
        <f>IF(M183=2,"",_xlfn.IFNA(INDEX(drug_codes,MATCH(loaded!AW183,drug,0)),""))</f>
        <v>#N/A</v>
      </c>
      <c r="Z183" t="e">
        <f>IF(M183=2,"",_xlfn.IFNA(INDEX(drug_codes,MATCH(loaded!AY183,drug,0)),""))</f>
        <v>#N/A</v>
      </c>
      <c r="AA183" t="e">
        <f>IF(M183=2,"",_xlfn.IFNA(INDEX(drug_codes,MATCH(loaded!BA183,drug,0)),""))</f>
        <v>#N/A</v>
      </c>
      <c r="AB183" t="e">
        <f>INDEX(MTT_codes,MATCH(loaded!BC183,MTT,0))</f>
        <v>#N/A</v>
      </c>
      <c r="AC183" t="str">
        <f>_xlfn.IFNA(INDEX(MTT_codes,MATCH(loaded!BE183,MTT,0)),"")</f>
        <v/>
      </c>
      <c r="AD183" t="str">
        <f>_xlfn.IFNA(INDEX(MTT_codes,MATCH(loaded!BG183,MTT,0)),"")</f>
        <v/>
      </c>
      <c r="AE183" t="str">
        <f>_xlfn.IFNA(INDEX(MTT_codes,MATCH(loaded!BI183,MTT,0)),"")</f>
        <v/>
      </c>
      <c r="AF183" t="str">
        <f>_xlfn.IFNA(INDEX(MTT_codes,MATCH(loaded!BK183,MTT,0)),"")</f>
        <v/>
      </c>
      <c r="AG183" t="str">
        <f>_xlfn.IFNA(INDEX(MTT_codes,MATCH(loaded!BM183,MTT,0)),"")</f>
        <v/>
      </c>
      <c r="AH183" t="e">
        <f>INDEX(liv_ar_codes,MATCH(loaded!BO183,liv_ar,0))</f>
        <v>#N/A</v>
      </c>
      <c r="AI183" t="str">
        <f>_xlfn.IFNA(INDEX(MTT_codes,MATCH(loaded!BQ183,MTT,0)),"")</f>
        <v/>
      </c>
      <c r="AJ183">
        <f>_xlfn.IFNA(INDEX(mental_codes,MATCH(loaded!BS183,mental,0)),9)</f>
        <v>9</v>
      </c>
    </row>
    <row r="184" spans="2:36">
      <c r="B184">
        <f>loaded!C184</f>
        <v>0</v>
      </c>
      <c r="C184">
        <f>loaded!I184</f>
        <v>0</v>
      </c>
      <c r="D184">
        <f>IF(loaded!K184="Male",1,IF(loaded!K184="Female",2,9))</f>
        <v>9</v>
      </c>
      <c r="E184" s="89" t="e">
        <f>IF(stats!$Y$13,DATE(RIGHT(loaded!M184,4),MID(loaded!M184,3,2),LEFT(loaded!M184,2)),DATE(RIGHT(loaded!M184,4), MID(loaded!M184,4,2),LEFT(loaded!M184,2)))</f>
        <v>#VALUE!</v>
      </c>
      <c r="F184" s="67" t="e">
        <f t="shared" si="4"/>
        <v>#VALUE!</v>
      </c>
      <c r="G184" t="str">
        <f>LEFT(loaded!O184,3)</f>
        <v/>
      </c>
      <c r="H184" s="67" t="str">
        <f>_xlfn.IFNA(INDEX(cntry_codes,MATCH(loaded!Q184,countries,0)),IF(loaded!Q184="","0003",""))</f>
        <v>0003</v>
      </c>
      <c r="I184" t="e">
        <f>INDEX(atsi_codes,MATCH(loaded!S184,atsi,0))</f>
        <v>#N/A</v>
      </c>
      <c r="J184" t="e">
        <f>INDEX(lang_codes,MATCH(loaded!U184,lang,0))</f>
        <v>#N/A</v>
      </c>
      <c r="K184" s="6">
        <f>loaded!W184</f>
        <v>0</v>
      </c>
      <c r="L184" t="e">
        <f>INDEX(us_acc_codes,MATCH(loaded!Y184,us_acc,0))</f>
        <v>#N/A</v>
      </c>
      <c r="M184" t="e">
        <f>INDEX(client_codes,MATCH(loaded!AA184,client,0))</f>
        <v>#N/A</v>
      </c>
      <c r="N184" t="e">
        <f>INDEX(src_ref_codes,MATCH(loaded!AC184,src_ref,0))</f>
        <v>#N/A</v>
      </c>
      <c r="O184" s="89" t="e">
        <f>IF(stats!$Y$13,DATE(RIGHT(loaded!AE184,4),MID(loaded!AE184,3,2),LEFT(loaded!AE184,2)),DATE(RIGHT(loaded!AE184,4),MID(loaded!AE184,4,2),LEFT(loaded!AE184,2)))</f>
        <v>#VALUE!</v>
      </c>
      <c r="P184" s="89" t="e">
        <f>IF(stats!$Y$13,DATE(RIGHT(loaded!AG184,4),MID(loaded!AG184,3,2),LEFT(loaded!AG184,2)),DATE(RIGHT(loaded!AG184,4),MID(loaded!AG184,4,2),LEFT(loaded!AG184,2)))</f>
        <v>#VALUE!</v>
      </c>
      <c r="Q184" s="67" t="e">
        <f t="shared" si="5"/>
        <v>#VALUE!</v>
      </c>
      <c r="R184" t="e">
        <f>INDEX(reces_codes,MATCH(loaded!AI184,reason,0))</f>
        <v>#N/A</v>
      </c>
      <c r="S184" t="e">
        <f>INDEX(TDS_codes,MATCH(loaded!AK184,TDS,0))</f>
        <v>#N/A</v>
      </c>
      <c r="T184" t="e">
        <f>IF(M184=2,"",INDEX(method_codes,MATCH(loaded!AM184,method,0)))</f>
        <v>#N/A</v>
      </c>
      <c r="U184" t="e">
        <f>IF(M184=2,"",INDEX(inj_codes,MATCH(loaded!AO184,inj,0)))</f>
        <v>#N/A</v>
      </c>
      <c r="V184" t="e">
        <f>IF(M184=2,"",INDEX(drug_codes,MATCH(loaded!AQ184,drug,0)))</f>
        <v>#N/A</v>
      </c>
      <c r="W184" t="e">
        <f>IF(M184=2,"",_xlfn.IFNA(INDEX(drug_codes,MATCH(loaded!AS184,drug,0)),""))</f>
        <v>#N/A</v>
      </c>
      <c r="X184" t="e">
        <f>IF(M184=2,"",_xlfn.IFNA(INDEX(drug_codes,MATCH(loaded!AU184,drug,0)),""))</f>
        <v>#N/A</v>
      </c>
      <c r="Y184" t="e">
        <f>IF(M184=2,"",_xlfn.IFNA(INDEX(drug_codes,MATCH(loaded!AW184,drug,0)),""))</f>
        <v>#N/A</v>
      </c>
      <c r="Z184" t="e">
        <f>IF(M184=2,"",_xlfn.IFNA(INDEX(drug_codes,MATCH(loaded!AY184,drug,0)),""))</f>
        <v>#N/A</v>
      </c>
      <c r="AA184" t="e">
        <f>IF(M184=2,"",_xlfn.IFNA(INDEX(drug_codes,MATCH(loaded!BA184,drug,0)),""))</f>
        <v>#N/A</v>
      </c>
      <c r="AB184" t="e">
        <f>INDEX(MTT_codes,MATCH(loaded!BC184,MTT,0))</f>
        <v>#N/A</v>
      </c>
      <c r="AC184" t="str">
        <f>_xlfn.IFNA(INDEX(MTT_codes,MATCH(loaded!BE184,MTT,0)),"")</f>
        <v/>
      </c>
      <c r="AD184" t="str">
        <f>_xlfn.IFNA(INDEX(MTT_codes,MATCH(loaded!BG184,MTT,0)),"")</f>
        <v/>
      </c>
      <c r="AE184" t="str">
        <f>_xlfn.IFNA(INDEX(MTT_codes,MATCH(loaded!BI184,MTT,0)),"")</f>
        <v/>
      </c>
      <c r="AF184" t="str">
        <f>_xlfn.IFNA(INDEX(MTT_codes,MATCH(loaded!BK184,MTT,0)),"")</f>
        <v/>
      </c>
      <c r="AG184" t="str">
        <f>_xlfn.IFNA(INDEX(MTT_codes,MATCH(loaded!BM184,MTT,0)),"")</f>
        <v/>
      </c>
      <c r="AH184" t="e">
        <f>INDEX(liv_ar_codes,MATCH(loaded!BO184,liv_ar,0))</f>
        <v>#N/A</v>
      </c>
      <c r="AI184" t="str">
        <f>_xlfn.IFNA(INDEX(MTT_codes,MATCH(loaded!BQ184,MTT,0)),"")</f>
        <v/>
      </c>
      <c r="AJ184">
        <f>_xlfn.IFNA(INDEX(mental_codes,MATCH(loaded!BS184,mental,0)),9)</f>
        <v>9</v>
      </c>
    </row>
    <row r="185" spans="2:36">
      <c r="B185">
        <f>loaded!C185</f>
        <v>0</v>
      </c>
      <c r="C185">
        <f>loaded!I185</f>
        <v>0</v>
      </c>
      <c r="D185">
        <f>IF(loaded!K185="Male",1,IF(loaded!K185="Female",2,9))</f>
        <v>9</v>
      </c>
      <c r="E185" s="89" t="e">
        <f>IF(stats!$Y$13,DATE(RIGHT(loaded!M185,4),MID(loaded!M185,3,2),LEFT(loaded!M185,2)),DATE(RIGHT(loaded!M185,4), MID(loaded!M185,4,2),LEFT(loaded!M185,2)))</f>
        <v>#VALUE!</v>
      </c>
      <c r="F185" s="67" t="e">
        <f t="shared" si="4"/>
        <v>#VALUE!</v>
      </c>
      <c r="G185" t="str">
        <f>LEFT(loaded!O185,3)</f>
        <v/>
      </c>
      <c r="H185" s="67" t="str">
        <f>_xlfn.IFNA(INDEX(cntry_codes,MATCH(loaded!Q185,countries,0)),IF(loaded!Q185="","0003",""))</f>
        <v>0003</v>
      </c>
      <c r="I185" t="e">
        <f>INDEX(atsi_codes,MATCH(loaded!S185,atsi,0))</f>
        <v>#N/A</v>
      </c>
      <c r="J185" t="e">
        <f>INDEX(lang_codes,MATCH(loaded!U185,lang,0))</f>
        <v>#N/A</v>
      </c>
      <c r="K185" s="6">
        <f>loaded!W185</f>
        <v>0</v>
      </c>
      <c r="L185" t="e">
        <f>INDEX(us_acc_codes,MATCH(loaded!Y185,us_acc,0))</f>
        <v>#N/A</v>
      </c>
      <c r="M185" t="e">
        <f>INDEX(client_codes,MATCH(loaded!AA185,client,0))</f>
        <v>#N/A</v>
      </c>
      <c r="N185" t="e">
        <f>INDEX(src_ref_codes,MATCH(loaded!AC185,src_ref,0))</f>
        <v>#N/A</v>
      </c>
      <c r="O185" s="89" t="e">
        <f>IF(stats!$Y$13,DATE(RIGHT(loaded!AE185,4),MID(loaded!AE185,3,2),LEFT(loaded!AE185,2)),DATE(RIGHT(loaded!AE185,4),MID(loaded!AE185,4,2),LEFT(loaded!AE185,2)))</f>
        <v>#VALUE!</v>
      </c>
      <c r="P185" s="89" t="e">
        <f>IF(stats!$Y$13,DATE(RIGHT(loaded!AG185,4),MID(loaded!AG185,3,2),LEFT(loaded!AG185,2)),DATE(RIGHT(loaded!AG185,4),MID(loaded!AG185,4,2),LEFT(loaded!AG185,2)))</f>
        <v>#VALUE!</v>
      </c>
      <c r="Q185" s="67" t="e">
        <f t="shared" si="5"/>
        <v>#VALUE!</v>
      </c>
      <c r="R185" t="e">
        <f>INDEX(reces_codes,MATCH(loaded!AI185,reason,0))</f>
        <v>#N/A</v>
      </c>
      <c r="S185" t="e">
        <f>INDEX(TDS_codes,MATCH(loaded!AK185,TDS,0))</f>
        <v>#N/A</v>
      </c>
      <c r="T185" t="e">
        <f>IF(M185=2,"",INDEX(method_codes,MATCH(loaded!AM185,method,0)))</f>
        <v>#N/A</v>
      </c>
      <c r="U185" t="e">
        <f>IF(M185=2,"",INDEX(inj_codes,MATCH(loaded!AO185,inj,0)))</f>
        <v>#N/A</v>
      </c>
      <c r="V185" t="e">
        <f>IF(M185=2,"",INDEX(drug_codes,MATCH(loaded!AQ185,drug,0)))</f>
        <v>#N/A</v>
      </c>
      <c r="W185" t="e">
        <f>IF(M185=2,"",_xlfn.IFNA(INDEX(drug_codes,MATCH(loaded!AS185,drug,0)),""))</f>
        <v>#N/A</v>
      </c>
      <c r="X185" t="e">
        <f>IF(M185=2,"",_xlfn.IFNA(INDEX(drug_codes,MATCH(loaded!AU185,drug,0)),""))</f>
        <v>#N/A</v>
      </c>
      <c r="Y185" t="e">
        <f>IF(M185=2,"",_xlfn.IFNA(INDEX(drug_codes,MATCH(loaded!AW185,drug,0)),""))</f>
        <v>#N/A</v>
      </c>
      <c r="Z185" t="e">
        <f>IF(M185=2,"",_xlfn.IFNA(INDEX(drug_codes,MATCH(loaded!AY185,drug,0)),""))</f>
        <v>#N/A</v>
      </c>
      <c r="AA185" t="e">
        <f>IF(M185=2,"",_xlfn.IFNA(INDEX(drug_codes,MATCH(loaded!BA185,drug,0)),""))</f>
        <v>#N/A</v>
      </c>
      <c r="AB185" t="e">
        <f>INDEX(MTT_codes,MATCH(loaded!BC185,MTT,0))</f>
        <v>#N/A</v>
      </c>
      <c r="AC185" t="str">
        <f>_xlfn.IFNA(INDEX(MTT_codes,MATCH(loaded!BE185,MTT,0)),"")</f>
        <v/>
      </c>
      <c r="AD185" t="str">
        <f>_xlfn.IFNA(INDEX(MTT_codes,MATCH(loaded!BG185,MTT,0)),"")</f>
        <v/>
      </c>
      <c r="AE185" t="str">
        <f>_xlfn.IFNA(INDEX(MTT_codes,MATCH(loaded!BI185,MTT,0)),"")</f>
        <v/>
      </c>
      <c r="AF185" t="str">
        <f>_xlfn.IFNA(INDEX(MTT_codes,MATCH(loaded!BK185,MTT,0)),"")</f>
        <v/>
      </c>
      <c r="AG185" t="str">
        <f>_xlfn.IFNA(INDEX(MTT_codes,MATCH(loaded!BM185,MTT,0)),"")</f>
        <v/>
      </c>
      <c r="AH185" t="e">
        <f>INDEX(liv_ar_codes,MATCH(loaded!BO185,liv_ar,0))</f>
        <v>#N/A</v>
      </c>
      <c r="AI185" t="str">
        <f>_xlfn.IFNA(INDEX(MTT_codes,MATCH(loaded!BQ185,MTT,0)),"")</f>
        <v/>
      </c>
      <c r="AJ185">
        <f>_xlfn.IFNA(INDEX(mental_codes,MATCH(loaded!BS185,mental,0)),9)</f>
        <v>9</v>
      </c>
    </row>
    <row r="186" spans="2:36">
      <c r="B186">
        <f>loaded!C186</f>
        <v>0</v>
      </c>
      <c r="C186">
        <f>loaded!I186</f>
        <v>0</v>
      </c>
      <c r="D186">
        <f>IF(loaded!K186="Male",1,IF(loaded!K186="Female",2,9))</f>
        <v>9</v>
      </c>
      <c r="E186" s="89" t="e">
        <f>IF(stats!$Y$13,DATE(RIGHT(loaded!M186,4),MID(loaded!M186,3,2),LEFT(loaded!M186,2)),DATE(RIGHT(loaded!M186,4), MID(loaded!M186,4,2),LEFT(loaded!M186,2)))</f>
        <v>#VALUE!</v>
      </c>
      <c r="F186" s="67" t="e">
        <f t="shared" si="4"/>
        <v>#VALUE!</v>
      </c>
      <c r="G186" t="str">
        <f>LEFT(loaded!O186,3)</f>
        <v/>
      </c>
      <c r="H186" s="67" t="str">
        <f>_xlfn.IFNA(INDEX(cntry_codes,MATCH(loaded!Q186,countries,0)),IF(loaded!Q186="","0003",""))</f>
        <v>0003</v>
      </c>
      <c r="I186" t="e">
        <f>INDEX(atsi_codes,MATCH(loaded!S186,atsi,0))</f>
        <v>#N/A</v>
      </c>
      <c r="J186" t="e">
        <f>INDEX(lang_codes,MATCH(loaded!U186,lang,0))</f>
        <v>#N/A</v>
      </c>
      <c r="K186" s="6">
        <f>loaded!W186</f>
        <v>0</v>
      </c>
      <c r="L186" t="e">
        <f>INDEX(us_acc_codes,MATCH(loaded!Y186,us_acc,0))</f>
        <v>#N/A</v>
      </c>
      <c r="M186" t="e">
        <f>INDEX(client_codes,MATCH(loaded!AA186,client,0))</f>
        <v>#N/A</v>
      </c>
      <c r="N186" t="e">
        <f>INDEX(src_ref_codes,MATCH(loaded!AC186,src_ref,0))</f>
        <v>#N/A</v>
      </c>
      <c r="O186" s="89" t="e">
        <f>IF(stats!$Y$13,DATE(RIGHT(loaded!AE186,4),MID(loaded!AE186,3,2),LEFT(loaded!AE186,2)),DATE(RIGHT(loaded!AE186,4),MID(loaded!AE186,4,2),LEFT(loaded!AE186,2)))</f>
        <v>#VALUE!</v>
      </c>
      <c r="P186" s="89" t="e">
        <f>IF(stats!$Y$13,DATE(RIGHT(loaded!AG186,4),MID(loaded!AG186,3,2),LEFT(loaded!AG186,2)),DATE(RIGHT(loaded!AG186,4),MID(loaded!AG186,4,2),LEFT(loaded!AG186,2)))</f>
        <v>#VALUE!</v>
      </c>
      <c r="Q186" s="67" t="e">
        <f t="shared" si="5"/>
        <v>#VALUE!</v>
      </c>
      <c r="R186" t="e">
        <f>INDEX(reces_codes,MATCH(loaded!AI186,reason,0))</f>
        <v>#N/A</v>
      </c>
      <c r="S186" t="e">
        <f>INDEX(TDS_codes,MATCH(loaded!AK186,TDS,0))</f>
        <v>#N/A</v>
      </c>
      <c r="T186" t="e">
        <f>IF(M186=2,"",INDEX(method_codes,MATCH(loaded!AM186,method,0)))</f>
        <v>#N/A</v>
      </c>
      <c r="U186" t="e">
        <f>IF(M186=2,"",INDEX(inj_codes,MATCH(loaded!AO186,inj,0)))</f>
        <v>#N/A</v>
      </c>
      <c r="V186" t="e">
        <f>IF(M186=2,"",INDEX(drug_codes,MATCH(loaded!AQ186,drug,0)))</f>
        <v>#N/A</v>
      </c>
      <c r="W186" t="e">
        <f>IF(M186=2,"",_xlfn.IFNA(INDEX(drug_codes,MATCH(loaded!AS186,drug,0)),""))</f>
        <v>#N/A</v>
      </c>
      <c r="X186" t="e">
        <f>IF(M186=2,"",_xlfn.IFNA(INDEX(drug_codes,MATCH(loaded!AU186,drug,0)),""))</f>
        <v>#N/A</v>
      </c>
      <c r="Y186" t="e">
        <f>IF(M186=2,"",_xlfn.IFNA(INDEX(drug_codes,MATCH(loaded!AW186,drug,0)),""))</f>
        <v>#N/A</v>
      </c>
      <c r="Z186" t="e">
        <f>IF(M186=2,"",_xlfn.IFNA(INDEX(drug_codes,MATCH(loaded!AY186,drug,0)),""))</f>
        <v>#N/A</v>
      </c>
      <c r="AA186" t="e">
        <f>IF(M186=2,"",_xlfn.IFNA(INDEX(drug_codes,MATCH(loaded!BA186,drug,0)),""))</f>
        <v>#N/A</v>
      </c>
      <c r="AB186" t="e">
        <f>INDEX(MTT_codes,MATCH(loaded!BC186,MTT,0))</f>
        <v>#N/A</v>
      </c>
      <c r="AC186" t="str">
        <f>_xlfn.IFNA(INDEX(MTT_codes,MATCH(loaded!BE186,MTT,0)),"")</f>
        <v/>
      </c>
      <c r="AD186" t="str">
        <f>_xlfn.IFNA(INDEX(MTT_codes,MATCH(loaded!BG186,MTT,0)),"")</f>
        <v/>
      </c>
      <c r="AE186" t="str">
        <f>_xlfn.IFNA(INDEX(MTT_codes,MATCH(loaded!BI186,MTT,0)),"")</f>
        <v/>
      </c>
      <c r="AF186" t="str">
        <f>_xlfn.IFNA(INDEX(MTT_codes,MATCH(loaded!BK186,MTT,0)),"")</f>
        <v/>
      </c>
      <c r="AG186" t="str">
        <f>_xlfn.IFNA(INDEX(MTT_codes,MATCH(loaded!BM186,MTT,0)),"")</f>
        <v/>
      </c>
      <c r="AH186" t="e">
        <f>INDEX(liv_ar_codes,MATCH(loaded!BO186,liv_ar,0))</f>
        <v>#N/A</v>
      </c>
      <c r="AI186" t="str">
        <f>_xlfn.IFNA(INDEX(MTT_codes,MATCH(loaded!BQ186,MTT,0)),"")</f>
        <v/>
      </c>
      <c r="AJ186">
        <f>_xlfn.IFNA(INDEX(mental_codes,MATCH(loaded!BS186,mental,0)),9)</f>
        <v>9</v>
      </c>
    </row>
    <row r="187" spans="2:36">
      <c r="B187">
        <f>loaded!C187</f>
        <v>0</v>
      </c>
      <c r="C187">
        <f>loaded!I187</f>
        <v>0</v>
      </c>
      <c r="D187">
        <f>IF(loaded!K187="Male",1,IF(loaded!K187="Female",2,9))</f>
        <v>9</v>
      </c>
      <c r="E187" s="89" t="e">
        <f>IF(stats!$Y$13,DATE(RIGHT(loaded!M187,4),MID(loaded!M187,3,2),LEFT(loaded!M187,2)),DATE(RIGHT(loaded!M187,4), MID(loaded!M187,4,2),LEFT(loaded!M187,2)))</f>
        <v>#VALUE!</v>
      </c>
      <c r="F187" s="67" t="e">
        <f t="shared" si="4"/>
        <v>#VALUE!</v>
      </c>
      <c r="G187" t="str">
        <f>LEFT(loaded!O187,3)</f>
        <v/>
      </c>
      <c r="H187" s="67" t="str">
        <f>_xlfn.IFNA(INDEX(cntry_codes,MATCH(loaded!Q187,countries,0)),IF(loaded!Q187="","0003",""))</f>
        <v>0003</v>
      </c>
      <c r="I187" t="e">
        <f>INDEX(atsi_codes,MATCH(loaded!S187,atsi,0))</f>
        <v>#N/A</v>
      </c>
      <c r="J187" t="e">
        <f>INDEX(lang_codes,MATCH(loaded!U187,lang,0))</f>
        <v>#N/A</v>
      </c>
      <c r="K187" s="6">
        <f>loaded!W187</f>
        <v>0</v>
      </c>
      <c r="L187" t="e">
        <f>INDEX(us_acc_codes,MATCH(loaded!Y187,us_acc,0))</f>
        <v>#N/A</v>
      </c>
      <c r="M187" t="e">
        <f>INDEX(client_codes,MATCH(loaded!AA187,client,0))</f>
        <v>#N/A</v>
      </c>
      <c r="N187" t="e">
        <f>INDEX(src_ref_codes,MATCH(loaded!AC187,src_ref,0))</f>
        <v>#N/A</v>
      </c>
      <c r="O187" s="89" t="e">
        <f>IF(stats!$Y$13,DATE(RIGHT(loaded!AE187,4),MID(loaded!AE187,3,2),LEFT(loaded!AE187,2)),DATE(RIGHT(loaded!AE187,4),MID(loaded!AE187,4,2),LEFT(loaded!AE187,2)))</f>
        <v>#VALUE!</v>
      </c>
      <c r="P187" s="89" t="e">
        <f>IF(stats!$Y$13,DATE(RIGHT(loaded!AG187,4),MID(loaded!AG187,3,2),LEFT(loaded!AG187,2)),DATE(RIGHT(loaded!AG187,4),MID(loaded!AG187,4,2),LEFT(loaded!AG187,2)))</f>
        <v>#VALUE!</v>
      </c>
      <c r="Q187" s="67" t="e">
        <f t="shared" si="5"/>
        <v>#VALUE!</v>
      </c>
      <c r="R187" t="e">
        <f>INDEX(reces_codes,MATCH(loaded!AI187,reason,0))</f>
        <v>#N/A</v>
      </c>
      <c r="S187" t="e">
        <f>INDEX(TDS_codes,MATCH(loaded!AK187,TDS,0))</f>
        <v>#N/A</v>
      </c>
      <c r="T187" t="e">
        <f>IF(M187=2,"",INDEX(method_codes,MATCH(loaded!AM187,method,0)))</f>
        <v>#N/A</v>
      </c>
      <c r="U187" t="e">
        <f>IF(M187=2,"",INDEX(inj_codes,MATCH(loaded!AO187,inj,0)))</f>
        <v>#N/A</v>
      </c>
      <c r="V187" t="e">
        <f>IF(M187=2,"",INDEX(drug_codes,MATCH(loaded!AQ187,drug,0)))</f>
        <v>#N/A</v>
      </c>
      <c r="W187" t="e">
        <f>IF(M187=2,"",_xlfn.IFNA(INDEX(drug_codes,MATCH(loaded!AS187,drug,0)),""))</f>
        <v>#N/A</v>
      </c>
      <c r="X187" t="e">
        <f>IF(M187=2,"",_xlfn.IFNA(INDEX(drug_codes,MATCH(loaded!AU187,drug,0)),""))</f>
        <v>#N/A</v>
      </c>
      <c r="Y187" t="e">
        <f>IF(M187=2,"",_xlfn.IFNA(INDEX(drug_codes,MATCH(loaded!AW187,drug,0)),""))</f>
        <v>#N/A</v>
      </c>
      <c r="Z187" t="e">
        <f>IF(M187=2,"",_xlfn.IFNA(INDEX(drug_codes,MATCH(loaded!AY187,drug,0)),""))</f>
        <v>#N/A</v>
      </c>
      <c r="AA187" t="e">
        <f>IF(M187=2,"",_xlfn.IFNA(INDEX(drug_codes,MATCH(loaded!BA187,drug,0)),""))</f>
        <v>#N/A</v>
      </c>
      <c r="AB187" t="e">
        <f>INDEX(MTT_codes,MATCH(loaded!BC187,MTT,0))</f>
        <v>#N/A</v>
      </c>
      <c r="AC187" t="str">
        <f>_xlfn.IFNA(INDEX(MTT_codes,MATCH(loaded!BE187,MTT,0)),"")</f>
        <v/>
      </c>
      <c r="AD187" t="str">
        <f>_xlfn.IFNA(INDEX(MTT_codes,MATCH(loaded!BG187,MTT,0)),"")</f>
        <v/>
      </c>
      <c r="AE187" t="str">
        <f>_xlfn.IFNA(INDEX(MTT_codes,MATCH(loaded!BI187,MTT,0)),"")</f>
        <v/>
      </c>
      <c r="AF187" t="str">
        <f>_xlfn.IFNA(INDEX(MTT_codes,MATCH(loaded!BK187,MTT,0)),"")</f>
        <v/>
      </c>
      <c r="AG187" t="str">
        <f>_xlfn.IFNA(INDEX(MTT_codes,MATCH(loaded!BM187,MTT,0)),"")</f>
        <v/>
      </c>
      <c r="AH187" t="e">
        <f>INDEX(liv_ar_codes,MATCH(loaded!BO187,liv_ar,0))</f>
        <v>#N/A</v>
      </c>
      <c r="AI187" t="str">
        <f>_xlfn.IFNA(INDEX(MTT_codes,MATCH(loaded!BQ187,MTT,0)),"")</f>
        <v/>
      </c>
      <c r="AJ187">
        <f>_xlfn.IFNA(INDEX(mental_codes,MATCH(loaded!BS187,mental,0)),9)</f>
        <v>9</v>
      </c>
    </row>
    <row r="188" spans="2:36">
      <c r="B188">
        <f>loaded!C188</f>
        <v>0</v>
      </c>
      <c r="C188">
        <f>loaded!I188</f>
        <v>0</v>
      </c>
      <c r="D188">
        <f>IF(loaded!K188="Male",1,IF(loaded!K188="Female",2,9))</f>
        <v>9</v>
      </c>
      <c r="E188" s="89" t="e">
        <f>IF(stats!$Y$13,DATE(RIGHT(loaded!M188,4),MID(loaded!M188,3,2),LEFT(loaded!M188,2)),DATE(RIGHT(loaded!M188,4), MID(loaded!M188,4,2),LEFT(loaded!M188,2)))</f>
        <v>#VALUE!</v>
      </c>
      <c r="F188" s="67" t="e">
        <f t="shared" si="4"/>
        <v>#VALUE!</v>
      </c>
      <c r="G188" t="str">
        <f>LEFT(loaded!O188,3)</f>
        <v/>
      </c>
      <c r="H188" s="67" t="str">
        <f>_xlfn.IFNA(INDEX(cntry_codes,MATCH(loaded!Q188,countries,0)),IF(loaded!Q188="","0003",""))</f>
        <v>0003</v>
      </c>
      <c r="I188" t="e">
        <f>INDEX(atsi_codes,MATCH(loaded!S188,atsi,0))</f>
        <v>#N/A</v>
      </c>
      <c r="J188" t="e">
        <f>INDEX(lang_codes,MATCH(loaded!U188,lang,0))</f>
        <v>#N/A</v>
      </c>
      <c r="K188" s="6">
        <f>loaded!W188</f>
        <v>0</v>
      </c>
      <c r="L188" t="e">
        <f>INDEX(us_acc_codes,MATCH(loaded!Y188,us_acc,0))</f>
        <v>#N/A</v>
      </c>
      <c r="M188" t="e">
        <f>INDEX(client_codes,MATCH(loaded!AA188,client,0))</f>
        <v>#N/A</v>
      </c>
      <c r="N188" t="e">
        <f>INDEX(src_ref_codes,MATCH(loaded!AC188,src_ref,0))</f>
        <v>#N/A</v>
      </c>
      <c r="O188" s="89" t="e">
        <f>IF(stats!$Y$13,DATE(RIGHT(loaded!AE188,4),MID(loaded!AE188,3,2),LEFT(loaded!AE188,2)),DATE(RIGHT(loaded!AE188,4),MID(loaded!AE188,4,2),LEFT(loaded!AE188,2)))</f>
        <v>#VALUE!</v>
      </c>
      <c r="P188" s="89" t="e">
        <f>IF(stats!$Y$13,DATE(RIGHT(loaded!AG188,4),MID(loaded!AG188,3,2),LEFT(loaded!AG188,2)),DATE(RIGHT(loaded!AG188,4),MID(loaded!AG188,4,2),LEFT(loaded!AG188,2)))</f>
        <v>#VALUE!</v>
      </c>
      <c r="Q188" s="67" t="e">
        <f t="shared" si="5"/>
        <v>#VALUE!</v>
      </c>
      <c r="R188" t="e">
        <f>INDEX(reces_codes,MATCH(loaded!AI188,reason,0))</f>
        <v>#N/A</v>
      </c>
      <c r="S188" t="e">
        <f>INDEX(TDS_codes,MATCH(loaded!AK188,TDS,0))</f>
        <v>#N/A</v>
      </c>
      <c r="T188" t="e">
        <f>IF(M188=2,"",INDEX(method_codes,MATCH(loaded!AM188,method,0)))</f>
        <v>#N/A</v>
      </c>
      <c r="U188" t="e">
        <f>IF(M188=2,"",INDEX(inj_codes,MATCH(loaded!AO188,inj,0)))</f>
        <v>#N/A</v>
      </c>
      <c r="V188" t="e">
        <f>IF(M188=2,"",INDEX(drug_codes,MATCH(loaded!AQ188,drug,0)))</f>
        <v>#N/A</v>
      </c>
      <c r="W188" t="e">
        <f>IF(M188=2,"",_xlfn.IFNA(INDEX(drug_codes,MATCH(loaded!AS188,drug,0)),""))</f>
        <v>#N/A</v>
      </c>
      <c r="X188" t="e">
        <f>IF(M188=2,"",_xlfn.IFNA(INDEX(drug_codes,MATCH(loaded!AU188,drug,0)),""))</f>
        <v>#N/A</v>
      </c>
      <c r="Y188" t="e">
        <f>IF(M188=2,"",_xlfn.IFNA(INDEX(drug_codes,MATCH(loaded!AW188,drug,0)),""))</f>
        <v>#N/A</v>
      </c>
      <c r="Z188" t="e">
        <f>IF(M188=2,"",_xlfn.IFNA(INDEX(drug_codes,MATCH(loaded!AY188,drug,0)),""))</f>
        <v>#N/A</v>
      </c>
      <c r="AA188" t="e">
        <f>IF(M188=2,"",_xlfn.IFNA(INDEX(drug_codes,MATCH(loaded!BA188,drug,0)),""))</f>
        <v>#N/A</v>
      </c>
      <c r="AB188" t="e">
        <f>INDEX(MTT_codes,MATCH(loaded!BC188,MTT,0))</f>
        <v>#N/A</v>
      </c>
      <c r="AC188" t="str">
        <f>_xlfn.IFNA(INDEX(MTT_codes,MATCH(loaded!BE188,MTT,0)),"")</f>
        <v/>
      </c>
      <c r="AD188" t="str">
        <f>_xlfn.IFNA(INDEX(MTT_codes,MATCH(loaded!BG188,MTT,0)),"")</f>
        <v/>
      </c>
      <c r="AE188" t="str">
        <f>_xlfn.IFNA(INDEX(MTT_codes,MATCH(loaded!BI188,MTT,0)),"")</f>
        <v/>
      </c>
      <c r="AF188" t="str">
        <f>_xlfn.IFNA(INDEX(MTT_codes,MATCH(loaded!BK188,MTT,0)),"")</f>
        <v/>
      </c>
      <c r="AG188" t="str">
        <f>_xlfn.IFNA(INDEX(MTT_codes,MATCH(loaded!BM188,MTT,0)),"")</f>
        <v/>
      </c>
      <c r="AH188" t="e">
        <f>INDEX(liv_ar_codes,MATCH(loaded!BO188,liv_ar,0))</f>
        <v>#N/A</v>
      </c>
      <c r="AI188" t="str">
        <f>_xlfn.IFNA(INDEX(MTT_codes,MATCH(loaded!BQ188,MTT,0)),"")</f>
        <v/>
      </c>
      <c r="AJ188">
        <f>_xlfn.IFNA(INDEX(mental_codes,MATCH(loaded!BS188,mental,0)),9)</f>
        <v>9</v>
      </c>
    </row>
    <row r="189" spans="2:36">
      <c r="B189">
        <f>loaded!C189</f>
        <v>0</v>
      </c>
      <c r="C189">
        <f>loaded!I189</f>
        <v>0</v>
      </c>
      <c r="D189">
        <f>IF(loaded!K189="Male",1,IF(loaded!K189="Female",2,9))</f>
        <v>9</v>
      </c>
      <c r="E189" s="89" t="e">
        <f>IF(stats!$Y$13,DATE(RIGHT(loaded!M189,4),MID(loaded!M189,3,2),LEFT(loaded!M189,2)),DATE(RIGHT(loaded!M189,4), MID(loaded!M189,4,2),LEFT(loaded!M189,2)))</f>
        <v>#VALUE!</v>
      </c>
      <c r="F189" s="67" t="e">
        <f t="shared" si="4"/>
        <v>#VALUE!</v>
      </c>
      <c r="G189" t="str">
        <f>LEFT(loaded!O189,3)</f>
        <v/>
      </c>
      <c r="H189" s="67" t="str">
        <f>_xlfn.IFNA(INDEX(cntry_codes,MATCH(loaded!Q189,countries,0)),IF(loaded!Q189="","0003",""))</f>
        <v>0003</v>
      </c>
      <c r="I189" t="e">
        <f>INDEX(atsi_codes,MATCH(loaded!S189,atsi,0))</f>
        <v>#N/A</v>
      </c>
      <c r="J189" t="e">
        <f>INDEX(lang_codes,MATCH(loaded!U189,lang,0))</f>
        <v>#N/A</v>
      </c>
      <c r="K189" s="6">
        <f>loaded!W189</f>
        <v>0</v>
      </c>
      <c r="L189" t="e">
        <f>INDEX(us_acc_codes,MATCH(loaded!Y189,us_acc,0))</f>
        <v>#N/A</v>
      </c>
      <c r="M189" t="e">
        <f>INDEX(client_codes,MATCH(loaded!AA189,client,0))</f>
        <v>#N/A</v>
      </c>
      <c r="N189" t="e">
        <f>INDEX(src_ref_codes,MATCH(loaded!AC189,src_ref,0))</f>
        <v>#N/A</v>
      </c>
      <c r="O189" s="89" t="e">
        <f>IF(stats!$Y$13,DATE(RIGHT(loaded!AE189,4),MID(loaded!AE189,3,2),LEFT(loaded!AE189,2)),DATE(RIGHT(loaded!AE189,4),MID(loaded!AE189,4,2),LEFT(loaded!AE189,2)))</f>
        <v>#VALUE!</v>
      </c>
      <c r="P189" s="89" t="e">
        <f>IF(stats!$Y$13,DATE(RIGHT(loaded!AG189,4),MID(loaded!AG189,3,2),LEFT(loaded!AG189,2)),DATE(RIGHT(loaded!AG189,4),MID(loaded!AG189,4,2),LEFT(loaded!AG189,2)))</f>
        <v>#VALUE!</v>
      </c>
      <c r="Q189" s="67" t="e">
        <f t="shared" si="5"/>
        <v>#VALUE!</v>
      </c>
      <c r="R189" t="e">
        <f>INDEX(reces_codes,MATCH(loaded!AI189,reason,0))</f>
        <v>#N/A</v>
      </c>
      <c r="S189" t="e">
        <f>INDEX(TDS_codes,MATCH(loaded!AK189,TDS,0))</f>
        <v>#N/A</v>
      </c>
      <c r="T189" t="e">
        <f>IF(M189=2,"",INDEX(method_codes,MATCH(loaded!AM189,method,0)))</f>
        <v>#N/A</v>
      </c>
      <c r="U189" t="e">
        <f>IF(M189=2,"",INDEX(inj_codes,MATCH(loaded!AO189,inj,0)))</f>
        <v>#N/A</v>
      </c>
      <c r="V189" t="e">
        <f>IF(M189=2,"",INDEX(drug_codes,MATCH(loaded!AQ189,drug,0)))</f>
        <v>#N/A</v>
      </c>
      <c r="W189" t="e">
        <f>IF(M189=2,"",_xlfn.IFNA(INDEX(drug_codes,MATCH(loaded!AS189,drug,0)),""))</f>
        <v>#N/A</v>
      </c>
      <c r="X189" t="e">
        <f>IF(M189=2,"",_xlfn.IFNA(INDEX(drug_codes,MATCH(loaded!AU189,drug,0)),""))</f>
        <v>#N/A</v>
      </c>
      <c r="Y189" t="e">
        <f>IF(M189=2,"",_xlfn.IFNA(INDEX(drug_codes,MATCH(loaded!AW189,drug,0)),""))</f>
        <v>#N/A</v>
      </c>
      <c r="Z189" t="e">
        <f>IF(M189=2,"",_xlfn.IFNA(INDEX(drug_codes,MATCH(loaded!AY189,drug,0)),""))</f>
        <v>#N/A</v>
      </c>
      <c r="AA189" t="e">
        <f>IF(M189=2,"",_xlfn.IFNA(INDEX(drug_codes,MATCH(loaded!BA189,drug,0)),""))</f>
        <v>#N/A</v>
      </c>
      <c r="AB189" t="e">
        <f>INDEX(MTT_codes,MATCH(loaded!BC189,MTT,0))</f>
        <v>#N/A</v>
      </c>
      <c r="AC189" t="str">
        <f>_xlfn.IFNA(INDEX(MTT_codes,MATCH(loaded!BE189,MTT,0)),"")</f>
        <v/>
      </c>
      <c r="AD189" t="str">
        <f>_xlfn.IFNA(INDEX(MTT_codes,MATCH(loaded!BG189,MTT,0)),"")</f>
        <v/>
      </c>
      <c r="AE189" t="str">
        <f>_xlfn.IFNA(INDEX(MTT_codes,MATCH(loaded!BI189,MTT,0)),"")</f>
        <v/>
      </c>
      <c r="AF189" t="str">
        <f>_xlfn.IFNA(INDEX(MTT_codes,MATCH(loaded!BK189,MTT,0)),"")</f>
        <v/>
      </c>
      <c r="AG189" t="str">
        <f>_xlfn.IFNA(INDEX(MTT_codes,MATCH(loaded!BM189,MTT,0)),"")</f>
        <v/>
      </c>
      <c r="AH189" t="e">
        <f>INDEX(liv_ar_codes,MATCH(loaded!BO189,liv_ar,0))</f>
        <v>#N/A</v>
      </c>
      <c r="AI189" t="str">
        <f>_xlfn.IFNA(INDEX(MTT_codes,MATCH(loaded!BQ189,MTT,0)),"")</f>
        <v/>
      </c>
      <c r="AJ189">
        <f>_xlfn.IFNA(INDEX(mental_codes,MATCH(loaded!BS189,mental,0)),9)</f>
        <v>9</v>
      </c>
    </row>
    <row r="190" spans="2:36">
      <c r="B190">
        <f>loaded!C190</f>
        <v>0</v>
      </c>
      <c r="C190">
        <f>loaded!I190</f>
        <v>0</v>
      </c>
      <c r="D190">
        <f>IF(loaded!K190="Male",1,IF(loaded!K190="Female",2,9))</f>
        <v>9</v>
      </c>
      <c r="E190" s="89" t="e">
        <f>IF(stats!$Y$13,DATE(RIGHT(loaded!M190,4),MID(loaded!M190,3,2),LEFT(loaded!M190,2)),DATE(RIGHT(loaded!M190,4), MID(loaded!M190,4,2),LEFT(loaded!M190,2)))</f>
        <v>#VALUE!</v>
      </c>
      <c r="F190" s="67" t="e">
        <f t="shared" si="4"/>
        <v>#VALUE!</v>
      </c>
      <c r="G190" t="str">
        <f>LEFT(loaded!O190,3)</f>
        <v/>
      </c>
      <c r="H190" s="67" t="str">
        <f>_xlfn.IFNA(INDEX(cntry_codes,MATCH(loaded!Q190,countries,0)),IF(loaded!Q190="","0003",""))</f>
        <v>0003</v>
      </c>
      <c r="I190" t="e">
        <f>INDEX(atsi_codes,MATCH(loaded!S190,atsi,0))</f>
        <v>#N/A</v>
      </c>
      <c r="J190" t="e">
        <f>INDEX(lang_codes,MATCH(loaded!U190,lang,0))</f>
        <v>#N/A</v>
      </c>
      <c r="K190" s="6">
        <f>loaded!W190</f>
        <v>0</v>
      </c>
      <c r="L190" t="e">
        <f>INDEX(us_acc_codes,MATCH(loaded!Y190,us_acc,0))</f>
        <v>#N/A</v>
      </c>
      <c r="M190" t="e">
        <f>INDEX(client_codes,MATCH(loaded!AA190,client,0))</f>
        <v>#N/A</v>
      </c>
      <c r="N190" t="e">
        <f>INDEX(src_ref_codes,MATCH(loaded!AC190,src_ref,0))</f>
        <v>#N/A</v>
      </c>
      <c r="O190" s="89" t="e">
        <f>IF(stats!$Y$13,DATE(RIGHT(loaded!AE190,4),MID(loaded!AE190,3,2),LEFT(loaded!AE190,2)),DATE(RIGHT(loaded!AE190,4),MID(loaded!AE190,4,2),LEFT(loaded!AE190,2)))</f>
        <v>#VALUE!</v>
      </c>
      <c r="P190" s="89" t="e">
        <f>IF(stats!$Y$13,DATE(RIGHT(loaded!AG190,4),MID(loaded!AG190,3,2),LEFT(loaded!AG190,2)),DATE(RIGHT(loaded!AG190,4),MID(loaded!AG190,4,2),LEFT(loaded!AG190,2)))</f>
        <v>#VALUE!</v>
      </c>
      <c r="Q190" s="67" t="e">
        <f t="shared" si="5"/>
        <v>#VALUE!</v>
      </c>
      <c r="R190" t="e">
        <f>INDEX(reces_codes,MATCH(loaded!AI190,reason,0))</f>
        <v>#N/A</v>
      </c>
      <c r="S190" t="e">
        <f>INDEX(TDS_codes,MATCH(loaded!AK190,TDS,0))</f>
        <v>#N/A</v>
      </c>
      <c r="T190" t="e">
        <f>IF(M190=2,"",INDEX(method_codes,MATCH(loaded!AM190,method,0)))</f>
        <v>#N/A</v>
      </c>
      <c r="U190" t="e">
        <f>IF(M190=2,"",INDEX(inj_codes,MATCH(loaded!AO190,inj,0)))</f>
        <v>#N/A</v>
      </c>
      <c r="V190" t="e">
        <f>IF(M190=2,"",INDEX(drug_codes,MATCH(loaded!AQ190,drug,0)))</f>
        <v>#N/A</v>
      </c>
      <c r="W190" t="e">
        <f>IF(M190=2,"",_xlfn.IFNA(INDEX(drug_codes,MATCH(loaded!AS190,drug,0)),""))</f>
        <v>#N/A</v>
      </c>
      <c r="X190" t="e">
        <f>IF(M190=2,"",_xlfn.IFNA(INDEX(drug_codes,MATCH(loaded!AU190,drug,0)),""))</f>
        <v>#N/A</v>
      </c>
      <c r="Y190" t="e">
        <f>IF(M190=2,"",_xlfn.IFNA(INDEX(drug_codes,MATCH(loaded!AW190,drug,0)),""))</f>
        <v>#N/A</v>
      </c>
      <c r="Z190" t="e">
        <f>IF(M190=2,"",_xlfn.IFNA(INDEX(drug_codes,MATCH(loaded!AY190,drug,0)),""))</f>
        <v>#N/A</v>
      </c>
      <c r="AA190" t="e">
        <f>IF(M190=2,"",_xlfn.IFNA(INDEX(drug_codes,MATCH(loaded!BA190,drug,0)),""))</f>
        <v>#N/A</v>
      </c>
      <c r="AB190" t="e">
        <f>INDEX(MTT_codes,MATCH(loaded!BC190,MTT,0))</f>
        <v>#N/A</v>
      </c>
      <c r="AC190" t="str">
        <f>_xlfn.IFNA(INDEX(MTT_codes,MATCH(loaded!BE190,MTT,0)),"")</f>
        <v/>
      </c>
      <c r="AD190" t="str">
        <f>_xlfn.IFNA(INDEX(MTT_codes,MATCH(loaded!BG190,MTT,0)),"")</f>
        <v/>
      </c>
      <c r="AE190" t="str">
        <f>_xlfn.IFNA(INDEX(MTT_codes,MATCH(loaded!BI190,MTT,0)),"")</f>
        <v/>
      </c>
      <c r="AF190" t="str">
        <f>_xlfn.IFNA(INDEX(MTT_codes,MATCH(loaded!BK190,MTT,0)),"")</f>
        <v/>
      </c>
      <c r="AG190" t="str">
        <f>_xlfn.IFNA(INDEX(MTT_codes,MATCH(loaded!BM190,MTT,0)),"")</f>
        <v/>
      </c>
      <c r="AH190" t="e">
        <f>INDEX(liv_ar_codes,MATCH(loaded!BO190,liv_ar,0))</f>
        <v>#N/A</v>
      </c>
      <c r="AI190" t="str">
        <f>_xlfn.IFNA(INDEX(MTT_codes,MATCH(loaded!BQ190,MTT,0)),"")</f>
        <v/>
      </c>
      <c r="AJ190">
        <f>_xlfn.IFNA(INDEX(mental_codes,MATCH(loaded!BS190,mental,0)),9)</f>
        <v>9</v>
      </c>
    </row>
    <row r="191" spans="2:36">
      <c r="B191">
        <f>loaded!C191</f>
        <v>0</v>
      </c>
      <c r="C191">
        <f>loaded!I191</f>
        <v>0</v>
      </c>
      <c r="D191">
        <f>IF(loaded!K191="Male",1,IF(loaded!K191="Female",2,9))</f>
        <v>9</v>
      </c>
      <c r="E191" s="89" t="e">
        <f>IF(stats!$Y$13,DATE(RIGHT(loaded!M191,4),MID(loaded!M191,3,2),LEFT(loaded!M191,2)),DATE(RIGHT(loaded!M191,4), MID(loaded!M191,4,2),LEFT(loaded!M191,2)))</f>
        <v>#VALUE!</v>
      </c>
      <c r="F191" s="67" t="e">
        <f t="shared" si="4"/>
        <v>#VALUE!</v>
      </c>
      <c r="G191" t="str">
        <f>LEFT(loaded!O191,3)</f>
        <v/>
      </c>
      <c r="H191" s="67" t="str">
        <f>_xlfn.IFNA(INDEX(cntry_codes,MATCH(loaded!Q191,countries,0)),IF(loaded!Q191="","0003",""))</f>
        <v>0003</v>
      </c>
      <c r="I191" t="e">
        <f>INDEX(atsi_codes,MATCH(loaded!S191,atsi,0))</f>
        <v>#N/A</v>
      </c>
      <c r="J191" t="e">
        <f>INDEX(lang_codes,MATCH(loaded!U191,lang,0))</f>
        <v>#N/A</v>
      </c>
      <c r="K191" s="6">
        <f>loaded!W191</f>
        <v>0</v>
      </c>
      <c r="L191" t="e">
        <f>INDEX(us_acc_codes,MATCH(loaded!Y191,us_acc,0))</f>
        <v>#N/A</v>
      </c>
      <c r="M191" t="e">
        <f>INDEX(client_codes,MATCH(loaded!AA191,client,0))</f>
        <v>#N/A</v>
      </c>
      <c r="N191" t="e">
        <f>INDEX(src_ref_codes,MATCH(loaded!AC191,src_ref,0))</f>
        <v>#N/A</v>
      </c>
      <c r="O191" s="89" t="e">
        <f>IF(stats!$Y$13,DATE(RIGHT(loaded!AE191,4),MID(loaded!AE191,3,2),LEFT(loaded!AE191,2)),DATE(RIGHT(loaded!AE191,4),MID(loaded!AE191,4,2),LEFT(loaded!AE191,2)))</f>
        <v>#VALUE!</v>
      </c>
      <c r="P191" s="89" t="e">
        <f>IF(stats!$Y$13,DATE(RIGHT(loaded!AG191,4),MID(loaded!AG191,3,2),LEFT(loaded!AG191,2)),DATE(RIGHT(loaded!AG191,4),MID(loaded!AG191,4,2),LEFT(loaded!AG191,2)))</f>
        <v>#VALUE!</v>
      </c>
      <c r="Q191" s="67" t="e">
        <f t="shared" si="5"/>
        <v>#VALUE!</v>
      </c>
      <c r="R191" t="e">
        <f>INDEX(reces_codes,MATCH(loaded!AI191,reason,0))</f>
        <v>#N/A</v>
      </c>
      <c r="S191" t="e">
        <f>INDEX(TDS_codes,MATCH(loaded!AK191,TDS,0))</f>
        <v>#N/A</v>
      </c>
      <c r="T191" t="e">
        <f>IF(M191=2,"",INDEX(method_codes,MATCH(loaded!AM191,method,0)))</f>
        <v>#N/A</v>
      </c>
      <c r="U191" t="e">
        <f>IF(M191=2,"",INDEX(inj_codes,MATCH(loaded!AO191,inj,0)))</f>
        <v>#N/A</v>
      </c>
      <c r="V191" t="e">
        <f>IF(M191=2,"",INDEX(drug_codes,MATCH(loaded!AQ191,drug,0)))</f>
        <v>#N/A</v>
      </c>
      <c r="W191" t="e">
        <f>IF(M191=2,"",_xlfn.IFNA(INDEX(drug_codes,MATCH(loaded!AS191,drug,0)),""))</f>
        <v>#N/A</v>
      </c>
      <c r="X191" t="e">
        <f>IF(M191=2,"",_xlfn.IFNA(INDEX(drug_codes,MATCH(loaded!AU191,drug,0)),""))</f>
        <v>#N/A</v>
      </c>
      <c r="Y191" t="e">
        <f>IF(M191=2,"",_xlfn.IFNA(INDEX(drug_codes,MATCH(loaded!AW191,drug,0)),""))</f>
        <v>#N/A</v>
      </c>
      <c r="Z191" t="e">
        <f>IF(M191=2,"",_xlfn.IFNA(INDEX(drug_codes,MATCH(loaded!AY191,drug,0)),""))</f>
        <v>#N/A</v>
      </c>
      <c r="AA191" t="e">
        <f>IF(M191=2,"",_xlfn.IFNA(INDEX(drug_codes,MATCH(loaded!BA191,drug,0)),""))</f>
        <v>#N/A</v>
      </c>
      <c r="AB191" t="e">
        <f>INDEX(MTT_codes,MATCH(loaded!BC191,MTT,0))</f>
        <v>#N/A</v>
      </c>
      <c r="AC191" t="str">
        <f>_xlfn.IFNA(INDEX(MTT_codes,MATCH(loaded!BE191,MTT,0)),"")</f>
        <v/>
      </c>
      <c r="AD191" t="str">
        <f>_xlfn.IFNA(INDEX(MTT_codes,MATCH(loaded!BG191,MTT,0)),"")</f>
        <v/>
      </c>
      <c r="AE191" t="str">
        <f>_xlfn.IFNA(INDEX(MTT_codes,MATCH(loaded!BI191,MTT,0)),"")</f>
        <v/>
      </c>
      <c r="AF191" t="str">
        <f>_xlfn.IFNA(INDEX(MTT_codes,MATCH(loaded!BK191,MTT,0)),"")</f>
        <v/>
      </c>
      <c r="AG191" t="str">
        <f>_xlfn.IFNA(INDEX(MTT_codes,MATCH(loaded!BM191,MTT,0)),"")</f>
        <v/>
      </c>
      <c r="AH191" t="e">
        <f>INDEX(liv_ar_codes,MATCH(loaded!BO191,liv_ar,0))</f>
        <v>#N/A</v>
      </c>
      <c r="AI191" t="str">
        <f>_xlfn.IFNA(INDEX(MTT_codes,MATCH(loaded!BQ191,MTT,0)),"")</f>
        <v/>
      </c>
      <c r="AJ191">
        <f>_xlfn.IFNA(INDEX(mental_codes,MATCH(loaded!BS191,mental,0)),9)</f>
        <v>9</v>
      </c>
    </row>
    <row r="192" spans="2:36">
      <c r="B192">
        <f>loaded!C192</f>
        <v>0</v>
      </c>
      <c r="C192">
        <f>loaded!I192</f>
        <v>0</v>
      </c>
      <c r="D192">
        <f>IF(loaded!K192="Male",1,IF(loaded!K192="Female",2,9))</f>
        <v>9</v>
      </c>
      <c r="E192" s="89" t="e">
        <f>IF(stats!$Y$13,DATE(RIGHT(loaded!M192,4),MID(loaded!M192,3,2),LEFT(loaded!M192,2)),DATE(RIGHT(loaded!M192,4), MID(loaded!M192,4,2),LEFT(loaded!M192,2)))</f>
        <v>#VALUE!</v>
      </c>
      <c r="F192" s="67" t="e">
        <f t="shared" si="4"/>
        <v>#VALUE!</v>
      </c>
      <c r="G192" t="str">
        <f>LEFT(loaded!O192,3)</f>
        <v/>
      </c>
      <c r="H192" s="67" t="str">
        <f>_xlfn.IFNA(INDEX(cntry_codes,MATCH(loaded!Q192,countries,0)),IF(loaded!Q192="","0003",""))</f>
        <v>0003</v>
      </c>
      <c r="I192" t="e">
        <f>INDEX(atsi_codes,MATCH(loaded!S192,atsi,0))</f>
        <v>#N/A</v>
      </c>
      <c r="J192" t="e">
        <f>INDEX(lang_codes,MATCH(loaded!U192,lang,0))</f>
        <v>#N/A</v>
      </c>
      <c r="K192" s="6">
        <f>loaded!W192</f>
        <v>0</v>
      </c>
      <c r="L192" t="e">
        <f>INDEX(us_acc_codes,MATCH(loaded!Y192,us_acc,0))</f>
        <v>#N/A</v>
      </c>
      <c r="M192" t="e">
        <f>INDEX(client_codes,MATCH(loaded!AA192,client,0))</f>
        <v>#N/A</v>
      </c>
      <c r="N192" t="e">
        <f>INDEX(src_ref_codes,MATCH(loaded!AC192,src_ref,0))</f>
        <v>#N/A</v>
      </c>
      <c r="O192" s="89" t="e">
        <f>IF(stats!$Y$13,DATE(RIGHT(loaded!AE192,4),MID(loaded!AE192,3,2),LEFT(loaded!AE192,2)),DATE(RIGHT(loaded!AE192,4),MID(loaded!AE192,4,2),LEFT(loaded!AE192,2)))</f>
        <v>#VALUE!</v>
      </c>
      <c r="P192" s="89" t="e">
        <f>IF(stats!$Y$13,DATE(RIGHT(loaded!AG192,4),MID(loaded!AG192,3,2),LEFT(loaded!AG192,2)),DATE(RIGHT(loaded!AG192,4),MID(loaded!AG192,4,2),LEFT(loaded!AG192,2)))</f>
        <v>#VALUE!</v>
      </c>
      <c r="Q192" s="67" t="e">
        <f t="shared" si="5"/>
        <v>#VALUE!</v>
      </c>
      <c r="R192" t="e">
        <f>INDEX(reces_codes,MATCH(loaded!AI192,reason,0))</f>
        <v>#N/A</v>
      </c>
      <c r="S192" t="e">
        <f>INDEX(TDS_codes,MATCH(loaded!AK192,TDS,0))</f>
        <v>#N/A</v>
      </c>
      <c r="T192" t="e">
        <f>IF(M192=2,"",INDEX(method_codes,MATCH(loaded!AM192,method,0)))</f>
        <v>#N/A</v>
      </c>
      <c r="U192" t="e">
        <f>IF(M192=2,"",INDEX(inj_codes,MATCH(loaded!AO192,inj,0)))</f>
        <v>#N/A</v>
      </c>
      <c r="V192" t="e">
        <f>IF(M192=2,"",INDEX(drug_codes,MATCH(loaded!AQ192,drug,0)))</f>
        <v>#N/A</v>
      </c>
      <c r="W192" t="e">
        <f>IF(M192=2,"",_xlfn.IFNA(INDEX(drug_codes,MATCH(loaded!AS192,drug,0)),""))</f>
        <v>#N/A</v>
      </c>
      <c r="X192" t="e">
        <f>IF(M192=2,"",_xlfn.IFNA(INDEX(drug_codes,MATCH(loaded!AU192,drug,0)),""))</f>
        <v>#N/A</v>
      </c>
      <c r="Y192" t="e">
        <f>IF(M192=2,"",_xlfn.IFNA(INDEX(drug_codes,MATCH(loaded!AW192,drug,0)),""))</f>
        <v>#N/A</v>
      </c>
      <c r="Z192" t="e">
        <f>IF(M192=2,"",_xlfn.IFNA(INDEX(drug_codes,MATCH(loaded!AY192,drug,0)),""))</f>
        <v>#N/A</v>
      </c>
      <c r="AA192" t="e">
        <f>IF(M192=2,"",_xlfn.IFNA(INDEX(drug_codes,MATCH(loaded!BA192,drug,0)),""))</f>
        <v>#N/A</v>
      </c>
      <c r="AB192" t="e">
        <f>INDEX(MTT_codes,MATCH(loaded!BC192,MTT,0))</f>
        <v>#N/A</v>
      </c>
      <c r="AC192" t="str">
        <f>_xlfn.IFNA(INDEX(MTT_codes,MATCH(loaded!BE192,MTT,0)),"")</f>
        <v/>
      </c>
      <c r="AD192" t="str">
        <f>_xlfn.IFNA(INDEX(MTT_codes,MATCH(loaded!BG192,MTT,0)),"")</f>
        <v/>
      </c>
      <c r="AE192" t="str">
        <f>_xlfn.IFNA(INDEX(MTT_codes,MATCH(loaded!BI192,MTT,0)),"")</f>
        <v/>
      </c>
      <c r="AF192" t="str">
        <f>_xlfn.IFNA(INDEX(MTT_codes,MATCH(loaded!BK192,MTT,0)),"")</f>
        <v/>
      </c>
      <c r="AG192" t="str">
        <f>_xlfn.IFNA(INDEX(MTT_codes,MATCH(loaded!BM192,MTT,0)),"")</f>
        <v/>
      </c>
      <c r="AH192" t="e">
        <f>INDEX(liv_ar_codes,MATCH(loaded!BO192,liv_ar,0))</f>
        <v>#N/A</v>
      </c>
      <c r="AI192" t="str">
        <f>_xlfn.IFNA(INDEX(MTT_codes,MATCH(loaded!BQ192,MTT,0)),"")</f>
        <v/>
      </c>
      <c r="AJ192">
        <f>_xlfn.IFNA(INDEX(mental_codes,MATCH(loaded!BS192,mental,0)),9)</f>
        <v>9</v>
      </c>
    </row>
    <row r="193" spans="2:36">
      <c r="B193">
        <f>loaded!C193</f>
        <v>0</v>
      </c>
      <c r="C193">
        <f>loaded!I193</f>
        <v>0</v>
      </c>
      <c r="D193">
        <f>IF(loaded!K193="Male",1,IF(loaded!K193="Female",2,9))</f>
        <v>9</v>
      </c>
      <c r="E193" s="89" t="e">
        <f>IF(stats!$Y$13,DATE(RIGHT(loaded!M193,4),MID(loaded!M193,3,2),LEFT(loaded!M193,2)),DATE(RIGHT(loaded!M193,4), MID(loaded!M193,4,2),LEFT(loaded!M193,2)))</f>
        <v>#VALUE!</v>
      </c>
      <c r="F193" s="67" t="e">
        <f t="shared" ref="F193:F256" si="6">ROUND((O193-E193)/365.25,2)</f>
        <v>#VALUE!</v>
      </c>
      <c r="G193" t="str">
        <f>LEFT(loaded!O193,3)</f>
        <v/>
      </c>
      <c r="H193" s="67" t="str">
        <f>_xlfn.IFNA(INDEX(cntry_codes,MATCH(loaded!Q193,countries,0)),IF(loaded!Q193="","0003",""))</f>
        <v>0003</v>
      </c>
      <c r="I193" t="e">
        <f>INDEX(atsi_codes,MATCH(loaded!S193,atsi,0))</f>
        <v>#N/A</v>
      </c>
      <c r="J193" t="e">
        <f>INDEX(lang_codes,MATCH(loaded!U193,lang,0))</f>
        <v>#N/A</v>
      </c>
      <c r="K193" s="6">
        <f>loaded!W193</f>
        <v>0</v>
      </c>
      <c r="L193" t="e">
        <f>INDEX(us_acc_codes,MATCH(loaded!Y193,us_acc,0))</f>
        <v>#N/A</v>
      </c>
      <c r="M193" t="e">
        <f>INDEX(client_codes,MATCH(loaded!AA193,client,0))</f>
        <v>#N/A</v>
      </c>
      <c r="N193" t="e">
        <f>INDEX(src_ref_codes,MATCH(loaded!AC193,src_ref,0))</f>
        <v>#N/A</v>
      </c>
      <c r="O193" s="89" t="e">
        <f>IF(stats!$Y$13,DATE(RIGHT(loaded!AE193,4),MID(loaded!AE193,3,2),LEFT(loaded!AE193,2)),DATE(RIGHT(loaded!AE193,4),MID(loaded!AE193,4,2),LEFT(loaded!AE193,2)))</f>
        <v>#VALUE!</v>
      </c>
      <c r="P193" s="89" t="e">
        <f>IF(stats!$Y$13,DATE(RIGHT(loaded!AG193,4),MID(loaded!AG193,3,2),LEFT(loaded!AG193,2)),DATE(RIGHT(loaded!AG193,4),MID(loaded!AG193,4,2),LEFT(loaded!AG193,2)))</f>
        <v>#VALUE!</v>
      </c>
      <c r="Q193" s="67" t="e">
        <f t="shared" ref="Q193:Q256" si="7">IF(P193&lt;&gt;"",P193-O193,"")</f>
        <v>#VALUE!</v>
      </c>
      <c r="R193" t="e">
        <f>INDEX(reces_codes,MATCH(loaded!AI193,reason,0))</f>
        <v>#N/A</v>
      </c>
      <c r="S193" t="e">
        <f>INDEX(TDS_codes,MATCH(loaded!AK193,TDS,0))</f>
        <v>#N/A</v>
      </c>
      <c r="T193" t="e">
        <f>IF(M193=2,"",INDEX(method_codes,MATCH(loaded!AM193,method,0)))</f>
        <v>#N/A</v>
      </c>
      <c r="U193" t="e">
        <f>IF(M193=2,"",INDEX(inj_codes,MATCH(loaded!AO193,inj,0)))</f>
        <v>#N/A</v>
      </c>
      <c r="V193" t="e">
        <f>IF(M193=2,"",INDEX(drug_codes,MATCH(loaded!AQ193,drug,0)))</f>
        <v>#N/A</v>
      </c>
      <c r="W193" t="e">
        <f>IF(M193=2,"",_xlfn.IFNA(INDEX(drug_codes,MATCH(loaded!AS193,drug,0)),""))</f>
        <v>#N/A</v>
      </c>
      <c r="X193" t="e">
        <f>IF(M193=2,"",_xlfn.IFNA(INDEX(drug_codes,MATCH(loaded!AU193,drug,0)),""))</f>
        <v>#N/A</v>
      </c>
      <c r="Y193" t="e">
        <f>IF(M193=2,"",_xlfn.IFNA(INDEX(drug_codes,MATCH(loaded!AW193,drug,0)),""))</f>
        <v>#N/A</v>
      </c>
      <c r="Z193" t="e">
        <f>IF(M193=2,"",_xlfn.IFNA(INDEX(drug_codes,MATCH(loaded!AY193,drug,0)),""))</f>
        <v>#N/A</v>
      </c>
      <c r="AA193" t="e">
        <f>IF(M193=2,"",_xlfn.IFNA(INDEX(drug_codes,MATCH(loaded!BA193,drug,0)),""))</f>
        <v>#N/A</v>
      </c>
      <c r="AB193" t="e">
        <f>INDEX(MTT_codes,MATCH(loaded!BC193,MTT,0))</f>
        <v>#N/A</v>
      </c>
      <c r="AC193" t="str">
        <f>_xlfn.IFNA(INDEX(MTT_codes,MATCH(loaded!BE193,MTT,0)),"")</f>
        <v/>
      </c>
      <c r="AD193" t="str">
        <f>_xlfn.IFNA(INDEX(MTT_codes,MATCH(loaded!BG193,MTT,0)),"")</f>
        <v/>
      </c>
      <c r="AE193" t="str">
        <f>_xlfn.IFNA(INDEX(MTT_codes,MATCH(loaded!BI193,MTT,0)),"")</f>
        <v/>
      </c>
      <c r="AF193" t="str">
        <f>_xlfn.IFNA(INDEX(MTT_codes,MATCH(loaded!BK193,MTT,0)),"")</f>
        <v/>
      </c>
      <c r="AG193" t="str">
        <f>_xlfn.IFNA(INDEX(MTT_codes,MATCH(loaded!BM193,MTT,0)),"")</f>
        <v/>
      </c>
      <c r="AH193" t="e">
        <f>INDEX(liv_ar_codes,MATCH(loaded!BO193,liv_ar,0))</f>
        <v>#N/A</v>
      </c>
      <c r="AI193" t="str">
        <f>_xlfn.IFNA(INDEX(MTT_codes,MATCH(loaded!BQ193,MTT,0)),"")</f>
        <v/>
      </c>
      <c r="AJ193">
        <f>_xlfn.IFNA(INDEX(mental_codes,MATCH(loaded!BS193,mental,0)),9)</f>
        <v>9</v>
      </c>
    </row>
    <row r="194" spans="2:36">
      <c r="B194">
        <f>loaded!C194</f>
        <v>0</v>
      </c>
      <c r="C194">
        <f>loaded!I194</f>
        <v>0</v>
      </c>
      <c r="D194">
        <f>IF(loaded!K194="Male",1,IF(loaded!K194="Female",2,9))</f>
        <v>9</v>
      </c>
      <c r="E194" s="89" t="e">
        <f>IF(stats!$Y$13,DATE(RIGHT(loaded!M194,4),MID(loaded!M194,3,2),LEFT(loaded!M194,2)),DATE(RIGHT(loaded!M194,4), MID(loaded!M194,4,2),LEFT(loaded!M194,2)))</f>
        <v>#VALUE!</v>
      </c>
      <c r="F194" s="67" t="e">
        <f t="shared" si="6"/>
        <v>#VALUE!</v>
      </c>
      <c r="G194" t="str">
        <f>LEFT(loaded!O194,3)</f>
        <v/>
      </c>
      <c r="H194" s="67" t="str">
        <f>_xlfn.IFNA(INDEX(cntry_codes,MATCH(loaded!Q194,countries,0)),IF(loaded!Q194="","0003",""))</f>
        <v>0003</v>
      </c>
      <c r="I194" t="e">
        <f>INDEX(atsi_codes,MATCH(loaded!S194,atsi,0))</f>
        <v>#N/A</v>
      </c>
      <c r="J194" t="e">
        <f>INDEX(lang_codes,MATCH(loaded!U194,lang,0))</f>
        <v>#N/A</v>
      </c>
      <c r="K194" s="6">
        <f>loaded!W194</f>
        <v>0</v>
      </c>
      <c r="L194" t="e">
        <f>INDEX(us_acc_codes,MATCH(loaded!Y194,us_acc,0))</f>
        <v>#N/A</v>
      </c>
      <c r="M194" t="e">
        <f>INDEX(client_codes,MATCH(loaded!AA194,client,0))</f>
        <v>#N/A</v>
      </c>
      <c r="N194" t="e">
        <f>INDEX(src_ref_codes,MATCH(loaded!AC194,src_ref,0))</f>
        <v>#N/A</v>
      </c>
      <c r="O194" s="89" t="e">
        <f>IF(stats!$Y$13,DATE(RIGHT(loaded!AE194,4),MID(loaded!AE194,3,2),LEFT(loaded!AE194,2)),DATE(RIGHT(loaded!AE194,4),MID(loaded!AE194,4,2),LEFT(loaded!AE194,2)))</f>
        <v>#VALUE!</v>
      </c>
      <c r="P194" s="89" t="e">
        <f>IF(stats!$Y$13,DATE(RIGHT(loaded!AG194,4),MID(loaded!AG194,3,2),LEFT(loaded!AG194,2)),DATE(RIGHT(loaded!AG194,4),MID(loaded!AG194,4,2),LEFT(loaded!AG194,2)))</f>
        <v>#VALUE!</v>
      </c>
      <c r="Q194" s="67" t="e">
        <f t="shared" si="7"/>
        <v>#VALUE!</v>
      </c>
      <c r="R194" t="e">
        <f>INDEX(reces_codes,MATCH(loaded!AI194,reason,0))</f>
        <v>#N/A</v>
      </c>
      <c r="S194" t="e">
        <f>INDEX(TDS_codes,MATCH(loaded!AK194,TDS,0))</f>
        <v>#N/A</v>
      </c>
      <c r="T194" t="e">
        <f>IF(M194=2,"",INDEX(method_codes,MATCH(loaded!AM194,method,0)))</f>
        <v>#N/A</v>
      </c>
      <c r="U194" t="e">
        <f>IF(M194=2,"",INDEX(inj_codes,MATCH(loaded!AO194,inj,0)))</f>
        <v>#N/A</v>
      </c>
      <c r="V194" t="e">
        <f>IF(M194=2,"",INDEX(drug_codes,MATCH(loaded!AQ194,drug,0)))</f>
        <v>#N/A</v>
      </c>
      <c r="W194" t="e">
        <f>IF(M194=2,"",_xlfn.IFNA(INDEX(drug_codes,MATCH(loaded!AS194,drug,0)),""))</f>
        <v>#N/A</v>
      </c>
      <c r="X194" t="e">
        <f>IF(M194=2,"",_xlfn.IFNA(INDEX(drug_codes,MATCH(loaded!AU194,drug,0)),""))</f>
        <v>#N/A</v>
      </c>
      <c r="Y194" t="e">
        <f>IF(M194=2,"",_xlfn.IFNA(INDEX(drug_codes,MATCH(loaded!AW194,drug,0)),""))</f>
        <v>#N/A</v>
      </c>
      <c r="Z194" t="e">
        <f>IF(M194=2,"",_xlfn.IFNA(INDEX(drug_codes,MATCH(loaded!AY194,drug,0)),""))</f>
        <v>#N/A</v>
      </c>
      <c r="AA194" t="e">
        <f>IF(M194=2,"",_xlfn.IFNA(INDEX(drug_codes,MATCH(loaded!BA194,drug,0)),""))</f>
        <v>#N/A</v>
      </c>
      <c r="AB194" t="e">
        <f>INDEX(MTT_codes,MATCH(loaded!BC194,MTT,0))</f>
        <v>#N/A</v>
      </c>
      <c r="AC194" t="str">
        <f>_xlfn.IFNA(INDEX(MTT_codes,MATCH(loaded!BE194,MTT,0)),"")</f>
        <v/>
      </c>
      <c r="AD194" t="str">
        <f>_xlfn.IFNA(INDEX(MTT_codes,MATCH(loaded!BG194,MTT,0)),"")</f>
        <v/>
      </c>
      <c r="AE194" t="str">
        <f>_xlfn.IFNA(INDEX(MTT_codes,MATCH(loaded!BI194,MTT,0)),"")</f>
        <v/>
      </c>
      <c r="AF194" t="str">
        <f>_xlfn.IFNA(INDEX(MTT_codes,MATCH(loaded!BK194,MTT,0)),"")</f>
        <v/>
      </c>
      <c r="AG194" t="str">
        <f>_xlfn.IFNA(INDEX(MTT_codes,MATCH(loaded!BM194,MTT,0)),"")</f>
        <v/>
      </c>
      <c r="AH194" t="e">
        <f>INDEX(liv_ar_codes,MATCH(loaded!BO194,liv_ar,0))</f>
        <v>#N/A</v>
      </c>
      <c r="AI194" t="str">
        <f>_xlfn.IFNA(INDEX(MTT_codes,MATCH(loaded!BQ194,MTT,0)),"")</f>
        <v/>
      </c>
      <c r="AJ194">
        <f>_xlfn.IFNA(INDEX(mental_codes,MATCH(loaded!BS194,mental,0)),9)</f>
        <v>9</v>
      </c>
    </row>
    <row r="195" spans="2:36">
      <c r="B195">
        <f>loaded!C195</f>
        <v>0</v>
      </c>
      <c r="C195">
        <f>loaded!I195</f>
        <v>0</v>
      </c>
      <c r="D195">
        <f>IF(loaded!K195="Male",1,IF(loaded!K195="Female",2,9))</f>
        <v>9</v>
      </c>
      <c r="E195" s="89" t="e">
        <f>IF(stats!$Y$13,DATE(RIGHT(loaded!M195,4),MID(loaded!M195,3,2),LEFT(loaded!M195,2)),DATE(RIGHT(loaded!M195,4), MID(loaded!M195,4,2),LEFT(loaded!M195,2)))</f>
        <v>#VALUE!</v>
      </c>
      <c r="F195" s="67" t="e">
        <f t="shared" si="6"/>
        <v>#VALUE!</v>
      </c>
      <c r="G195" t="str">
        <f>LEFT(loaded!O195,3)</f>
        <v/>
      </c>
      <c r="H195" s="67" t="str">
        <f>_xlfn.IFNA(INDEX(cntry_codes,MATCH(loaded!Q195,countries,0)),IF(loaded!Q195="","0003",""))</f>
        <v>0003</v>
      </c>
      <c r="I195" t="e">
        <f>INDEX(atsi_codes,MATCH(loaded!S195,atsi,0))</f>
        <v>#N/A</v>
      </c>
      <c r="J195" t="e">
        <f>INDEX(lang_codes,MATCH(loaded!U195,lang,0))</f>
        <v>#N/A</v>
      </c>
      <c r="K195" s="6">
        <f>loaded!W195</f>
        <v>0</v>
      </c>
      <c r="L195" t="e">
        <f>INDEX(us_acc_codes,MATCH(loaded!Y195,us_acc,0))</f>
        <v>#N/A</v>
      </c>
      <c r="M195" t="e">
        <f>INDEX(client_codes,MATCH(loaded!AA195,client,0))</f>
        <v>#N/A</v>
      </c>
      <c r="N195" t="e">
        <f>INDEX(src_ref_codes,MATCH(loaded!AC195,src_ref,0))</f>
        <v>#N/A</v>
      </c>
      <c r="O195" s="89" t="e">
        <f>IF(stats!$Y$13,DATE(RIGHT(loaded!AE195,4),MID(loaded!AE195,3,2),LEFT(loaded!AE195,2)),DATE(RIGHT(loaded!AE195,4),MID(loaded!AE195,4,2),LEFT(loaded!AE195,2)))</f>
        <v>#VALUE!</v>
      </c>
      <c r="P195" s="89" t="e">
        <f>IF(stats!$Y$13,DATE(RIGHT(loaded!AG195,4),MID(loaded!AG195,3,2),LEFT(loaded!AG195,2)),DATE(RIGHT(loaded!AG195,4),MID(loaded!AG195,4,2),LEFT(loaded!AG195,2)))</f>
        <v>#VALUE!</v>
      </c>
      <c r="Q195" s="67" t="e">
        <f t="shared" si="7"/>
        <v>#VALUE!</v>
      </c>
      <c r="R195" t="e">
        <f>INDEX(reces_codes,MATCH(loaded!AI195,reason,0))</f>
        <v>#N/A</v>
      </c>
      <c r="S195" t="e">
        <f>INDEX(TDS_codes,MATCH(loaded!AK195,TDS,0))</f>
        <v>#N/A</v>
      </c>
      <c r="T195" t="e">
        <f>IF(M195=2,"",INDEX(method_codes,MATCH(loaded!AM195,method,0)))</f>
        <v>#N/A</v>
      </c>
      <c r="U195" t="e">
        <f>IF(M195=2,"",INDEX(inj_codes,MATCH(loaded!AO195,inj,0)))</f>
        <v>#N/A</v>
      </c>
      <c r="V195" t="e">
        <f>IF(M195=2,"",INDEX(drug_codes,MATCH(loaded!AQ195,drug,0)))</f>
        <v>#N/A</v>
      </c>
      <c r="W195" t="e">
        <f>IF(M195=2,"",_xlfn.IFNA(INDEX(drug_codes,MATCH(loaded!AS195,drug,0)),""))</f>
        <v>#N/A</v>
      </c>
      <c r="X195" t="e">
        <f>IF(M195=2,"",_xlfn.IFNA(INDEX(drug_codes,MATCH(loaded!AU195,drug,0)),""))</f>
        <v>#N/A</v>
      </c>
      <c r="Y195" t="e">
        <f>IF(M195=2,"",_xlfn.IFNA(INDEX(drug_codes,MATCH(loaded!AW195,drug,0)),""))</f>
        <v>#N/A</v>
      </c>
      <c r="Z195" t="e">
        <f>IF(M195=2,"",_xlfn.IFNA(INDEX(drug_codes,MATCH(loaded!AY195,drug,0)),""))</f>
        <v>#N/A</v>
      </c>
      <c r="AA195" t="e">
        <f>IF(M195=2,"",_xlfn.IFNA(INDEX(drug_codes,MATCH(loaded!BA195,drug,0)),""))</f>
        <v>#N/A</v>
      </c>
      <c r="AB195" t="e">
        <f>INDEX(MTT_codes,MATCH(loaded!BC195,MTT,0))</f>
        <v>#N/A</v>
      </c>
      <c r="AC195" t="str">
        <f>_xlfn.IFNA(INDEX(MTT_codes,MATCH(loaded!BE195,MTT,0)),"")</f>
        <v/>
      </c>
      <c r="AD195" t="str">
        <f>_xlfn.IFNA(INDEX(MTT_codes,MATCH(loaded!BG195,MTT,0)),"")</f>
        <v/>
      </c>
      <c r="AE195" t="str">
        <f>_xlfn.IFNA(INDEX(MTT_codes,MATCH(loaded!BI195,MTT,0)),"")</f>
        <v/>
      </c>
      <c r="AF195" t="str">
        <f>_xlfn.IFNA(INDEX(MTT_codes,MATCH(loaded!BK195,MTT,0)),"")</f>
        <v/>
      </c>
      <c r="AG195" t="str">
        <f>_xlfn.IFNA(INDEX(MTT_codes,MATCH(loaded!BM195,MTT,0)),"")</f>
        <v/>
      </c>
      <c r="AH195" t="e">
        <f>INDEX(liv_ar_codes,MATCH(loaded!BO195,liv_ar,0))</f>
        <v>#N/A</v>
      </c>
      <c r="AI195" t="str">
        <f>_xlfn.IFNA(INDEX(MTT_codes,MATCH(loaded!BQ195,MTT,0)),"")</f>
        <v/>
      </c>
      <c r="AJ195">
        <f>_xlfn.IFNA(INDEX(mental_codes,MATCH(loaded!BS195,mental,0)),9)</f>
        <v>9</v>
      </c>
    </row>
    <row r="196" spans="2:36">
      <c r="B196">
        <f>loaded!C196</f>
        <v>0</v>
      </c>
      <c r="C196">
        <f>loaded!I196</f>
        <v>0</v>
      </c>
      <c r="D196">
        <f>IF(loaded!K196="Male",1,IF(loaded!K196="Female",2,9))</f>
        <v>9</v>
      </c>
      <c r="E196" s="89" t="e">
        <f>IF(stats!$Y$13,DATE(RIGHT(loaded!M196,4),MID(loaded!M196,3,2),LEFT(loaded!M196,2)),DATE(RIGHT(loaded!M196,4), MID(loaded!M196,4,2),LEFT(loaded!M196,2)))</f>
        <v>#VALUE!</v>
      </c>
      <c r="F196" s="67" t="e">
        <f t="shared" si="6"/>
        <v>#VALUE!</v>
      </c>
      <c r="G196" t="str">
        <f>LEFT(loaded!O196,3)</f>
        <v/>
      </c>
      <c r="H196" s="67" t="str">
        <f>_xlfn.IFNA(INDEX(cntry_codes,MATCH(loaded!Q196,countries,0)),IF(loaded!Q196="","0003",""))</f>
        <v>0003</v>
      </c>
      <c r="I196" t="e">
        <f>INDEX(atsi_codes,MATCH(loaded!S196,atsi,0))</f>
        <v>#N/A</v>
      </c>
      <c r="J196" t="e">
        <f>INDEX(lang_codes,MATCH(loaded!U196,lang,0))</f>
        <v>#N/A</v>
      </c>
      <c r="K196" s="6">
        <f>loaded!W196</f>
        <v>0</v>
      </c>
      <c r="L196" t="e">
        <f>INDEX(us_acc_codes,MATCH(loaded!Y196,us_acc,0))</f>
        <v>#N/A</v>
      </c>
      <c r="M196" t="e">
        <f>INDEX(client_codes,MATCH(loaded!AA196,client,0))</f>
        <v>#N/A</v>
      </c>
      <c r="N196" t="e">
        <f>INDEX(src_ref_codes,MATCH(loaded!AC196,src_ref,0))</f>
        <v>#N/A</v>
      </c>
      <c r="O196" s="89" t="e">
        <f>IF(stats!$Y$13,DATE(RIGHT(loaded!AE196,4),MID(loaded!AE196,3,2),LEFT(loaded!AE196,2)),DATE(RIGHT(loaded!AE196,4),MID(loaded!AE196,4,2),LEFT(loaded!AE196,2)))</f>
        <v>#VALUE!</v>
      </c>
      <c r="P196" s="89" t="e">
        <f>IF(stats!$Y$13,DATE(RIGHT(loaded!AG196,4),MID(loaded!AG196,3,2),LEFT(loaded!AG196,2)),DATE(RIGHT(loaded!AG196,4),MID(loaded!AG196,4,2),LEFT(loaded!AG196,2)))</f>
        <v>#VALUE!</v>
      </c>
      <c r="Q196" s="67" t="e">
        <f t="shared" si="7"/>
        <v>#VALUE!</v>
      </c>
      <c r="R196" t="e">
        <f>INDEX(reces_codes,MATCH(loaded!AI196,reason,0))</f>
        <v>#N/A</v>
      </c>
      <c r="S196" t="e">
        <f>INDEX(TDS_codes,MATCH(loaded!AK196,TDS,0))</f>
        <v>#N/A</v>
      </c>
      <c r="T196" t="e">
        <f>IF(M196=2,"",INDEX(method_codes,MATCH(loaded!AM196,method,0)))</f>
        <v>#N/A</v>
      </c>
      <c r="U196" t="e">
        <f>IF(M196=2,"",INDEX(inj_codes,MATCH(loaded!AO196,inj,0)))</f>
        <v>#N/A</v>
      </c>
      <c r="V196" t="e">
        <f>IF(M196=2,"",INDEX(drug_codes,MATCH(loaded!AQ196,drug,0)))</f>
        <v>#N/A</v>
      </c>
      <c r="W196" t="e">
        <f>IF(M196=2,"",_xlfn.IFNA(INDEX(drug_codes,MATCH(loaded!AS196,drug,0)),""))</f>
        <v>#N/A</v>
      </c>
      <c r="X196" t="e">
        <f>IF(M196=2,"",_xlfn.IFNA(INDEX(drug_codes,MATCH(loaded!AU196,drug,0)),""))</f>
        <v>#N/A</v>
      </c>
      <c r="Y196" t="e">
        <f>IF(M196=2,"",_xlfn.IFNA(INDEX(drug_codes,MATCH(loaded!AW196,drug,0)),""))</f>
        <v>#N/A</v>
      </c>
      <c r="Z196" t="e">
        <f>IF(M196=2,"",_xlfn.IFNA(INDEX(drug_codes,MATCH(loaded!AY196,drug,0)),""))</f>
        <v>#N/A</v>
      </c>
      <c r="AA196" t="e">
        <f>IF(M196=2,"",_xlfn.IFNA(INDEX(drug_codes,MATCH(loaded!BA196,drug,0)),""))</f>
        <v>#N/A</v>
      </c>
      <c r="AB196" t="e">
        <f>INDEX(MTT_codes,MATCH(loaded!BC196,MTT,0))</f>
        <v>#N/A</v>
      </c>
      <c r="AC196" t="str">
        <f>_xlfn.IFNA(INDEX(MTT_codes,MATCH(loaded!BE196,MTT,0)),"")</f>
        <v/>
      </c>
      <c r="AD196" t="str">
        <f>_xlfn.IFNA(INDEX(MTT_codes,MATCH(loaded!BG196,MTT,0)),"")</f>
        <v/>
      </c>
      <c r="AE196" t="str">
        <f>_xlfn.IFNA(INDEX(MTT_codes,MATCH(loaded!BI196,MTT,0)),"")</f>
        <v/>
      </c>
      <c r="AF196" t="str">
        <f>_xlfn.IFNA(INDEX(MTT_codes,MATCH(loaded!BK196,MTT,0)),"")</f>
        <v/>
      </c>
      <c r="AG196" t="str">
        <f>_xlfn.IFNA(INDEX(MTT_codes,MATCH(loaded!BM196,MTT,0)),"")</f>
        <v/>
      </c>
      <c r="AH196" t="e">
        <f>INDEX(liv_ar_codes,MATCH(loaded!BO196,liv_ar,0))</f>
        <v>#N/A</v>
      </c>
      <c r="AI196" t="str">
        <f>_xlfn.IFNA(INDEX(MTT_codes,MATCH(loaded!BQ196,MTT,0)),"")</f>
        <v/>
      </c>
      <c r="AJ196">
        <f>_xlfn.IFNA(INDEX(mental_codes,MATCH(loaded!BS196,mental,0)),9)</f>
        <v>9</v>
      </c>
    </row>
    <row r="197" spans="2:36">
      <c r="B197">
        <f>loaded!C197</f>
        <v>0</v>
      </c>
      <c r="C197">
        <f>loaded!I197</f>
        <v>0</v>
      </c>
      <c r="D197">
        <f>IF(loaded!K197="Male",1,IF(loaded!K197="Female",2,9))</f>
        <v>9</v>
      </c>
      <c r="E197" s="89" t="e">
        <f>IF(stats!$Y$13,DATE(RIGHT(loaded!M197,4),MID(loaded!M197,3,2),LEFT(loaded!M197,2)),DATE(RIGHT(loaded!M197,4), MID(loaded!M197,4,2),LEFT(loaded!M197,2)))</f>
        <v>#VALUE!</v>
      </c>
      <c r="F197" s="67" t="e">
        <f t="shared" si="6"/>
        <v>#VALUE!</v>
      </c>
      <c r="G197" t="str">
        <f>LEFT(loaded!O197,3)</f>
        <v/>
      </c>
      <c r="H197" s="67" t="str">
        <f>_xlfn.IFNA(INDEX(cntry_codes,MATCH(loaded!Q197,countries,0)),IF(loaded!Q197="","0003",""))</f>
        <v>0003</v>
      </c>
      <c r="I197" t="e">
        <f>INDEX(atsi_codes,MATCH(loaded!S197,atsi,0))</f>
        <v>#N/A</v>
      </c>
      <c r="J197" t="e">
        <f>INDEX(lang_codes,MATCH(loaded!U197,lang,0))</f>
        <v>#N/A</v>
      </c>
      <c r="K197" s="6">
        <f>loaded!W197</f>
        <v>0</v>
      </c>
      <c r="L197" t="e">
        <f>INDEX(us_acc_codes,MATCH(loaded!Y197,us_acc,0))</f>
        <v>#N/A</v>
      </c>
      <c r="M197" t="e">
        <f>INDEX(client_codes,MATCH(loaded!AA197,client,0))</f>
        <v>#N/A</v>
      </c>
      <c r="N197" t="e">
        <f>INDEX(src_ref_codes,MATCH(loaded!AC197,src_ref,0))</f>
        <v>#N/A</v>
      </c>
      <c r="O197" s="89" t="e">
        <f>IF(stats!$Y$13,DATE(RIGHT(loaded!AE197,4),MID(loaded!AE197,3,2),LEFT(loaded!AE197,2)),DATE(RIGHT(loaded!AE197,4),MID(loaded!AE197,4,2),LEFT(loaded!AE197,2)))</f>
        <v>#VALUE!</v>
      </c>
      <c r="P197" s="89" t="e">
        <f>IF(stats!$Y$13,DATE(RIGHT(loaded!AG197,4),MID(loaded!AG197,3,2),LEFT(loaded!AG197,2)),DATE(RIGHT(loaded!AG197,4),MID(loaded!AG197,4,2),LEFT(loaded!AG197,2)))</f>
        <v>#VALUE!</v>
      </c>
      <c r="Q197" s="67" t="e">
        <f t="shared" si="7"/>
        <v>#VALUE!</v>
      </c>
      <c r="R197" t="e">
        <f>INDEX(reces_codes,MATCH(loaded!AI197,reason,0))</f>
        <v>#N/A</v>
      </c>
      <c r="S197" t="e">
        <f>INDEX(TDS_codes,MATCH(loaded!AK197,TDS,0))</f>
        <v>#N/A</v>
      </c>
      <c r="T197" t="e">
        <f>IF(M197=2,"",INDEX(method_codes,MATCH(loaded!AM197,method,0)))</f>
        <v>#N/A</v>
      </c>
      <c r="U197" t="e">
        <f>IF(M197=2,"",INDEX(inj_codes,MATCH(loaded!AO197,inj,0)))</f>
        <v>#N/A</v>
      </c>
      <c r="V197" t="e">
        <f>IF(M197=2,"",INDEX(drug_codes,MATCH(loaded!AQ197,drug,0)))</f>
        <v>#N/A</v>
      </c>
      <c r="W197" t="e">
        <f>IF(M197=2,"",_xlfn.IFNA(INDEX(drug_codes,MATCH(loaded!AS197,drug,0)),""))</f>
        <v>#N/A</v>
      </c>
      <c r="X197" t="e">
        <f>IF(M197=2,"",_xlfn.IFNA(INDEX(drug_codes,MATCH(loaded!AU197,drug,0)),""))</f>
        <v>#N/A</v>
      </c>
      <c r="Y197" t="e">
        <f>IF(M197=2,"",_xlfn.IFNA(INDEX(drug_codes,MATCH(loaded!AW197,drug,0)),""))</f>
        <v>#N/A</v>
      </c>
      <c r="Z197" t="e">
        <f>IF(M197=2,"",_xlfn.IFNA(INDEX(drug_codes,MATCH(loaded!AY197,drug,0)),""))</f>
        <v>#N/A</v>
      </c>
      <c r="AA197" t="e">
        <f>IF(M197=2,"",_xlfn.IFNA(INDEX(drug_codes,MATCH(loaded!BA197,drug,0)),""))</f>
        <v>#N/A</v>
      </c>
      <c r="AB197" t="e">
        <f>INDEX(MTT_codes,MATCH(loaded!BC197,MTT,0))</f>
        <v>#N/A</v>
      </c>
      <c r="AC197" t="str">
        <f>_xlfn.IFNA(INDEX(MTT_codes,MATCH(loaded!BE197,MTT,0)),"")</f>
        <v/>
      </c>
      <c r="AD197" t="str">
        <f>_xlfn.IFNA(INDEX(MTT_codes,MATCH(loaded!BG197,MTT,0)),"")</f>
        <v/>
      </c>
      <c r="AE197" t="str">
        <f>_xlfn.IFNA(INDEX(MTT_codes,MATCH(loaded!BI197,MTT,0)),"")</f>
        <v/>
      </c>
      <c r="AF197" t="str">
        <f>_xlfn.IFNA(INDEX(MTT_codes,MATCH(loaded!BK197,MTT,0)),"")</f>
        <v/>
      </c>
      <c r="AG197" t="str">
        <f>_xlfn.IFNA(INDEX(MTT_codes,MATCH(loaded!BM197,MTT,0)),"")</f>
        <v/>
      </c>
      <c r="AH197" t="e">
        <f>INDEX(liv_ar_codes,MATCH(loaded!BO197,liv_ar,0))</f>
        <v>#N/A</v>
      </c>
      <c r="AI197" t="str">
        <f>_xlfn.IFNA(INDEX(MTT_codes,MATCH(loaded!BQ197,MTT,0)),"")</f>
        <v/>
      </c>
      <c r="AJ197">
        <f>_xlfn.IFNA(INDEX(mental_codes,MATCH(loaded!BS197,mental,0)),9)</f>
        <v>9</v>
      </c>
    </row>
    <row r="198" spans="2:36">
      <c r="B198">
        <f>loaded!C198</f>
        <v>0</v>
      </c>
      <c r="C198">
        <f>loaded!I198</f>
        <v>0</v>
      </c>
      <c r="D198">
        <f>IF(loaded!K198="Male",1,IF(loaded!K198="Female",2,9))</f>
        <v>9</v>
      </c>
      <c r="E198" s="89" t="e">
        <f>IF(stats!$Y$13,DATE(RIGHT(loaded!M198,4),MID(loaded!M198,3,2),LEFT(loaded!M198,2)),DATE(RIGHT(loaded!M198,4), MID(loaded!M198,4,2),LEFT(loaded!M198,2)))</f>
        <v>#VALUE!</v>
      </c>
      <c r="F198" s="67" t="e">
        <f t="shared" si="6"/>
        <v>#VALUE!</v>
      </c>
      <c r="G198" t="str">
        <f>LEFT(loaded!O198,3)</f>
        <v/>
      </c>
      <c r="H198" s="67" t="str">
        <f>_xlfn.IFNA(INDEX(cntry_codes,MATCH(loaded!Q198,countries,0)),IF(loaded!Q198="","0003",""))</f>
        <v>0003</v>
      </c>
      <c r="I198" t="e">
        <f>INDEX(atsi_codes,MATCH(loaded!S198,atsi,0))</f>
        <v>#N/A</v>
      </c>
      <c r="J198" t="e">
        <f>INDEX(lang_codes,MATCH(loaded!U198,lang,0))</f>
        <v>#N/A</v>
      </c>
      <c r="K198" s="6">
        <f>loaded!W198</f>
        <v>0</v>
      </c>
      <c r="L198" t="e">
        <f>INDEX(us_acc_codes,MATCH(loaded!Y198,us_acc,0))</f>
        <v>#N/A</v>
      </c>
      <c r="M198" t="e">
        <f>INDEX(client_codes,MATCH(loaded!AA198,client,0))</f>
        <v>#N/A</v>
      </c>
      <c r="N198" t="e">
        <f>INDEX(src_ref_codes,MATCH(loaded!AC198,src_ref,0))</f>
        <v>#N/A</v>
      </c>
      <c r="O198" s="89" t="e">
        <f>IF(stats!$Y$13,DATE(RIGHT(loaded!AE198,4),MID(loaded!AE198,3,2),LEFT(loaded!AE198,2)),DATE(RIGHT(loaded!AE198,4),MID(loaded!AE198,4,2),LEFT(loaded!AE198,2)))</f>
        <v>#VALUE!</v>
      </c>
      <c r="P198" s="89" t="e">
        <f>IF(stats!$Y$13,DATE(RIGHT(loaded!AG198,4),MID(loaded!AG198,3,2),LEFT(loaded!AG198,2)),DATE(RIGHT(loaded!AG198,4),MID(loaded!AG198,4,2),LEFT(loaded!AG198,2)))</f>
        <v>#VALUE!</v>
      </c>
      <c r="Q198" s="67" t="e">
        <f t="shared" si="7"/>
        <v>#VALUE!</v>
      </c>
      <c r="R198" t="e">
        <f>INDEX(reces_codes,MATCH(loaded!AI198,reason,0))</f>
        <v>#N/A</v>
      </c>
      <c r="S198" t="e">
        <f>INDEX(TDS_codes,MATCH(loaded!AK198,TDS,0))</f>
        <v>#N/A</v>
      </c>
      <c r="T198" t="e">
        <f>IF(M198=2,"",INDEX(method_codes,MATCH(loaded!AM198,method,0)))</f>
        <v>#N/A</v>
      </c>
      <c r="U198" t="e">
        <f>IF(M198=2,"",INDEX(inj_codes,MATCH(loaded!AO198,inj,0)))</f>
        <v>#N/A</v>
      </c>
      <c r="V198" t="e">
        <f>IF(M198=2,"",INDEX(drug_codes,MATCH(loaded!AQ198,drug,0)))</f>
        <v>#N/A</v>
      </c>
      <c r="W198" t="e">
        <f>IF(M198=2,"",_xlfn.IFNA(INDEX(drug_codes,MATCH(loaded!AS198,drug,0)),""))</f>
        <v>#N/A</v>
      </c>
      <c r="X198" t="e">
        <f>IF(M198=2,"",_xlfn.IFNA(INDEX(drug_codes,MATCH(loaded!AU198,drug,0)),""))</f>
        <v>#N/A</v>
      </c>
      <c r="Y198" t="e">
        <f>IF(M198=2,"",_xlfn.IFNA(INDEX(drug_codes,MATCH(loaded!AW198,drug,0)),""))</f>
        <v>#N/A</v>
      </c>
      <c r="Z198" t="e">
        <f>IF(M198=2,"",_xlfn.IFNA(INDEX(drug_codes,MATCH(loaded!AY198,drug,0)),""))</f>
        <v>#N/A</v>
      </c>
      <c r="AA198" t="e">
        <f>IF(M198=2,"",_xlfn.IFNA(INDEX(drug_codes,MATCH(loaded!BA198,drug,0)),""))</f>
        <v>#N/A</v>
      </c>
      <c r="AB198" t="e">
        <f>INDEX(MTT_codes,MATCH(loaded!BC198,MTT,0))</f>
        <v>#N/A</v>
      </c>
      <c r="AC198" t="str">
        <f>_xlfn.IFNA(INDEX(MTT_codes,MATCH(loaded!BE198,MTT,0)),"")</f>
        <v/>
      </c>
      <c r="AD198" t="str">
        <f>_xlfn.IFNA(INDEX(MTT_codes,MATCH(loaded!BG198,MTT,0)),"")</f>
        <v/>
      </c>
      <c r="AE198" t="str">
        <f>_xlfn.IFNA(INDEX(MTT_codes,MATCH(loaded!BI198,MTT,0)),"")</f>
        <v/>
      </c>
      <c r="AF198" t="str">
        <f>_xlfn.IFNA(INDEX(MTT_codes,MATCH(loaded!BK198,MTT,0)),"")</f>
        <v/>
      </c>
      <c r="AG198" t="str">
        <f>_xlfn.IFNA(INDEX(MTT_codes,MATCH(loaded!BM198,MTT,0)),"")</f>
        <v/>
      </c>
      <c r="AH198" t="e">
        <f>INDEX(liv_ar_codes,MATCH(loaded!BO198,liv_ar,0))</f>
        <v>#N/A</v>
      </c>
      <c r="AI198" t="str">
        <f>_xlfn.IFNA(INDEX(MTT_codes,MATCH(loaded!BQ198,MTT,0)),"")</f>
        <v/>
      </c>
      <c r="AJ198">
        <f>_xlfn.IFNA(INDEX(mental_codes,MATCH(loaded!BS198,mental,0)),9)</f>
        <v>9</v>
      </c>
    </row>
    <row r="199" spans="2:36">
      <c r="B199">
        <f>loaded!C199</f>
        <v>0</v>
      </c>
      <c r="C199">
        <f>loaded!I199</f>
        <v>0</v>
      </c>
      <c r="D199">
        <f>IF(loaded!K199="Male",1,IF(loaded!K199="Female",2,9))</f>
        <v>9</v>
      </c>
      <c r="E199" s="89" t="e">
        <f>IF(stats!$Y$13,DATE(RIGHT(loaded!M199,4),MID(loaded!M199,3,2),LEFT(loaded!M199,2)),DATE(RIGHT(loaded!M199,4), MID(loaded!M199,4,2),LEFT(loaded!M199,2)))</f>
        <v>#VALUE!</v>
      </c>
      <c r="F199" s="67" t="e">
        <f t="shared" si="6"/>
        <v>#VALUE!</v>
      </c>
      <c r="G199" t="str">
        <f>LEFT(loaded!O199,3)</f>
        <v/>
      </c>
      <c r="H199" s="67" t="str">
        <f>_xlfn.IFNA(INDEX(cntry_codes,MATCH(loaded!Q199,countries,0)),IF(loaded!Q199="","0003",""))</f>
        <v>0003</v>
      </c>
      <c r="I199" t="e">
        <f>INDEX(atsi_codes,MATCH(loaded!S199,atsi,0))</f>
        <v>#N/A</v>
      </c>
      <c r="J199" t="e">
        <f>INDEX(lang_codes,MATCH(loaded!U199,lang,0))</f>
        <v>#N/A</v>
      </c>
      <c r="K199" s="6">
        <f>loaded!W199</f>
        <v>0</v>
      </c>
      <c r="L199" t="e">
        <f>INDEX(us_acc_codes,MATCH(loaded!Y199,us_acc,0))</f>
        <v>#N/A</v>
      </c>
      <c r="M199" t="e">
        <f>INDEX(client_codes,MATCH(loaded!AA199,client,0))</f>
        <v>#N/A</v>
      </c>
      <c r="N199" t="e">
        <f>INDEX(src_ref_codes,MATCH(loaded!AC199,src_ref,0))</f>
        <v>#N/A</v>
      </c>
      <c r="O199" s="89" t="e">
        <f>IF(stats!$Y$13,DATE(RIGHT(loaded!AE199,4),MID(loaded!AE199,3,2),LEFT(loaded!AE199,2)),DATE(RIGHT(loaded!AE199,4),MID(loaded!AE199,4,2),LEFT(loaded!AE199,2)))</f>
        <v>#VALUE!</v>
      </c>
      <c r="P199" s="89" t="e">
        <f>IF(stats!$Y$13,DATE(RIGHT(loaded!AG199,4),MID(loaded!AG199,3,2),LEFT(loaded!AG199,2)),DATE(RIGHT(loaded!AG199,4),MID(loaded!AG199,4,2),LEFT(loaded!AG199,2)))</f>
        <v>#VALUE!</v>
      </c>
      <c r="Q199" s="67" t="e">
        <f t="shared" si="7"/>
        <v>#VALUE!</v>
      </c>
      <c r="R199" t="e">
        <f>INDEX(reces_codes,MATCH(loaded!AI199,reason,0))</f>
        <v>#N/A</v>
      </c>
      <c r="S199" t="e">
        <f>INDEX(TDS_codes,MATCH(loaded!AK199,TDS,0))</f>
        <v>#N/A</v>
      </c>
      <c r="T199" t="e">
        <f>IF(M199=2,"",INDEX(method_codes,MATCH(loaded!AM199,method,0)))</f>
        <v>#N/A</v>
      </c>
      <c r="U199" t="e">
        <f>IF(M199=2,"",INDEX(inj_codes,MATCH(loaded!AO199,inj,0)))</f>
        <v>#N/A</v>
      </c>
      <c r="V199" t="e">
        <f>IF(M199=2,"",INDEX(drug_codes,MATCH(loaded!AQ199,drug,0)))</f>
        <v>#N/A</v>
      </c>
      <c r="W199" t="e">
        <f>IF(M199=2,"",_xlfn.IFNA(INDEX(drug_codes,MATCH(loaded!AS199,drug,0)),""))</f>
        <v>#N/A</v>
      </c>
      <c r="X199" t="e">
        <f>IF(M199=2,"",_xlfn.IFNA(INDEX(drug_codes,MATCH(loaded!AU199,drug,0)),""))</f>
        <v>#N/A</v>
      </c>
      <c r="Y199" t="e">
        <f>IF(M199=2,"",_xlfn.IFNA(INDEX(drug_codes,MATCH(loaded!AW199,drug,0)),""))</f>
        <v>#N/A</v>
      </c>
      <c r="Z199" t="e">
        <f>IF(M199=2,"",_xlfn.IFNA(INDEX(drug_codes,MATCH(loaded!AY199,drug,0)),""))</f>
        <v>#N/A</v>
      </c>
      <c r="AA199" t="e">
        <f>IF(M199=2,"",_xlfn.IFNA(INDEX(drug_codes,MATCH(loaded!BA199,drug,0)),""))</f>
        <v>#N/A</v>
      </c>
      <c r="AB199" t="e">
        <f>INDEX(MTT_codes,MATCH(loaded!BC199,MTT,0))</f>
        <v>#N/A</v>
      </c>
      <c r="AC199" t="str">
        <f>_xlfn.IFNA(INDEX(MTT_codes,MATCH(loaded!BE199,MTT,0)),"")</f>
        <v/>
      </c>
      <c r="AD199" t="str">
        <f>_xlfn.IFNA(INDEX(MTT_codes,MATCH(loaded!BG199,MTT,0)),"")</f>
        <v/>
      </c>
      <c r="AE199" t="str">
        <f>_xlfn.IFNA(INDEX(MTT_codes,MATCH(loaded!BI199,MTT,0)),"")</f>
        <v/>
      </c>
      <c r="AF199" t="str">
        <f>_xlfn.IFNA(INDEX(MTT_codes,MATCH(loaded!BK199,MTT,0)),"")</f>
        <v/>
      </c>
      <c r="AG199" t="str">
        <f>_xlfn.IFNA(INDEX(MTT_codes,MATCH(loaded!BM199,MTT,0)),"")</f>
        <v/>
      </c>
      <c r="AH199" t="e">
        <f>INDEX(liv_ar_codes,MATCH(loaded!BO199,liv_ar,0))</f>
        <v>#N/A</v>
      </c>
      <c r="AI199" t="str">
        <f>_xlfn.IFNA(INDEX(MTT_codes,MATCH(loaded!BQ199,MTT,0)),"")</f>
        <v/>
      </c>
      <c r="AJ199">
        <f>_xlfn.IFNA(INDEX(mental_codes,MATCH(loaded!BS199,mental,0)),9)</f>
        <v>9</v>
      </c>
    </row>
    <row r="200" spans="2:36">
      <c r="B200">
        <f>loaded!C200</f>
        <v>0</v>
      </c>
      <c r="C200">
        <f>loaded!I200</f>
        <v>0</v>
      </c>
      <c r="D200">
        <f>IF(loaded!K200="Male",1,IF(loaded!K200="Female",2,9))</f>
        <v>9</v>
      </c>
      <c r="E200" s="89" t="e">
        <f>IF(stats!$Y$13,DATE(RIGHT(loaded!M200,4),MID(loaded!M200,3,2),LEFT(loaded!M200,2)),DATE(RIGHT(loaded!M200,4), MID(loaded!M200,4,2),LEFT(loaded!M200,2)))</f>
        <v>#VALUE!</v>
      </c>
      <c r="F200" s="67" t="e">
        <f t="shared" si="6"/>
        <v>#VALUE!</v>
      </c>
      <c r="G200" t="str">
        <f>LEFT(loaded!O200,3)</f>
        <v/>
      </c>
      <c r="H200" s="67" t="str">
        <f>_xlfn.IFNA(INDEX(cntry_codes,MATCH(loaded!Q200,countries,0)),IF(loaded!Q200="","0003",""))</f>
        <v>0003</v>
      </c>
      <c r="I200" t="e">
        <f>INDEX(atsi_codes,MATCH(loaded!S200,atsi,0))</f>
        <v>#N/A</v>
      </c>
      <c r="J200" t="e">
        <f>INDEX(lang_codes,MATCH(loaded!U200,lang,0))</f>
        <v>#N/A</v>
      </c>
      <c r="K200" s="6">
        <f>loaded!W200</f>
        <v>0</v>
      </c>
      <c r="L200" t="e">
        <f>INDEX(us_acc_codes,MATCH(loaded!Y200,us_acc,0))</f>
        <v>#N/A</v>
      </c>
      <c r="M200" t="e">
        <f>INDEX(client_codes,MATCH(loaded!AA200,client,0))</f>
        <v>#N/A</v>
      </c>
      <c r="N200" t="e">
        <f>INDEX(src_ref_codes,MATCH(loaded!AC200,src_ref,0))</f>
        <v>#N/A</v>
      </c>
      <c r="O200" s="89" t="e">
        <f>IF(stats!$Y$13,DATE(RIGHT(loaded!AE200,4),MID(loaded!AE200,3,2),LEFT(loaded!AE200,2)),DATE(RIGHT(loaded!AE200,4),MID(loaded!AE200,4,2),LEFT(loaded!AE200,2)))</f>
        <v>#VALUE!</v>
      </c>
      <c r="P200" s="89" t="e">
        <f>IF(stats!$Y$13,DATE(RIGHT(loaded!AG200,4),MID(loaded!AG200,3,2),LEFT(loaded!AG200,2)),DATE(RIGHT(loaded!AG200,4),MID(loaded!AG200,4,2),LEFT(loaded!AG200,2)))</f>
        <v>#VALUE!</v>
      </c>
      <c r="Q200" s="67" t="e">
        <f t="shared" si="7"/>
        <v>#VALUE!</v>
      </c>
      <c r="R200" t="e">
        <f>INDEX(reces_codes,MATCH(loaded!AI200,reason,0))</f>
        <v>#N/A</v>
      </c>
      <c r="S200" t="e">
        <f>INDEX(TDS_codes,MATCH(loaded!AK200,TDS,0))</f>
        <v>#N/A</v>
      </c>
      <c r="T200" t="e">
        <f>IF(M200=2,"",INDEX(method_codes,MATCH(loaded!AM200,method,0)))</f>
        <v>#N/A</v>
      </c>
      <c r="U200" t="e">
        <f>IF(M200=2,"",INDEX(inj_codes,MATCH(loaded!AO200,inj,0)))</f>
        <v>#N/A</v>
      </c>
      <c r="V200" t="e">
        <f>IF(M200=2,"",INDEX(drug_codes,MATCH(loaded!AQ200,drug,0)))</f>
        <v>#N/A</v>
      </c>
      <c r="W200" t="e">
        <f>IF(M200=2,"",_xlfn.IFNA(INDEX(drug_codes,MATCH(loaded!AS200,drug,0)),""))</f>
        <v>#N/A</v>
      </c>
      <c r="X200" t="e">
        <f>IF(M200=2,"",_xlfn.IFNA(INDEX(drug_codes,MATCH(loaded!AU200,drug,0)),""))</f>
        <v>#N/A</v>
      </c>
      <c r="Y200" t="e">
        <f>IF(M200=2,"",_xlfn.IFNA(INDEX(drug_codes,MATCH(loaded!AW200,drug,0)),""))</f>
        <v>#N/A</v>
      </c>
      <c r="Z200" t="e">
        <f>IF(M200=2,"",_xlfn.IFNA(INDEX(drug_codes,MATCH(loaded!AY200,drug,0)),""))</f>
        <v>#N/A</v>
      </c>
      <c r="AA200" t="e">
        <f>IF(M200=2,"",_xlfn.IFNA(INDEX(drug_codes,MATCH(loaded!BA200,drug,0)),""))</f>
        <v>#N/A</v>
      </c>
      <c r="AB200" t="e">
        <f>INDEX(MTT_codes,MATCH(loaded!BC200,MTT,0))</f>
        <v>#N/A</v>
      </c>
      <c r="AC200" t="str">
        <f>_xlfn.IFNA(INDEX(MTT_codes,MATCH(loaded!BE200,MTT,0)),"")</f>
        <v/>
      </c>
      <c r="AD200" t="str">
        <f>_xlfn.IFNA(INDEX(MTT_codes,MATCH(loaded!BG200,MTT,0)),"")</f>
        <v/>
      </c>
      <c r="AE200" t="str">
        <f>_xlfn.IFNA(INDEX(MTT_codes,MATCH(loaded!BI200,MTT,0)),"")</f>
        <v/>
      </c>
      <c r="AF200" t="str">
        <f>_xlfn.IFNA(INDEX(MTT_codes,MATCH(loaded!BK200,MTT,0)),"")</f>
        <v/>
      </c>
      <c r="AG200" t="str">
        <f>_xlfn.IFNA(INDEX(MTT_codes,MATCH(loaded!BM200,MTT,0)),"")</f>
        <v/>
      </c>
      <c r="AH200" t="e">
        <f>INDEX(liv_ar_codes,MATCH(loaded!BO200,liv_ar,0))</f>
        <v>#N/A</v>
      </c>
      <c r="AI200" t="str">
        <f>_xlfn.IFNA(INDEX(MTT_codes,MATCH(loaded!BQ200,MTT,0)),"")</f>
        <v/>
      </c>
      <c r="AJ200">
        <f>_xlfn.IFNA(INDEX(mental_codes,MATCH(loaded!BS200,mental,0)),9)</f>
        <v>9</v>
      </c>
    </row>
    <row r="201" spans="2:36">
      <c r="B201">
        <f>loaded!C201</f>
        <v>0</v>
      </c>
      <c r="C201">
        <f>loaded!I201</f>
        <v>0</v>
      </c>
      <c r="D201">
        <f>IF(loaded!K201="Male",1,IF(loaded!K201="Female",2,9))</f>
        <v>9</v>
      </c>
      <c r="E201" s="89" t="e">
        <f>IF(stats!$Y$13,DATE(RIGHT(loaded!M201,4),MID(loaded!M201,3,2),LEFT(loaded!M201,2)),DATE(RIGHT(loaded!M201,4), MID(loaded!M201,4,2),LEFT(loaded!M201,2)))</f>
        <v>#VALUE!</v>
      </c>
      <c r="F201" s="67" t="e">
        <f t="shared" si="6"/>
        <v>#VALUE!</v>
      </c>
      <c r="G201" t="str">
        <f>LEFT(loaded!O201,3)</f>
        <v/>
      </c>
      <c r="H201" s="67" t="str">
        <f>_xlfn.IFNA(INDEX(cntry_codes,MATCH(loaded!Q201,countries,0)),IF(loaded!Q201="","0003",""))</f>
        <v>0003</v>
      </c>
      <c r="I201" t="e">
        <f>INDEX(atsi_codes,MATCH(loaded!S201,atsi,0))</f>
        <v>#N/A</v>
      </c>
      <c r="J201" t="e">
        <f>INDEX(lang_codes,MATCH(loaded!U201,lang,0))</f>
        <v>#N/A</v>
      </c>
      <c r="K201" s="6">
        <f>loaded!W201</f>
        <v>0</v>
      </c>
      <c r="L201" t="e">
        <f>INDEX(us_acc_codes,MATCH(loaded!Y201,us_acc,0))</f>
        <v>#N/A</v>
      </c>
      <c r="M201" t="e">
        <f>INDEX(client_codes,MATCH(loaded!AA201,client,0))</f>
        <v>#N/A</v>
      </c>
      <c r="N201" t="e">
        <f>INDEX(src_ref_codes,MATCH(loaded!AC201,src_ref,0))</f>
        <v>#N/A</v>
      </c>
      <c r="O201" s="89" t="e">
        <f>IF(stats!$Y$13,DATE(RIGHT(loaded!AE201,4),MID(loaded!AE201,3,2),LEFT(loaded!AE201,2)),DATE(RIGHT(loaded!AE201,4),MID(loaded!AE201,4,2),LEFT(loaded!AE201,2)))</f>
        <v>#VALUE!</v>
      </c>
      <c r="P201" s="89" t="e">
        <f>IF(stats!$Y$13,DATE(RIGHT(loaded!AG201,4),MID(loaded!AG201,3,2),LEFT(loaded!AG201,2)),DATE(RIGHT(loaded!AG201,4),MID(loaded!AG201,4,2),LEFT(loaded!AG201,2)))</f>
        <v>#VALUE!</v>
      </c>
      <c r="Q201" s="67" t="e">
        <f t="shared" si="7"/>
        <v>#VALUE!</v>
      </c>
      <c r="R201" t="e">
        <f>INDEX(reces_codes,MATCH(loaded!AI201,reason,0))</f>
        <v>#N/A</v>
      </c>
      <c r="S201" t="e">
        <f>INDEX(TDS_codes,MATCH(loaded!AK201,TDS,0))</f>
        <v>#N/A</v>
      </c>
      <c r="T201" t="e">
        <f>IF(M201=2,"",INDEX(method_codes,MATCH(loaded!AM201,method,0)))</f>
        <v>#N/A</v>
      </c>
      <c r="U201" t="e">
        <f>IF(M201=2,"",INDEX(inj_codes,MATCH(loaded!AO201,inj,0)))</f>
        <v>#N/A</v>
      </c>
      <c r="V201" t="e">
        <f>IF(M201=2,"",INDEX(drug_codes,MATCH(loaded!AQ201,drug,0)))</f>
        <v>#N/A</v>
      </c>
      <c r="W201" t="e">
        <f>IF(M201=2,"",_xlfn.IFNA(INDEX(drug_codes,MATCH(loaded!AS201,drug,0)),""))</f>
        <v>#N/A</v>
      </c>
      <c r="X201" t="e">
        <f>IF(M201=2,"",_xlfn.IFNA(INDEX(drug_codes,MATCH(loaded!AU201,drug,0)),""))</f>
        <v>#N/A</v>
      </c>
      <c r="Y201" t="e">
        <f>IF(M201=2,"",_xlfn.IFNA(INDEX(drug_codes,MATCH(loaded!AW201,drug,0)),""))</f>
        <v>#N/A</v>
      </c>
      <c r="Z201" t="e">
        <f>IF(M201=2,"",_xlfn.IFNA(INDEX(drug_codes,MATCH(loaded!AY201,drug,0)),""))</f>
        <v>#N/A</v>
      </c>
      <c r="AA201" t="e">
        <f>IF(M201=2,"",_xlfn.IFNA(INDEX(drug_codes,MATCH(loaded!BA201,drug,0)),""))</f>
        <v>#N/A</v>
      </c>
      <c r="AB201" t="e">
        <f>INDEX(MTT_codes,MATCH(loaded!BC201,MTT,0))</f>
        <v>#N/A</v>
      </c>
      <c r="AC201" t="str">
        <f>_xlfn.IFNA(INDEX(MTT_codes,MATCH(loaded!BE201,MTT,0)),"")</f>
        <v/>
      </c>
      <c r="AD201" t="str">
        <f>_xlfn.IFNA(INDEX(MTT_codes,MATCH(loaded!BG201,MTT,0)),"")</f>
        <v/>
      </c>
      <c r="AE201" t="str">
        <f>_xlfn.IFNA(INDEX(MTT_codes,MATCH(loaded!BI201,MTT,0)),"")</f>
        <v/>
      </c>
      <c r="AF201" t="str">
        <f>_xlfn.IFNA(INDEX(MTT_codes,MATCH(loaded!BK201,MTT,0)),"")</f>
        <v/>
      </c>
      <c r="AG201" t="str">
        <f>_xlfn.IFNA(INDEX(MTT_codes,MATCH(loaded!BM201,MTT,0)),"")</f>
        <v/>
      </c>
      <c r="AH201" t="e">
        <f>INDEX(liv_ar_codes,MATCH(loaded!BO201,liv_ar,0))</f>
        <v>#N/A</v>
      </c>
      <c r="AI201" t="str">
        <f>_xlfn.IFNA(INDEX(MTT_codes,MATCH(loaded!BQ201,MTT,0)),"")</f>
        <v/>
      </c>
      <c r="AJ201">
        <f>_xlfn.IFNA(INDEX(mental_codes,MATCH(loaded!BS201,mental,0)),9)</f>
        <v>9</v>
      </c>
    </row>
    <row r="202" spans="2:36">
      <c r="B202">
        <f>loaded!C202</f>
        <v>0</v>
      </c>
      <c r="C202">
        <f>loaded!I202</f>
        <v>0</v>
      </c>
      <c r="D202">
        <f>IF(loaded!K202="Male",1,IF(loaded!K202="Female",2,9))</f>
        <v>9</v>
      </c>
      <c r="E202" s="89" t="e">
        <f>IF(stats!$Y$13,DATE(RIGHT(loaded!M202,4),MID(loaded!M202,3,2),LEFT(loaded!M202,2)),DATE(RIGHT(loaded!M202,4), MID(loaded!M202,4,2),LEFT(loaded!M202,2)))</f>
        <v>#VALUE!</v>
      </c>
      <c r="F202" s="67" t="e">
        <f t="shared" si="6"/>
        <v>#VALUE!</v>
      </c>
      <c r="G202" t="str">
        <f>LEFT(loaded!O202,3)</f>
        <v/>
      </c>
      <c r="H202" s="67" t="str">
        <f>_xlfn.IFNA(INDEX(cntry_codes,MATCH(loaded!Q202,countries,0)),IF(loaded!Q202="","0003",""))</f>
        <v>0003</v>
      </c>
      <c r="I202" t="e">
        <f>INDEX(atsi_codes,MATCH(loaded!S202,atsi,0))</f>
        <v>#N/A</v>
      </c>
      <c r="J202" t="e">
        <f>INDEX(lang_codes,MATCH(loaded!U202,lang,0))</f>
        <v>#N/A</v>
      </c>
      <c r="K202" s="6">
        <f>loaded!W202</f>
        <v>0</v>
      </c>
      <c r="L202" t="e">
        <f>INDEX(us_acc_codes,MATCH(loaded!Y202,us_acc,0))</f>
        <v>#N/A</v>
      </c>
      <c r="M202" t="e">
        <f>INDEX(client_codes,MATCH(loaded!AA202,client,0))</f>
        <v>#N/A</v>
      </c>
      <c r="N202" t="e">
        <f>INDEX(src_ref_codes,MATCH(loaded!AC202,src_ref,0))</f>
        <v>#N/A</v>
      </c>
      <c r="O202" s="89" t="e">
        <f>IF(stats!$Y$13,DATE(RIGHT(loaded!AE202,4),MID(loaded!AE202,3,2),LEFT(loaded!AE202,2)),DATE(RIGHT(loaded!AE202,4),MID(loaded!AE202,4,2),LEFT(loaded!AE202,2)))</f>
        <v>#VALUE!</v>
      </c>
      <c r="P202" s="89" t="e">
        <f>IF(stats!$Y$13,DATE(RIGHT(loaded!AG202,4),MID(loaded!AG202,3,2),LEFT(loaded!AG202,2)),DATE(RIGHT(loaded!AG202,4),MID(loaded!AG202,4,2),LEFT(loaded!AG202,2)))</f>
        <v>#VALUE!</v>
      </c>
      <c r="Q202" s="67" t="e">
        <f t="shared" si="7"/>
        <v>#VALUE!</v>
      </c>
      <c r="R202" t="e">
        <f>INDEX(reces_codes,MATCH(loaded!AI202,reason,0))</f>
        <v>#N/A</v>
      </c>
      <c r="S202" t="e">
        <f>INDEX(TDS_codes,MATCH(loaded!AK202,TDS,0))</f>
        <v>#N/A</v>
      </c>
      <c r="T202" t="e">
        <f>IF(M202=2,"",INDEX(method_codes,MATCH(loaded!AM202,method,0)))</f>
        <v>#N/A</v>
      </c>
      <c r="U202" t="e">
        <f>IF(M202=2,"",INDEX(inj_codes,MATCH(loaded!AO202,inj,0)))</f>
        <v>#N/A</v>
      </c>
      <c r="V202" t="e">
        <f>IF(M202=2,"",INDEX(drug_codes,MATCH(loaded!AQ202,drug,0)))</f>
        <v>#N/A</v>
      </c>
      <c r="W202" t="e">
        <f>IF(M202=2,"",_xlfn.IFNA(INDEX(drug_codes,MATCH(loaded!AS202,drug,0)),""))</f>
        <v>#N/A</v>
      </c>
      <c r="X202" t="e">
        <f>IF(M202=2,"",_xlfn.IFNA(INDEX(drug_codes,MATCH(loaded!AU202,drug,0)),""))</f>
        <v>#N/A</v>
      </c>
      <c r="Y202" t="e">
        <f>IF(M202=2,"",_xlfn.IFNA(INDEX(drug_codes,MATCH(loaded!AW202,drug,0)),""))</f>
        <v>#N/A</v>
      </c>
      <c r="Z202" t="e">
        <f>IF(M202=2,"",_xlfn.IFNA(INDEX(drug_codes,MATCH(loaded!AY202,drug,0)),""))</f>
        <v>#N/A</v>
      </c>
      <c r="AA202" t="e">
        <f>IF(M202=2,"",_xlfn.IFNA(INDEX(drug_codes,MATCH(loaded!BA202,drug,0)),""))</f>
        <v>#N/A</v>
      </c>
      <c r="AB202" t="e">
        <f>INDEX(MTT_codes,MATCH(loaded!BC202,MTT,0))</f>
        <v>#N/A</v>
      </c>
      <c r="AC202" t="str">
        <f>_xlfn.IFNA(INDEX(MTT_codes,MATCH(loaded!BE202,MTT,0)),"")</f>
        <v/>
      </c>
      <c r="AD202" t="str">
        <f>_xlfn.IFNA(INDEX(MTT_codes,MATCH(loaded!BG202,MTT,0)),"")</f>
        <v/>
      </c>
      <c r="AE202" t="str">
        <f>_xlfn.IFNA(INDEX(MTT_codes,MATCH(loaded!BI202,MTT,0)),"")</f>
        <v/>
      </c>
      <c r="AF202" t="str">
        <f>_xlfn.IFNA(INDEX(MTT_codes,MATCH(loaded!BK202,MTT,0)),"")</f>
        <v/>
      </c>
      <c r="AG202" t="str">
        <f>_xlfn.IFNA(INDEX(MTT_codes,MATCH(loaded!BM202,MTT,0)),"")</f>
        <v/>
      </c>
      <c r="AH202" t="e">
        <f>INDEX(liv_ar_codes,MATCH(loaded!BO202,liv_ar,0))</f>
        <v>#N/A</v>
      </c>
      <c r="AI202" t="str">
        <f>_xlfn.IFNA(INDEX(MTT_codes,MATCH(loaded!BQ202,MTT,0)),"")</f>
        <v/>
      </c>
      <c r="AJ202">
        <f>_xlfn.IFNA(INDEX(mental_codes,MATCH(loaded!BS202,mental,0)),9)</f>
        <v>9</v>
      </c>
    </row>
    <row r="203" spans="2:36">
      <c r="B203">
        <f>loaded!C203</f>
        <v>0</v>
      </c>
      <c r="C203">
        <f>loaded!I203</f>
        <v>0</v>
      </c>
      <c r="D203">
        <f>IF(loaded!K203="Male",1,IF(loaded!K203="Female",2,9))</f>
        <v>9</v>
      </c>
      <c r="E203" s="89" t="e">
        <f>IF(stats!$Y$13,DATE(RIGHT(loaded!M203,4),MID(loaded!M203,3,2),LEFT(loaded!M203,2)),DATE(RIGHT(loaded!M203,4), MID(loaded!M203,4,2),LEFT(loaded!M203,2)))</f>
        <v>#VALUE!</v>
      </c>
      <c r="F203" s="67" t="e">
        <f t="shared" si="6"/>
        <v>#VALUE!</v>
      </c>
      <c r="G203" t="str">
        <f>LEFT(loaded!O203,3)</f>
        <v/>
      </c>
      <c r="H203" s="67" t="str">
        <f>_xlfn.IFNA(INDEX(cntry_codes,MATCH(loaded!Q203,countries,0)),IF(loaded!Q203="","0003",""))</f>
        <v>0003</v>
      </c>
      <c r="I203" t="e">
        <f>INDEX(atsi_codes,MATCH(loaded!S203,atsi,0))</f>
        <v>#N/A</v>
      </c>
      <c r="J203" t="e">
        <f>INDEX(lang_codes,MATCH(loaded!U203,lang,0))</f>
        <v>#N/A</v>
      </c>
      <c r="K203" s="6">
        <f>loaded!W203</f>
        <v>0</v>
      </c>
      <c r="L203" t="e">
        <f>INDEX(us_acc_codes,MATCH(loaded!Y203,us_acc,0))</f>
        <v>#N/A</v>
      </c>
      <c r="M203" t="e">
        <f>INDEX(client_codes,MATCH(loaded!AA203,client,0))</f>
        <v>#N/A</v>
      </c>
      <c r="N203" t="e">
        <f>INDEX(src_ref_codes,MATCH(loaded!AC203,src_ref,0))</f>
        <v>#N/A</v>
      </c>
      <c r="O203" s="89" t="e">
        <f>IF(stats!$Y$13,DATE(RIGHT(loaded!AE203,4),MID(loaded!AE203,3,2),LEFT(loaded!AE203,2)),DATE(RIGHT(loaded!AE203,4),MID(loaded!AE203,4,2),LEFT(loaded!AE203,2)))</f>
        <v>#VALUE!</v>
      </c>
      <c r="P203" s="89" t="e">
        <f>IF(stats!$Y$13,DATE(RIGHT(loaded!AG203,4),MID(loaded!AG203,3,2),LEFT(loaded!AG203,2)),DATE(RIGHT(loaded!AG203,4),MID(loaded!AG203,4,2),LEFT(loaded!AG203,2)))</f>
        <v>#VALUE!</v>
      </c>
      <c r="Q203" s="67" t="e">
        <f t="shared" si="7"/>
        <v>#VALUE!</v>
      </c>
      <c r="R203" t="e">
        <f>INDEX(reces_codes,MATCH(loaded!AI203,reason,0))</f>
        <v>#N/A</v>
      </c>
      <c r="S203" t="e">
        <f>INDEX(TDS_codes,MATCH(loaded!AK203,TDS,0))</f>
        <v>#N/A</v>
      </c>
      <c r="T203" t="e">
        <f>IF(M203=2,"",INDEX(method_codes,MATCH(loaded!AM203,method,0)))</f>
        <v>#N/A</v>
      </c>
      <c r="U203" t="e">
        <f>IF(M203=2,"",INDEX(inj_codes,MATCH(loaded!AO203,inj,0)))</f>
        <v>#N/A</v>
      </c>
      <c r="V203" t="e">
        <f>IF(M203=2,"",INDEX(drug_codes,MATCH(loaded!AQ203,drug,0)))</f>
        <v>#N/A</v>
      </c>
      <c r="W203" t="e">
        <f>IF(M203=2,"",_xlfn.IFNA(INDEX(drug_codes,MATCH(loaded!AS203,drug,0)),""))</f>
        <v>#N/A</v>
      </c>
      <c r="X203" t="e">
        <f>IF(M203=2,"",_xlfn.IFNA(INDEX(drug_codes,MATCH(loaded!AU203,drug,0)),""))</f>
        <v>#N/A</v>
      </c>
      <c r="Y203" t="e">
        <f>IF(M203=2,"",_xlfn.IFNA(INDEX(drug_codes,MATCH(loaded!AW203,drug,0)),""))</f>
        <v>#N/A</v>
      </c>
      <c r="Z203" t="e">
        <f>IF(M203=2,"",_xlfn.IFNA(INDEX(drug_codes,MATCH(loaded!AY203,drug,0)),""))</f>
        <v>#N/A</v>
      </c>
      <c r="AA203" t="e">
        <f>IF(M203=2,"",_xlfn.IFNA(INDEX(drug_codes,MATCH(loaded!BA203,drug,0)),""))</f>
        <v>#N/A</v>
      </c>
      <c r="AB203" t="e">
        <f>INDEX(MTT_codes,MATCH(loaded!BC203,MTT,0))</f>
        <v>#N/A</v>
      </c>
      <c r="AC203" t="str">
        <f>_xlfn.IFNA(INDEX(MTT_codes,MATCH(loaded!BE203,MTT,0)),"")</f>
        <v/>
      </c>
      <c r="AD203" t="str">
        <f>_xlfn.IFNA(INDEX(MTT_codes,MATCH(loaded!BG203,MTT,0)),"")</f>
        <v/>
      </c>
      <c r="AE203" t="str">
        <f>_xlfn.IFNA(INDEX(MTT_codes,MATCH(loaded!BI203,MTT,0)),"")</f>
        <v/>
      </c>
      <c r="AF203" t="str">
        <f>_xlfn.IFNA(INDEX(MTT_codes,MATCH(loaded!BK203,MTT,0)),"")</f>
        <v/>
      </c>
      <c r="AG203" t="str">
        <f>_xlfn.IFNA(INDEX(MTT_codes,MATCH(loaded!BM203,MTT,0)),"")</f>
        <v/>
      </c>
      <c r="AH203" t="e">
        <f>INDEX(liv_ar_codes,MATCH(loaded!BO203,liv_ar,0))</f>
        <v>#N/A</v>
      </c>
      <c r="AI203" t="str">
        <f>_xlfn.IFNA(INDEX(MTT_codes,MATCH(loaded!BQ203,MTT,0)),"")</f>
        <v/>
      </c>
      <c r="AJ203">
        <f>_xlfn.IFNA(INDEX(mental_codes,MATCH(loaded!BS203,mental,0)),9)</f>
        <v>9</v>
      </c>
    </row>
    <row r="204" spans="2:36">
      <c r="B204">
        <f>loaded!C204</f>
        <v>0</v>
      </c>
      <c r="C204">
        <f>loaded!I204</f>
        <v>0</v>
      </c>
      <c r="D204">
        <f>IF(loaded!K204="Male",1,IF(loaded!K204="Female",2,9))</f>
        <v>9</v>
      </c>
      <c r="E204" s="89" t="e">
        <f>IF(stats!$Y$13,DATE(RIGHT(loaded!M204,4),MID(loaded!M204,3,2),LEFT(loaded!M204,2)),DATE(RIGHT(loaded!M204,4), MID(loaded!M204,4,2),LEFT(loaded!M204,2)))</f>
        <v>#VALUE!</v>
      </c>
      <c r="F204" s="67" t="e">
        <f t="shared" si="6"/>
        <v>#VALUE!</v>
      </c>
      <c r="G204" t="str">
        <f>LEFT(loaded!O204,3)</f>
        <v/>
      </c>
      <c r="H204" s="67" t="str">
        <f>_xlfn.IFNA(INDEX(cntry_codes,MATCH(loaded!Q204,countries,0)),IF(loaded!Q204="","0003",""))</f>
        <v>0003</v>
      </c>
      <c r="I204" t="e">
        <f>INDEX(atsi_codes,MATCH(loaded!S204,atsi,0))</f>
        <v>#N/A</v>
      </c>
      <c r="J204" t="e">
        <f>INDEX(lang_codes,MATCH(loaded!U204,lang,0))</f>
        <v>#N/A</v>
      </c>
      <c r="K204" s="6">
        <f>loaded!W204</f>
        <v>0</v>
      </c>
      <c r="L204" t="e">
        <f>INDEX(us_acc_codes,MATCH(loaded!Y204,us_acc,0))</f>
        <v>#N/A</v>
      </c>
      <c r="M204" t="e">
        <f>INDEX(client_codes,MATCH(loaded!AA204,client,0))</f>
        <v>#N/A</v>
      </c>
      <c r="N204" t="e">
        <f>INDEX(src_ref_codes,MATCH(loaded!AC204,src_ref,0))</f>
        <v>#N/A</v>
      </c>
      <c r="O204" s="89" t="e">
        <f>IF(stats!$Y$13,DATE(RIGHT(loaded!AE204,4),MID(loaded!AE204,3,2),LEFT(loaded!AE204,2)),DATE(RIGHT(loaded!AE204,4),MID(loaded!AE204,4,2),LEFT(loaded!AE204,2)))</f>
        <v>#VALUE!</v>
      </c>
      <c r="P204" s="89" t="e">
        <f>IF(stats!$Y$13,DATE(RIGHT(loaded!AG204,4),MID(loaded!AG204,3,2),LEFT(loaded!AG204,2)),DATE(RIGHT(loaded!AG204,4),MID(loaded!AG204,4,2),LEFT(loaded!AG204,2)))</f>
        <v>#VALUE!</v>
      </c>
      <c r="Q204" s="67" t="e">
        <f t="shared" si="7"/>
        <v>#VALUE!</v>
      </c>
      <c r="R204" t="e">
        <f>INDEX(reces_codes,MATCH(loaded!AI204,reason,0))</f>
        <v>#N/A</v>
      </c>
      <c r="S204" t="e">
        <f>INDEX(TDS_codes,MATCH(loaded!AK204,TDS,0))</f>
        <v>#N/A</v>
      </c>
      <c r="T204" t="e">
        <f>IF(M204=2,"",INDEX(method_codes,MATCH(loaded!AM204,method,0)))</f>
        <v>#N/A</v>
      </c>
      <c r="U204" t="e">
        <f>IF(M204=2,"",INDEX(inj_codes,MATCH(loaded!AO204,inj,0)))</f>
        <v>#N/A</v>
      </c>
      <c r="V204" t="e">
        <f>IF(M204=2,"",INDEX(drug_codes,MATCH(loaded!AQ204,drug,0)))</f>
        <v>#N/A</v>
      </c>
      <c r="W204" t="e">
        <f>IF(M204=2,"",_xlfn.IFNA(INDEX(drug_codes,MATCH(loaded!AS204,drug,0)),""))</f>
        <v>#N/A</v>
      </c>
      <c r="X204" t="e">
        <f>IF(M204=2,"",_xlfn.IFNA(INDEX(drug_codes,MATCH(loaded!AU204,drug,0)),""))</f>
        <v>#N/A</v>
      </c>
      <c r="Y204" t="e">
        <f>IF(M204=2,"",_xlfn.IFNA(INDEX(drug_codes,MATCH(loaded!AW204,drug,0)),""))</f>
        <v>#N/A</v>
      </c>
      <c r="Z204" t="e">
        <f>IF(M204=2,"",_xlfn.IFNA(INDEX(drug_codes,MATCH(loaded!AY204,drug,0)),""))</f>
        <v>#N/A</v>
      </c>
      <c r="AA204" t="e">
        <f>IF(M204=2,"",_xlfn.IFNA(INDEX(drug_codes,MATCH(loaded!BA204,drug,0)),""))</f>
        <v>#N/A</v>
      </c>
      <c r="AB204" t="e">
        <f>INDEX(MTT_codes,MATCH(loaded!BC204,MTT,0))</f>
        <v>#N/A</v>
      </c>
      <c r="AC204" t="str">
        <f>_xlfn.IFNA(INDEX(MTT_codes,MATCH(loaded!BE204,MTT,0)),"")</f>
        <v/>
      </c>
      <c r="AD204" t="str">
        <f>_xlfn.IFNA(INDEX(MTT_codes,MATCH(loaded!BG204,MTT,0)),"")</f>
        <v/>
      </c>
      <c r="AE204" t="str">
        <f>_xlfn.IFNA(INDEX(MTT_codes,MATCH(loaded!BI204,MTT,0)),"")</f>
        <v/>
      </c>
      <c r="AF204" t="str">
        <f>_xlfn.IFNA(INDEX(MTT_codes,MATCH(loaded!BK204,MTT,0)),"")</f>
        <v/>
      </c>
      <c r="AG204" t="str">
        <f>_xlfn.IFNA(INDEX(MTT_codes,MATCH(loaded!BM204,MTT,0)),"")</f>
        <v/>
      </c>
      <c r="AH204" t="e">
        <f>INDEX(liv_ar_codes,MATCH(loaded!BO204,liv_ar,0))</f>
        <v>#N/A</v>
      </c>
      <c r="AI204" t="str">
        <f>_xlfn.IFNA(INDEX(MTT_codes,MATCH(loaded!BQ204,MTT,0)),"")</f>
        <v/>
      </c>
      <c r="AJ204">
        <f>_xlfn.IFNA(INDEX(mental_codes,MATCH(loaded!BS204,mental,0)),9)</f>
        <v>9</v>
      </c>
    </row>
    <row r="205" spans="2:36">
      <c r="B205">
        <f>loaded!C205</f>
        <v>0</v>
      </c>
      <c r="C205">
        <f>loaded!I205</f>
        <v>0</v>
      </c>
      <c r="D205">
        <f>IF(loaded!K205="Male",1,IF(loaded!K205="Female",2,9))</f>
        <v>9</v>
      </c>
      <c r="E205" s="89" t="e">
        <f>IF(stats!$Y$13,DATE(RIGHT(loaded!M205,4),MID(loaded!M205,3,2),LEFT(loaded!M205,2)),DATE(RIGHT(loaded!M205,4), MID(loaded!M205,4,2),LEFT(loaded!M205,2)))</f>
        <v>#VALUE!</v>
      </c>
      <c r="F205" s="67" t="e">
        <f t="shared" si="6"/>
        <v>#VALUE!</v>
      </c>
      <c r="G205" t="str">
        <f>LEFT(loaded!O205,3)</f>
        <v/>
      </c>
      <c r="H205" s="67" t="str">
        <f>_xlfn.IFNA(INDEX(cntry_codes,MATCH(loaded!Q205,countries,0)),IF(loaded!Q205="","0003",""))</f>
        <v>0003</v>
      </c>
      <c r="I205" t="e">
        <f>INDEX(atsi_codes,MATCH(loaded!S205,atsi,0))</f>
        <v>#N/A</v>
      </c>
      <c r="J205" t="e">
        <f>INDEX(lang_codes,MATCH(loaded!U205,lang,0))</f>
        <v>#N/A</v>
      </c>
      <c r="K205" s="6">
        <f>loaded!W205</f>
        <v>0</v>
      </c>
      <c r="L205" t="e">
        <f>INDEX(us_acc_codes,MATCH(loaded!Y205,us_acc,0))</f>
        <v>#N/A</v>
      </c>
      <c r="M205" t="e">
        <f>INDEX(client_codes,MATCH(loaded!AA205,client,0))</f>
        <v>#N/A</v>
      </c>
      <c r="N205" t="e">
        <f>INDEX(src_ref_codes,MATCH(loaded!AC205,src_ref,0))</f>
        <v>#N/A</v>
      </c>
      <c r="O205" s="89" t="e">
        <f>IF(stats!$Y$13,DATE(RIGHT(loaded!AE205,4),MID(loaded!AE205,3,2),LEFT(loaded!AE205,2)),DATE(RIGHT(loaded!AE205,4),MID(loaded!AE205,4,2),LEFT(loaded!AE205,2)))</f>
        <v>#VALUE!</v>
      </c>
      <c r="P205" s="89" t="e">
        <f>IF(stats!$Y$13,DATE(RIGHT(loaded!AG205,4),MID(loaded!AG205,3,2),LEFT(loaded!AG205,2)),DATE(RIGHT(loaded!AG205,4),MID(loaded!AG205,4,2),LEFT(loaded!AG205,2)))</f>
        <v>#VALUE!</v>
      </c>
      <c r="Q205" s="67" t="e">
        <f t="shared" si="7"/>
        <v>#VALUE!</v>
      </c>
      <c r="R205" t="e">
        <f>INDEX(reces_codes,MATCH(loaded!AI205,reason,0))</f>
        <v>#N/A</v>
      </c>
      <c r="S205" t="e">
        <f>INDEX(TDS_codes,MATCH(loaded!AK205,TDS,0))</f>
        <v>#N/A</v>
      </c>
      <c r="T205" t="e">
        <f>IF(M205=2,"",INDEX(method_codes,MATCH(loaded!AM205,method,0)))</f>
        <v>#N/A</v>
      </c>
      <c r="U205" t="e">
        <f>IF(M205=2,"",INDEX(inj_codes,MATCH(loaded!AO205,inj,0)))</f>
        <v>#N/A</v>
      </c>
      <c r="V205" t="e">
        <f>IF(M205=2,"",INDEX(drug_codes,MATCH(loaded!AQ205,drug,0)))</f>
        <v>#N/A</v>
      </c>
      <c r="W205" t="e">
        <f>IF(M205=2,"",_xlfn.IFNA(INDEX(drug_codes,MATCH(loaded!AS205,drug,0)),""))</f>
        <v>#N/A</v>
      </c>
      <c r="X205" t="e">
        <f>IF(M205=2,"",_xlfn.IFNA(INDEX(drug_codes,MATCH(loaded!AU205,drug,0)),""))</f>
        <v>#N/A</v>
      </c>
      <c r="Y205" t="e">
        <f>IF(M205=2,"",_xlfn.IFNA(INDEX(drug_codes,MATCH(loaded!AW205,drug,0)),""))</f>
        <v>#N/A</v>
      </c>
      <c r="Z205" t="e">
        <f>IF(M205=2,"",_xlfn.IFNA(INDEX(drug_codes,MATCH(loaded!AY205,drug,0)),""))</f>
        <v>#N/A</v>
      </c>
      <c r="AA205" t="e">
        <f>IF(M205=2,"",_xlfn.IFNA(INDEX(drug_codes,MATCH(loaded!BA205,drug,0)),""))</f>
        <v>#N/A</v>
      </c>
      <c r="AB205" t="e">
        <f>INDEX(MTT_codes,MATCH(loaded!BC205,MTT,0))</f>
        <v>#N/A</v>
      </c>
      <c r="AC205" t="str">
        <f>_xlfn.IFNA(INDEX(MTT_codes,MATCH(loaded!BE205,MTT,0)),"")</f>
        <v/>
      </c>
      <c r="AD205" t="str">
        <f>_xlfn.IFNA(INDEX(MTT_codes,MATCH(loaded!BG205,MTT,0)),"")</f>
        <v/>
      </c>
      <c r="AE205" t="str">
        <f>_xlfn.IFNA(INDEX(MTT_codes,MATCH(loaded!BI205,MTT,0)),"")</f>
        <v/>
      </c>
      <c r="AF205" t="str">
        <f>_xlfn.IFNA(INDEX(MTT_codes,MATCH(loaded!BK205,MTT,0)),"")</f>
        <v/>
      </c>
      <c r="AG205" t="str">
        <f>_xlfn.IFNA(INDEX(MTT_codes,MATCH(loaded!BM205,MTT,0)),"")</f>
        <v/>
      </c>
      <c r="AH205" t="e">
        <f>INDEX(liv_ar_codes,MATCH(loaded!BO205,liv_ar,0))</f>
        <v>#N/A</v>
      </c>
      <c r="AI205" t="str">
        <f>_xlfn.IFNA(INDEX(MTT_codes,MATCH(loaded!BQ205,MTT,0)),"")</f>
        <v/>
      </c>
      <c r="AJ205">
        <f>_xlfn.IFNA(INDEX(mental_codes,MATCH(loaded!BS205,mental,0)),9)</f>
        <v>9</v>
      </c>
    </row>
    <row r="206" spans="2:36">
      <c r="B206">
        <f>loaded!C206</f>
        <v>0</v>
      </c>
      <c r="C206">
        <f>loaded!I206</f>
        <v>0</v>
      </c>
      <c r="D206">
        <f>IF(loaded!K206="Male",1,IF(loaded!K206="Female",2,9))</f>
        <v>9</v>
      </c>
      <c r="E206" s="89" t="e">
        <f>IF(stats!$Y$13,DATE(RIGHT(loaded!M206,4),MID(loaded!M206,3,2),LEFT(loaded!M206,2)),DATE(RIGHT(loaded!M206,4), MID(loaded!M206,4,2),LEFT(loaded!M206,2)))</f>
        <v>#VALUE!</v>
      </c>
      <c r="F206" s="67" t="e">
        <f t="shared" si="6"/>
        <v>#VALUE!</v>
      </c>
      <c r="G206" t="str">
        <f>LEFT(loaded!O206,3)</f>
        <v/>
      </c>
      <c r="H206" s="67" t="str">
        <f>_xlfn.IFNA(INDEX(cntry_codes,MATCH(loaded!Q206,countries,0)),IF(loaded!Q206="","0003",""))</f>
        <v>0003</v>
      </c>
      <c r="I206" t="e">
        <f>INDEX(atsi_codes,MATCH(loaded!S206,atsi,0))</f>
        <v>#N/A</v>
      </c>
      <c r="J206" t="e">
        <f>INDEX(lang_codes,MATCH(loaded!U206,lang,0))</f>
        <v>#N/A</v>
      </c>
      <c r="K206" s="6">
        <f>loaded!W206</f>
        <v>0</v>
      </c>
      <c r="L206" t="e">
        <f>INDEX(us_acc_codes,MATCH(loaded!Y206,us_acc,0))</f>
        <v>#N/A</v>
      </c>
      <c r="M206" t="e">
        <f>INDEX(client_codes,MATCH(loaded!AA206,client,0))</f>
        <v>#N/A</v>
      </c>
      <c r="N206" t="e">
        <f>INDEX(src_ref_codes,MATCH(loaded!AC206,src_ref,0))</f>
        <v>#N/A</v>
      </c>
      <c r="O206" s="89" t="e">
        <f>IF(stats!$Y$13,DATE(RIGHT(loaded!AE206,4),MID(loaded!AE206,3,2),LEFT(loaded!AE206,2)),DATE(RIGHT(loaded!AE206,4),MID(loaded!AE206,4,2),LEFT(loaded!AE206,2)))</f>
        <v>#VALUE!</v>
      </c>
      <c r="P206" s="89" t="e">
        <f>IF(stats!$Y$13,DATE(RIGHT(loaded!AG206,4),MID(loaded!AG206,3,2),LEFT(loaded!AG206,2)),DATE(RIGHT(loaded!AG206,4),MID(loaded!AG206,4,2),LEFT(loaded!AG206,2)))</f>
        <v>#VALUE!</v>
      </c>
      <c r="Q206" s="67" t="e">
        <f t="shared" si="7"/>
        <v>#VALUE!</v>
      </c>
      <c r="R206" t="e">
        <f>INDEX(reces_codes,MATCH(loaded!AI206,reason,0))</f>
        <v>#N/A</v>
      </c>
      <c r="S206" t="e">
        <f>INDEX(TDS_codes,MATCH(loaded!AK206,TDS,0))</f>
        <v>#N/A</v>
      </c>
      <c r="T206" t="e">
        <f>IF(M206=2,"",INDEX(method_codes,MATCH(loaded!AM206,method,0)))</f>
        <v>#N/A</v>
      </c>
      <c r="U206" t="e">
        <f>IF(M206=2,"",INDEX(inj_codes,MATCH(loaded!AO206,inj,0)))</f>
        <v>#N/A</v>
      </c>
      <c r="V206" t="e">
        <f>IF(M206=2,"",INDEX(drug_codes,MATCH(loaded!AQ206,drug,0)))</f>
        <v>#N/A</v>
      </c>
      <c r="W206" t="e">
        <f>IF(M206=2,"",_xlfn.IFNA(INDEX(drug_codes,MATCH(loaded!AS206,drug,0)),""))</f>
        <v>#N/A</v>
      </c>
      <c r="X206" t="e">
        <f>IF(M206=2,"",_xlfn.IFNA(INDEX(drug_codes,MATCH(loaded!AU206,drug,0)),""))</f>
        <v>#N/A</v>
      </c>
      <c r="Y206" t="e">
        <f>IF(M206=2,"",_xlfn.IFNA(INDEX(drug_codes,MATCH(loaded!AW206,drug,0)),""))</f>
        <v>#N/A</v>
      </c>
      <c r="Z206" t="e">
        <f>IF(M206=2,"",_xlfn.IFNA(INDEX(drug_codes,MATCH(loaded!AY206,drug,0)),""))</f>
        <v>#N/A</v>
      </c>
      <c r="AA206" t="e">
        <f>IF(M206=2,"",_xlfn.IFNA(INDEX(drug_codes,MATCH(loaded!BA206,drug,0)),""))</f>
        <v>#N/A</v>
      </c>
      <c r="AB206" t="e">
        <f>INDEX(MTT_codes,MATCH(loaded!BC206,MTT,0))</f>
        <v>#N/A</v>
      </c>
      <c r="AC206" t="str">
        <f>_xlfn.IFNA(INDEX(MTT_codes,MATCH(loaded!BE206,MTT,0)),"")</f>
        <v/>
      </c>
      <c r="AD206" t="str">
        <f>_xlfn.IFNA(INDEX(MTT_codes,MATCH(loaded!BG206,MTT,0)),"")</f>
        <v/>
      </c>
      <c r="AE206" t="str">
        <f>_xlfn.IFNA(INDEX(MTT_codes,MATCH(loaded!BI206,MTT,0)),"")</f>
        <v/>
      </c>
      <c r="AF206" t="str">
        <f>_xlfn.IFNA(INDEX(MTT_codes,MATCH(loaded!BK206,MTT,0)),"")</f>
        <v/>
      </c>
      <c r="AG206" t="str">
        <f>_xlfn.IFNA(INDEX(MTT_codes,MATCH(loaded!BM206,MTT,0)),"")</f>
        <v/>
      </c>
      <c r="AH206" t="e">
        <f>INDEX(liv_ar_codes,MATCH(loaded!BO206,liv_ar,0))</f>
        <v>#N/A</v>
      </c>
      <c r="AI206" t="str">
        <f>_xlfn.IFNA(INDEX(MTT_codes,MATCH(loaded!BQ206,MTT,0)),"")</f>
        <v/>
      </c>
      <c r="AJ206">
        <f>_xlfn.IFNA(INDEX(mental_codes,MATCH(loaded!BS206,mental,0)),9)</f>
        <v>9</v>
      </c>
    </row>
    <row r="207" spans="2:36">
      <c r="B207">
        <f>loaded!C207</f>
        <v>0</v>
      </c>
      <c r="C207">
        <f>loaded!I207</f>
        <v>0</v>
      </c>
      <c r="D207">
        <f>IF(loaded!K207="Male",1,IF(loaded!K207="Female",2,9))</f>
        <v>9</v>
      </c>
      <c r="E207" s="89" t="e">
        <f>IF(stats!$Y$13,DATE(RIGHT(loaded!M207,4),MID(loaded!M207,3,2),LEFT(loaded!M207,2)),DATE(RIGHT(loaded!M207,4), MID(loaded!M207,4,2),LEFT(loaded!M207,2)))</f>
        <v>#VALUE!</v>
      </c>
      <c r="F207" s="67" t="e">
        <f t="shared" si="6"/>
        <v>#VALUE!</v>
      </c>
      <c r="G207" t="str">
        <f>LEFT(loaded!O207,3)</f>
        <v/>
      </c>
      <c r="H207" s="67" t="str">
        <f>_xlfn.IFNA(INDEX(cntry_codes,MATCH(loaded!Q207,countries,0)),IF(loaded!Q207="","0003",""))</f>
        <v>0003</v>
      </c>
      <c r="I207" t="e">
        <f>INDEX(atsi_codes,MATCH(loaded!S207,atsi,0))</f>
        <v>#N/A</v>
      </c>
      <c r="J207" t="e">
        <f>INDEX(lang_codes,MATCH(loaded!U207,lang,0))</f>
        <v>#N/A</v>
      </c>
      <c r="K207" s="6">
        <f>loaded!W207</f>
        <v>0</v>
      </c>
      <c r="L207" t="e">
        <f>INDEX(us_acc_codes,MATCH(loaded!Y207,us_acc,0))</f>
        <v>#N/A</v>
      </c>
      <c r="M207" t="e">
        <f>INDEX(client_codes,MATCH(loaded!AA207,client,0))</f>
        <v>#N/A</v>
      </c>
      <c r="N207" t="e">
        <f>INDEX(src_ref_codes,MATCH(loaded!AC207,src_ref,0))</f>
        <v>#N/A</v>
      </c>
      <c r="O207" s="89" t="e">
        <f>IF(stats!$Y$13,DATE(RIGHT(loaded!AE207,4),MID(loaded!AE207,3,2),LEFT(loaded!AE207,2)),DATE(RIGHT(loaded!AE207,4),MID(loaded!AE207,4,2),LEFT(loaded!AE207,2)))</f>
        <v>#VALUE!</v>
      </c>
      <c r="P207" s="89" t="e">
        <f>IF(stats!$Y$13,DATE(RIGHT(loaded!AG207,4),MID(loaded!AG207,3,2),LEFT(loaded!AG207,2)),DATE(RIGHT(loaded!AG207,4),MID(loaded!AG207,4,2),LEFT(loaded!AG207,2)))</f>
        <v>#VALUE!</v>
      </c>
      <c r="Q207" s="67" t="e">
        <f t="shared" si="7"/>
        <v>#VALUE!</v>
      </c>
      <c r="R207" t="e">
        <f>INDEX(reces_codes,MATCH(loaded!AI207,reason,0))</f>
        <v>#N/A</v>
      </c>
      <c r="S207" t="e">
        <f>INDEX(TDS_codes,MATCH(loaded!AK207,TDS,0))</f>
        <v>#N/A</v>
      </c>
      <c r="T207" t="e">
        <f>IF(M207=2,"",INDEX(method_codes,MATCH(loaded!AM207,method,0)))</f>
        <v>#N/A</v>
      </c>
      <c r="U207" t="e">
        <f>IF(M207=2,"",INDEX(inj_codes,MATCH(loaded!AO207,inj,0)))</f>
        <v>#N/A</v>
      </c>
      <c r="V207" t="e">
        <f>IF(M207=2,"",INDEX(drug_codes,MATCH(loaded!AQ207,drug,0)))</f>
        <v>#N/A</v>
      </c>
      <c r="W207" t="e">
        <f>IF(M207=2,"",_xlfn.IFNA(INDEX(drug_codes,MATCH(loaded!AS207,drug,0)),""))</f>
        <v>#N/A</v>
      </c>
      <c r="X207" t="e">
        <f>IF(M207=2,"",_xlfn.IFNA(INDEX(drug_codes,MATCH(loaded!AU207,drug,0)),""))</f>
        <v>#N/A</v>
      </c>
      <c r="Y207" t="e">
        <f>IF(M207=2,"",_xlfn.IFNA(INDEX(drug_codes,MATCH(loaded!AW207,drug,0)),""))</f>
        <v>#N/A</v>
      </c>
      <c r="Z207" t="e">
        <f>IF(M207=2,"",_xlfn.IFNA(INDEX(drug_codes,MATCH(loaded!AY207,drug,0)),""))</f>
        <v>#N/A</v>
      </c>
      <c r="AA207" t="e">
        <f>IF(M207=2,"",_xlfn.IFNA(INDEX(drug_codes,MATCH(loaded!BA207,drug,0)),""))</f>
        <v>#N/A</v>
      </c>
      <c r="AB207" t="e">
        <f>INDEX(MTT_codes,MATCH(loaded!BC207,MTT,0))</f>
        <v>#N/A</v>
      </c>
      <c r="AC207" t="str">
        <f>_xlfn.IFNA(INDEX(MTT_codes,MATCH(loaded!BE207,MTT,0)),"")</f>
        <v/>
      </c>
      <c r="AD207" t="str">
        <f>_xlfn.IFNA(INDEX(MTT_codes,MATCH(loaded!BG207,MTT,0)),"")</f>
        <v/>
      </c>
      <c r="AE207" t="str">
        <f>_xlfn.IFNA(INDEX(MTT_codes,MATCH(loaded!BI207,MTT,0)),"")</f>
        <v/>
      </c>
      <c r="AF207" t="str">
        <f>_xlfn.IFNA(INDEX(MTT_codes,MATCH(loaded!BK207,MTT,0)),"")</f>
        <v/>
      </c>
      <c r="AG207" t="str">
        <f>_xlfn.IFNA(INDEX(MTT_codes,MATCH(loaded!BM207,MTT,0)),"")</f>
        <v/>
      </c>
      <c r="AH207" t="e">
        <f>INDEX(liv_ar_codes,MATCH(loaded!BO207,liv_ar,0))</f>
        <v>#N/A</v>
      </c>
      <c r="AI207" t="str">
        <f>_xlfn.IFNA(INDEX(MTT_codes,MATCH(loaded!BQ207,MTT,0)),"")</f>
        <v/>
      </c>
      <c r="AJ207">
        <f>_xlfn.IFNA(INDEX(mental_codes,MATCH(loaded!BS207,mental,0)),9)</f>
        <v>9</v>
      </c>
    </row>
    <row r="208" spans="2:36">
      <c r="B208">
        <f>loaded!C208</f>
        <v>0</v>
      </c>
      <c r="C208">
        <f>loaded!I208</f>
        <v>0</v>
      </c>
      <c r="D208">
        <f>IF(loaded!K208="Male",1,IF(loaded!K208="Female",2,9))</f>
        <v>9</v>
      </c>
      <c r="E208" s="89" t="e">
        <f>IF(stats!$Y$13,DATE(RIGHT(loaded!M208,4),MID(loaded!M208,3,2),LEFT(loaded!M208,2)),DATE(RIGHT(loaded!M208,4), MID(loaded!M208,4,2),LEFT(loaded!M208,2)))</f>
        <v>#VALUE!</v>
      </c>
      <c r="F208" s="67" t="e">
        <f t="shared" si="6"/>
        <v>#VALUE!</v>
      </c>
      <c r="G208" t="str">
        <f>LEFT(loaded!O208,3)</f>
        <v/>
      </c>
      <c r="H208" s="67" t="str">
        <f>_xlfn.IFNA(INDEX(cntry_codes,MATCH(loaded!Q208,countries,0)),IF(loaded!Q208="","0003",""))</f>
        <v>0003</v>
      </c>
      <c r="I208" t="e">
        <f>INDEX(atsi_codes,MATCH(loaded!S208,atsi,0))</f>
        <v>#N/A</v>
      </c>
      <c r="J208" t="e">
        <f>INDEX(lang_codes,MATCH(loaded!U208,lang,0))</f>
        <v>#N/A</v>
      </c>
      <c r="K208" s="6">
        <f>loaded!W208</f>
        <v>0</v>
      </c>
      <c r="L208" t="e">
        <f>INDEX(us_acc_codes,MATCH(loaded!Y208,us_acc,0))</f>
        <v>#N/A</v>
      </c>
      <c r="M208" t="e">
        <f>INDEX(client_codes,MATCH(loaded!AA208,client,0))</f>
        <v>#N/A</v>
      </c>
      <c r="N208" t="e">
        <f>INDEX(src_ref_codes,MATCH(loaded!AC208,src_ref,0))</f>
        <v>#N/A</v>
      </c>
      <c r="O208" s="89" t="e">
        <f>IF(stats!$Y$13,DATE(RIGHT(loaded!AE208,4),MID(loaded!AE208,3,2),LEFT(loaded!AE208,2)),DATE(RIGHT(loaded!AE208,4),MID(loaded!AE208,4,2),LEFT(loaded!AE208,2)))</f>
        <v>#VALUE!</v>
      </c>
      <c r="P208" s="89" t="e">
        <f>IF(stats!$Y$13,DATE(RIGHT(loaded!AG208,4),MID(loaded!AG208,3,2),LEFT(loaded!AG208,2)),DATE(RIGHT(loaded!AG208,4),MID(loaded!AG208,4,2),LEFT(loaded!AG208,2)))</f>
        <v>#VALUE!</v>
      </c>
      <c r="Q208" s="67" t="e">
        <f t="shared" si="7"/>
        <v>#VALUE!</v>
      </c>
      <c r="R208" t="e">
        <f>INDEX(reces_codes,MATCH(loaded!AI208,reason,0))</f>
        <v>#N/A</v>
      </c>
      <c r="S208" t="e">
        <f>INDEX(TDS_codes,MATCH(loaded!AK208,TDS,0))</f>
        <v>#N/A</v>
      </c>
      <c r="T208" t="e">
        <f>IF(M208=2,"",INDEX(method_codes,MATCH(loaded!AM208,method,0)))</f>
        <v>#N/A</v>
      </c>
      <c r="U208" t="e">
        <f>IF(M208=2,"",INDEX(inj_codes,MATCH(loaded!AO208,inj,0)))</f>
        <v>#N/A</v>
      </c>
      <c r="V208" t="e">
        <f>IF(M208=2,"",INDEX(drug_codes,MATCH(loaded!AQ208,drug,0)))</f>
        <v>#N/A</v>
      </c>
      <c r="W208" t="e">
        <f>IF(M208=2,"",_xlfn.IFNA(INDEX(drug_codes,MATCH(loaded!AS208,drug,0)),""))</f>
        <v>#N/A</v>
      </c>
      <c r="X208" t="e">
        <f>IF(M208=2,"",_xlfn.IFNA(INDEX(drug_codes,MATCH(loaded!AU208,drug,0)),""))</f>
        <v>#N/A</v>
      </c>
      <c r="Y208" t="e">
        <f>IF(M208=2,"",_xlfn.IFNA(INDEX(drug_codes,MATCH(loaded!AW208,drug,0)),""))</f>
        <v>#N/A</v>
      </c>
      <c r="Z208" t="e">
        <f>IF(M208=2,"",_xlfn.IFNA(INDEX(drug_codes,MATCH(loaded!AY208,drug,0)),""))</f>
        <v>#N/A</v>
      </c>
      <c r="AA208" t="e">
        <f>IF(M208=2,"",_xlfn.IFNA(INDEX(drug_codes,MATCH(loaded!BA208,drug,0)),""))</f>
        <v>#N/A</v>
      </c>
      <c r="AB208" t="e">
        <f>INDEX(MTT_codes,MATCH(loaded!BC208,MTT,0))</f>
        <v>#N/A</v>
      </c>
      <c r="AC208" t="str">
        <f>_xlfn.IFNA(INDEX(MTT_codes,MATCH(loaded!BE208,MTT,0)),"")</f>
        <v/>
      </c>
      <c r="AD208" t="str">
        <f>_xlfn.IFNA(INDEX(MTT_codes,MATCH(loaded!BG208,MTT,0)),"")</f>
        <v/>
      </c>
      <c r="AE208" t="str">
        <f>_xlfn.IFNA(INDEX(MTT_codes,MATCH(loaded!BI208,MTT,0)),"")</f>
        <v/>
      </c>
      <c r="AF208" t="str">
        <f>_xlfn.IFNA(INDEX(MTT_codes,MATCH(loaded!BK208,MTT,0)),"")</f>
        <v/>
      </c>
      <c r="AG208" t="str">
        <f>_xlfn.IFNA(INDEX(MTT_codes,MATCH(loaded!BM208,MTT,0)),"")</f>
        <v/>
      </c>
      <c r="AH208" t="e">
        <f>INDEX(liv_ar_codes,MATCH(loaded!BO208,liv_ar,0))</f>
        <v>#N/A</v>
      </c>
      <c r="AI208" t="str">
        <f>_xlfn.IFNA(INDEX(MTT_codes,MATCH(loaded!BQ208,MTT,0)),"")</f>
        <v/>
      </c>
      <c r="AJ208">
        <f>_xlfn.IFNA(INDEX(mental_codes,MATCH(loaded!BS208,mental,0)),9)</f>
        <v>9</v>
      </c>
    </row>
    <row r="209" spans="2:36">
      <c r="B209">
        <f>loaded!C209</f>
        <v>0</v>
      </c>
      <c r="C209">
        <f>loaded!I209</f>
        <v>0</v>
      </c>
      <c r="D209">
        <f>IF(loaded!K209="Male",1,IF(loaded!K209="Female",2,9))</f>
        <v>9</v>
      </c>
      <c r="E209" s="89" t="e">
        <f>IF(stats!$Y$13,DATE(RIGHT(loaded!M209,4),MID(loaded!M209,3,2),LEFT(loaded!M209,2)),DATE(RIGHT(loaded!M209,4), MID(loaded!M209,4,2),LEFT(loaded!M209,2)))</f>
        <v>#VALUE!</v>
      </c>
      <c r="F209" s="67" t="e">
        <f t="shared" si="6"/>
        <v>#VALUE!</v>
      </c>
      <c r="G209" t="str">
        <f>LEFT(loaded!O209,3)</f>
        <v/>
      </c>
      <c r="H209" s="67" t="str">
        <f>_xlfn.IFNA(INDEX(cntry_codes,MATCH(loaded!Q209,countries,0)),IF(loaded!Q209="","0003",""))</f>
        <v>0003</v>
      </c>
      <c r="I209" t="e">
        <f>INDEX(atsi_codes,MATCH(loaded!S209,atsi,0))</f>
        <v>#N/A</v>
      </c>
      <c r="J209" t="e">
        <f>INDEX(lang_codes,MATCH(loaded!U209,lang,0))</f>
        <v>#N/A</v>
      </c>
      <c r="K209" s="6">
        <f>loaded!W209</f>
        <v>0</v>
      </c>
      <c r="L209" t="e">
        <f>INDEX(us_acc_codes,MATCH(loaded!Y209,us_acc,0))</f>
        <v>#N/A</v>
      </c>
      <c r="M209" t="e">
        <f>INDEX(client_codes,MATCH(loaded!AA209,client,0))</f>
        <v>#N/A</v>
      </c>
      <c r="N209" t="e">
        <f>INDEX(src_ref_codes,MATCH(loaded!AC209,src_ref,0))</f>
        <v>#N/A</v>
      </c>
      <c r="O209" s="89" t="e">
        <f>IF(stats!$Y$13,DATE(RIGHT(loaded!AE209,4),MID(loaded!AE209,3,2),LEFT(loaded!AE209,2)),DATE(RIGHT(loaded!AE209,4),MID(loaded!AE209,4,2),LEFT(loaded!AE209,2)))</f>
        <v>#VALUE!</v>
      </c>
      <c r="P209" s="89" t="e">
        <f>IF(stats!$Y$13,DATE(RIGHT(loaded!AG209,4),MID(loaded!AG209,3,2),LEFT(loaded!AG209,2)),DATE(RIGHT(loaded!AG209,4),MID(loaded!AG209,4,2),LEFT(loaded!AG209,2)))</f>
        <v>#VALUE!</v>
      </c>
      <c r="Q209" s="67" t="e">
        <f t="shared" si="7"/>
        <v>#VALUE!</v>
      </c>
      <c r="R209" t="e">
        <f>INDEX(reces_codes,MATCH(loaded!AI209,reason,0))</f>
        <v>#N/A</v>
      </c>
      <c r="S209" t="e">
        <f>INDEX(TDS_codes,MATCH(loaded!AK209,TDS,0))</f>
        <v>#N/A</v>
      </c>
      <c r="T209" t="e">
        <f>IF(M209=2,"",INDEX(method_codes,MATCH(loaded!AM209,method,0)))</f>
        <v>#N/A</v>
      </c>
      <c r="U209" t="e">
        <f>IF(M209=2,"",INDEX(inj_codes,MATCH(loaded!AO209,inj,0)))</f>
        <v>#N/A</v>
      </c>
      <c r="V209" t="e">
        <f>IF(M209=2,"",INDEX(drug_codes,MATCH(loaded!AQ209,drug,0)))</f>
        <v>#N/A</v>
      </c>
      <c r="W209" t="e">
        <f>IF(M209=2,"",_xlfn.IFNA(INDEX(drug_codes,MATCH(loaded!AS209,drug,0)),""))</f>
        <v>#N/A</v>
      </c>
      <c r="X209" t="e">
        <f>IF(M209=2,"",_xlfn.IFNA(INDEX(drug_codes,MATCH(loaded!AU209,drug,0)),""))</f>
        <v>#N/A</v>
      </c>
      <c r="Y209" t="e">
        <f>IF(M209=2,"",_xlfn.IFNA(INDEX(drug_codes,MATCH(loaded!AW209,drug,0)),""))</f>
        <v>#N/A</v>
      </c>
      <c r="Z209" t="e">
        <f>IF(M209=2,"",_xlfn.IFNA(INDEX(drug_codes,MATCH(loaded!AY209,drug,0)),""))</f>
        <v>#N/A</v>
      </c>
      <c r="AA209" t="e">
        <f>IF(M209=2,"",_xlfn.IFNA(INDEX(drug_codes,MATCH(loaded!BA209,drug,0)),""))</f>
        <v>#N/A</v>
      </c>
      <c r="AB209" t="e">
        <f>INDEX(MTT_codes,MATCH(loaded!BC209,MTT,0))</f>
        <v>#N/A</v>
      </c>
      <c r="AC209" t="str">
        <f>_xlfn.IFNA(INDEX(MTT_codes,MATCH(loaded!BE209,MTT,0)),"")</f>
        <v/>
      </c>
      <c r="AD209" t="str">
        <f>_xlfn.IFNA(INDEX(MTT_codes,MATCH(loaded!BG209,MTT,0)),"")</f>
        <v/>
      </c>
      <c r="AE209" t="str">
        <f>_xlfn.IFNA(INDEX(MTT_codes,MATCH(loaded!BI209,MTT,0)),"")</f>
        <v/>
      </c>
      <c r="AF209" t="str">
        <f>_xlfn.IFNA(INDEX(MTT_codes,MATCH(loaded!BK209,MTT,0)),"")</f>
        <v/>
      </c>
      <c r="AG209" t="str">
        <f>_xlfn.IFNA(INDEX(MTT_codes,MATCH(loaded!BM209,MTT,0)),"")</f>
        <v/>
      </c>
      <c r="AH209" t="e">
        <f>INDEX(liv_ar_codes,MATCH(loaded!BO209,liv_ar,0))</f>
        <v>#N/A</v>
      </c>
      <c r="AI209" t="str">
        <f>_xlfn.IFNA(INDEX(MTT_codes,MATCH(loaded!BQ209,MTT,0)),"")</f>
        <v/>
      </c>
      <c r="AJ209">
        <f>_xlfn.IFNA(INDEX(mental_codes,MATCH(loaded!BS209,mental,0)),9)</f>
        <v>9</v>
      </c>
    </row>
    <row r="210" spans="2:36">
      <c r="B210">
        <f>loaded!C210</f>
        <v>0</v>
      </c>
      <c r="C210">
        <f>loaded!I210</f>
        <v>0</v>
      </c>
      <c r="D210">
        <f>IF(loaded!K210="Male",1,IF(loaded!K210="Female",2,9))</f>
        <v>9</v>
      </c>
      <c r="E210" s="89" t="e">
        <f>IF(stats!$Y$13,DATE(RIGHT(loaded!M210,4),MID(loaded!M210,3,2),LEFT(loaded!M210,2)),DATE(RIGHT(loaded!M210,4), MID(loaded!M210,4,2),LEFT(loaded!M210,2)))</f>
        <v>#VALUE!</v>
      </c>
      <c r="F210" s="67" t="e">
        <f t="shared" si="6"/>
        <v>#VALUE!</v>
      </c>
      <c r="G210" t="str">
        <f>LEFT(loaded!O210,3)</f>
        <v/>
      </c>
      <c r="H210" s="67" t="str">
        <f>_xlfn.IFNA(INDEX(cntry_codes,MATCH(loaded!Q210,countries,0)),IF(loaded!Q210="","0003",""))</f>
        <v>0003</v>
      </c>
      <c r="I210" t="e">
        <f>INDEX(atsi_codes,MATCH(loaded!S210,atsi,0))</f>
        <v>#N/A</v>
      </c>
      <c r="J210" t="e">
        <f>INDEX(lang_codes,MATCH(loaded!U210,lang,0))</f>
        <v>#N/A</v>
      </c>
      <c r="K210" s="6">
        <f>loaded!W210</f>
        <v>0</v>
      </c>
      <c r="L210" t="e">
        <f>INDEX(us_acc_codes,MATCH(loaded!Y210,us_acc,0))</f>
        <v>#N/A</v>
      </c>
      <c r="M210" t="e">
        <f>INDEX(client_codes,MATCH(loaded!AA210,client,0))</f>
        <v>#N/A</v>
      </c>
      <c r="N210" t="e">
        <f>INDEX(src_ref_codes,MATCH(loaded!AC210,src_ref,0))</f>
        <v>#N/A</v>
      </c>
      <c r="O210" s="89" t="e">
        <f>IF(stats!$Y$13,DATE(RIGHT(loaded!AE210,4),MID(loaded!AE210,3,2),LEFT(loaded!AE210,2)),DATE(RIGHT(loaded!AE210,4),MID(loaded!AE210,4,2),LEFT(loaded!AE210,2)))</f>
        <v>#VALUE!</v>
      </c>
      <c r="P210" s="89" t="e">
        <f>IF(stats!$Y$13,DATE(RIGHT(loaded!AG210,4),MID(loaded!AG210,3,2),LEFT(loaded!AG210,2)),DATE(RIGHT(loaded!AG210,4),MID(loaded!AG210,4,2),LEFT(loaded!AG210,2)))</f>
        <v>#VALUE!</v>
      </c>
      <c r="Q210" s="67" t="e">
        <f t="shared" si="7"/>
        <v>#VALUE!</v>
      </c>
      <c r="R210" t="e">
        <f>INDEX(reces_codes,MATCH(loaded!AI210,reason,0))</f>
        <v>#N/A</v>
      </c>
      <c r="S210" t="e">
        <f>INDEX(TDS_codes,MATCH(loaded!AK210,TDS,0))</f>
        <v>#N/A</v>
      </c>
      <c r="T210" t="e">
        <f>IF(M210=2,"",INDEX(method_codes,MATCH(loaded!AM210,method,0)))</f>
        <v>#N/A</v>
      </c>
      <c r="U210" t="e">
        <f>IF(M210=2,"",INDEX(inj_codes,MATCH(loaded!AO210,inj,0)))</f>
        <v>#N/A</v>
      </c>
      <c r="V210" t="e">
        <f>IF(M210=2,"",INDEX(drug_codes,MATCH(loaded!AQ210,drug,0)))</f>
        <v>#N/A</v>
      </c>
      <c r="W210" t="e">
        <f>IF(M210=2,"",_xlfn.IFNA(INDEX(drug_codes,MATCH(loaded!AS210,drug,0)),""))</f>
        <v>#N/A</v>
      </c>
      <c r="X210" t="e">
        <f>IF(M210=2,"",_xlfn.IFNA(INDEX(drug_codes,MATCH(loaded!AU210,drug,0)),""))</f>
        <v>#N/A</v>
      </c>
      <c r="Y210" t="e">
        <f>IF(M210=2,"",_xlfn.IFNA(INDEX(drug_codes,MATCH(loaded!AW210,drug,0)),""))</f>
        <v>#N/A</v>
      </c>
      <c r="Z210" t="e">
        <f>IF(M210=2,"",_xlfn.IFNA(INDEX(drug_codes,MATCH(loaded!AY210,drug,0)),""))</f>
        <v>#N/A</v>
      </c>
      <c r="AA210" t="e">
        <f>IF(M210=2,"",_xlfn.IFNA(INDEX(drug_codes,MATCH(loaded!BA210,drug,0)),""))</f>
        <v>#N/A</v>
      </c>
      <c r="AB210" t="e">
        <f>INDEX(MTT_codes,MATCH(loaded!BC210,MTT,0))</f>
        <v>#N/A</v>
      </c>
      <c r="AC210" t="str">
        <f>_xlfn.IFNA(INDEX(MTT_codes,MATCH(loaded!BE210,MTT,0)),"")</f>
        <v/>
      </c>
      <c r="AD210" t="str">
        <f>_xlfn.IFNA(INDEX(MTT_codes,MATCH(loaded!BG210,MTT,0)),"")</f>
        <v/>
      </c>
      <c r="AE210" t="str">
        <f>_xlfn.IFNA(INDEX(MTT_codes,MATCH(loaded!BI210,MTT,0)),"")</f>
        <v/>
      </c>
      <c r="AF210" t="str">
        <f>_xlfn.IFNA(INDEX(MTT_codes,MATCH(loaded!BK210,MTT,0)),"")</f>
        <v/>
      </c>
      <c r="AG210" t="str">
        <f>_xlfn.IFNA(INDEX(MTT_codes,MATCH(loaded!BM210,MTT,0)),"")</f>
        <v/>
      </c>
      <c r="AH210" t="e">
        <f>INDEX(liv_ar_codes,MATCH(loaded!BO210,liv_ar,0))</f>
        <v>#N/A</v>
      </c>
      <c r="AI210" t="str">
        <f>_xlfn.IFNA(INDEX(MTT_codes,MATCH(loaded!BQ210,MTT,0)),"")</f>
        <v/>
      </c>
      <c r="AJ210">
        <f>_xlfn.IFNA(INDEX(mental_codes,MATCH(loaded!BS210,mental,0)),9)</f>
        <v>9</v>
      </c>
    </row>
    <row r="211" spans="2:36">
      <c r="B211">
        <f>loaded!C211</f>
        <v>0</v>
      </c>
      <c r="C211">
        <f>loaded!I211</f>
        <v>0</v>
      </c>
      <c r="D211">
        <f>IF(loaded!K211="Male",1,IF(loaded!K211="Female",2,9))</f>
        <v>9</v>
      </c>
      <c r="E211" s="89" t="e">
        <f>IF(stats!$Y$13,DATE(RIGHT(loaded!M211,4),MID(loaded!M211,3,2),LEFT(loaded!M211,2)),DATE(RIGHT(loaded!M211,4), MID(loaded!M211,4,2),LEFT(loaded!M211,2)))</f>
        <v>#VALUE!</v>
      </c>
      <c r="F211" s="67" t="e">
        <f t="shared" si="6"/>
        <v>#VALUE!</v>
      </c>
      <c r="G211" t="str">
        <f>LEFT(loaded!O211,3)</f>
        <v/>
      </c>
      <c r="H211" s="67" t="str">
        <f>_xlfn.IFNA(INDEX(cntry_codes,MATCH(loaded!Q211,countries,0)),IF(loaded!Q211="","0003",""))</f>
        <v>0003</v>
      </c>
      <c r="I211" t="e">
        <f>INDEX(atsi_codes,MATCH(loaded!S211,atsi,0))</f>
        <v>#N/A</v>
      </c>
      <c r="J211" t="e">
        <f>INDEX(lang_codes,MATCH(loaded!U211,lang,0))</f>
        <v>#N/A</v>
      </c>
      <c r="K211" s="6">
        <f>loaded!W211</f>
        <v>0</v>
      </c>
      <c r="L211" t="e">
        <f>INDEX(us_acc_codes,MATCH(loaded!Y211,us_acc,0))</f>
        <v>#N/A</v>
      </c>
      <c r="M211" t="e">
        <f>INDEX(client_codes,MATCH(loaded!AA211,client,0))</f>
        <v>#N/A</v>
      </c>
      <c r="N211" t="e">
        <f>INDEX(src_ref_codes,MATCH(loaded!AC211,src_ref,0))</f>
        <v>#N/A</v>
      </c>
      <c r="O211" s="89" t="e">
        <f>IF(stats!$Y$13,DATE(RIGHT(loaded!AE211,4),MID(loaded!AE211,3,2),LEFT(loaded!AE211,2)),DATE(RIGHT(loaded!AE211,4),MID(loaded!AE211,4,2),LEFT(loaded!AE211,2)))</f>
        <v>#VALUE!</v>
      </c>
      <c r="P211" s="89" t="e">
        <f>IF(stats!$Y$13,DATE(RIGHT(loaded!AG211,4),MID(loaded!AG211,3,2),LEFT(loaded!AG211,2)),DATE(RIGHT(loaded!AG211,4),MID(loaded!AG211,4,2),LEFT(loaded!AG211,2)))</f>
        <v>#VALUE!</v>
      </c>
      <c r="Q211" s="67" t="e">
        <f t="shared" si="7"/>
        <v>#VALUE!</v>
      </c>
      <c r="R211" t="e">
        <f>INDEX(reces_codes,MATCH(loaded!AI211,reason,0))</f>
        <v>#N/A</v>
      </c>
      <c r="S211" t="e">
        <f>INDEX(TDS_codes,MATCH(loaded!AK211,TDS,0))</f>
        <v>#N/A</v>
      </c>
      <c r="T211" t="e">
        <f>IF(M211=2,"",INDEX(method_codes,MATCH(loaded!AM211,method,0)))</f>
        <v>#N/A</v>
      </c>
      <c r="U211" t="e">
        <f>IF(M211=2,"",INDEX(inj_codes,MATCH(loaded!AO211,inj,0)))</f>
        <v>#N/A</v>
      </c>
      <c r="V211" t="e">
        <f>IF(M211=2,"",INDEX(drug_codes,MATCH(loaded!AQ211,drug,0)))</f>
        <v>#N/A</v>
      </c>
      <c r="W211" t="e">
        <f>IF(M211=2,"",_xlfn.IFNA(INDEX(drug_codes,MATCH(loaded!AS211,drug,0)),""))</f>
        <v>#N/A</v>
      </c>
      <c r="X211" t="e">
        <f>IF(M211=2,"",_xlfn.IFNA(INDEX(drug_codes,MATCH(loaded!AU211,drug,0)),""))</f>
        <v>#N/A</v>
      </c>
      <c r="Y211" t="e">
        <f>IF(M211=2,"",_xlfn.IFNA(INDEX(drug_codes,MATCH(loaded!AW211,drug,0)),""))</f>
        <v>#N/A</v>
      </c>
      <c r="Z211" t="e">
        <f>IF(M211=2,"",_xlfn.IFNA(INDEX(drug_codes,MATCH(loaded!AY211,drug,0)),""))</f>
        <v>#N/A</v>
      </c>
      <c r="AA211" t="e">
        <f>IF(M211=2,"",_xlfn.IFNA(INDEX(drug_codes,MATCH(loaded!BA211,drug,0)),""))</f>
        <v>#N/A</v>
      </c>
      <c r="AB211" t="e">
        <f>INDEX(MTT_codes,MATCH(loaded!BC211,MTT,0))</f>
        <v>#N/A</v>
      </c>
      <c r="AC211" t="str">
        <f>_xlfn.IFNA(INDEX(MTT_codes,MATCH(loaded!BE211,MTT,0)),"")</f>
        <v/>
      </c>
      <c r="AD211" t="str">
        <f>_xlfn.IFNA(INDEX(MTT_codes,MATCH(loaded!BG211,MTT,0)),"")</f>
        <v/>
      </c>
      <c r="AE211" t="str">
        <f>_xlfn.IFNA(INDEX(MTT_codes,MATCH(loaded!BI211,MTT,0)),"")</f>
        <v/>
      </c>
      <c r="AF211" t="str">
        <f>_xlfn.IFNA(INDEX(MTT_codes,MATCH(loaded!BK211,MTT,0)),"")</f>
        <v/>
      </c>
      <c r="AG211" t="str">
        <f>_xlfn.IFNA(INDEX(MTT_codes,MATCH(loaded!BM211,MTT,0)),"")</f>
        <v/>
      </c>
      <c r="AH211" t="e">
        <f>INDEX(liv_ar_codes,MATCH(loaded!BO211,liv_ar,0))</f>
        <v>#N/A</v>
      </c>
      <c r="AI211" t="str">
        <f>_xlfn.IFNA(INDEX(MTT_codes,MATCH(loaded!BQ211,MTT,0)),"")</f>
        <v/>
      </c>
      <c r="AJ211">
        <f>_xlfn.IFNA(INDEX(mental_codes,MATCH(loaded!BS211,mental,0)),9)</f>
        <v>9</v>
      </c>
    </row>
    <row r="212" spans="2:36">
      <c r="B212">
        <f>loaded!C212</f>
        <v>0</v>
      </c>
      <c r="C212">
        <f>loaded!I212</f>
        <v>0</v>
      </c>
      <c r="D212">
        <f>IF(loaded!K212="Male",1,IF(loaded!K212="Female",2,9))</f>
        <v>9</v>
      </c>
      <c r="E212" s="89" t="e">
        <f>IF(stats!$Y$13,DATE(RIGHT(loaded!M212,4),MID(loaded!M212,3,2),LEFT(loaded!M212,2)),DATE(RIGHT(loaded!M212,4), MID(loaded!M212,4,2),LEFT(loaded!M212,2)))</f>
        <v>#VALUE!</v>
      </c>
      <c r="F212" s="67" t="e">
        <f t="shared" si="6"/>
        <v>#VALUE!</v>
      </c>
      <c r="G212" t="str">
        <f>LEFT(loaded!O212,3)</f>
        <v/>
      </c>
      <c r="H212" s="67" t="str">
        <f>_xlfn.IFNA(INDEX(cntry_codes,MATCH(loaded!Q212,countries,0)),IF(loaded!Q212="","0003",""))</f>
        <v>0003</v>
      </c>
      <c r="I212" t="e">
        <f>INDEX(atsi_codes,MATCH(loaded!S212,atsi,0))</f>
        <v>#N/A</v>
      </c>
      <c r="J212" t="e">
        <f>INDEX(lang_codes,MATCH(loaded!U212,lang,0))</f>
        <v>#N/A</v>
      </c>
      <c r="K212" s="6">
        <f>loaded!W212</f>
        <v>0</v>
      </c>
      <c r="L212" t="e">
        <f>INDEX(us_acc_codes,MATCH(loaded!Y212,us_acc,0))</f>
        <v>#N/A</v>
      </c>
      <c r="M212" t="e">
        <f>INDEX(client_codes,MATCH(loaded!AA212,client,0))</f>
        <v>#N/A</v>
      </c>
      <c r="N212" t="e">
        <f>INDEX(src_ref_codes,MATCH(loaded!AC212,src_ref,0))</f>
        <v>#N/A</v>
      </c>
      <c r="O212" s="89" t="e">
        <f>IF(stats!$Y$13,DATE(RIGHT(loaded!AE212,4),MID(loaded!AE212,3,2),LEFT(loaded!AE212,2)),DATE(RIGHT(loaded!AE212,4),MID(loaded!AE212,4,2),LEFT(loaded!AE212,2)))</f>
        <v>#VALUE!</v>
      </c>
      <c r="P212" s="89" t="e">
        <f>IF(stats!$Y$13,DATE(RIGHT(loaded!AG212,4),MID(loaded!AG212,3,2),LEFT(loaded!AG212,2)),DATE(RIGHT(loaded!AG212,4),MID(loaded!AG212,4,2),LEFT(loaded!AG212,2)))</f>
        <v>#VALUE!</v>
      </c>
      <c r="Q212" s="67" t="e">
        <f t="shared" si="7"/>
        <v>#VALUE!</v>
      </c>
      <c r="R212" t="e">
        <f>INDEX(reces_codes,MATCH(loaded!AI212,reason,0))</f>
        <v>#N/A</v>
      </c>
      <c r="S212" t="e">
        <f>INDEX(TDS_codes,MATCH(loaded!AK212,TDS,0))</f>
        <v>#N/A</v>
      </c>
      <c r="T212" t="e">
        <f>IF(M212=2,"",INDEX(method_codes,MATCH(loaded!AM212,method,0)))</f>
        <v>#N/A</v>
      </c>
      <c r="U212" t="e">
        <f>IF(M212=2,"",INDEX(inj_codes,MATCH(loaded!AO212,inj,0)))</f>
        <v>#N/A</v>
      </c>
      <c r="V212" t="e">
        <f>IF(M212=2,"",INDEX(drug_codes,MATCH(loaded!AQ212,drug,0)))</f>
        <v>#N/A</v>
      </c>
      <c r="W212" t="e">
        <f>IF(M212=2,"",_xlfn.IFNA(INDEX(drug_codes,MATCH(loaded!AS212,drug,0)),""))</f>
        <v>#N/A</v>
      </c>
      <c r="X212" t="e">
        <f>IF(M212=2,"",_xlfn.IFNA(INDEX(drug_codes,MATCH(loaded!AU212,drug,0)),""))</f>
        <v>#N/A</v>
      </c>
      <c r="Y212" t="e">
        <f>IF(M212=2,"",_xlfn.IFNA(INDEX(drug_codes,MATCH(loaded!AW212,drug,0)),""))</f>
        <v>#N/A</v>
      </c>
      <c r="Z212" t="e">
        <f>IF(M212=2,"",_xlfn.IFNA(INDEX(drug_codes,MATCH(loaded!AY212,drug,0)),""))</f>
        <v>#N/A</v>
      </c>
      <c r="AA212" t="e">
        <f>IF(M212=2,"",_xlfn.IFNA(INDEX(drug_codes,MATCH(loaded!BA212,drug,0)),""))</f>
        <v>#N/A</v>
      </c>
      <c r="AB212" t="e">
        <f>INDEX(MTT_codes,MATCH(loaded!BC212,MTT,0))</f>
        <v>#N/A</v>
      </c>
      <c r="AC212" t="str">
        <f>_xlfn.IFNA(INDEX(MTT_codes,MATCH(loaded!BE212,MTT,0)),"")</f>
        <v/>
      </c>
      <c r="AD212" t="str">
        <f>_xlfn.IFNA(INDEX(MTT_codes,MATCH(loaded!BG212,MTT,0)),"")</f>
        <v/>
      </c>
      <c r="AE212" t="str">
        <f>_xlfn.IFNA(INDEX(MTT_codes,MATCH(loaded!BI212,MTT,0)),"")</f>
        <v/>
      </c>
      <c r="AF212" t="str">
        <f>_xlfn.IFNA(INDEX(MTT_codes,MATCH(loaded!BK212,MTT,0)),"")</f>
        <v/>
      </c>
      <c r="AG212" t="str">
        <f>_xlfn.IFNA(INDEX(MTT_codes,MATCH(loaded!BM212,MTT,0)),"")</f>
        <v/>
      </c>
      <c r="AH212" t="e">
        <f>INDEX(liv_ar_codes,MATCH(loaded!BO212,liv_ar,0))</f>
        <v>#N/A</v>
      </c>
      <c r="AI212" t="str">
        <f>_xlfn.IFNA(INDEX(MTT_codes,MATCH(loaded!BQ212,MTT,0)),"")</f>
        <v/>
      </c>
      <c r="AJ212">
        <f>_xlfn.IFNA(INDEX(mental_codes,MATCH(loaded!BS212,mental,0)),9)</f>
        <v>9</v>
      </c>
    </row>
    <row r="213" spans="2:36">
      <c r="B213">
        <f>loaded!C213</f>
        <v>0</v>
      </c>
      <c r="C213">
        <f>loaded!I213</f>
        <v>0</v>
      </c>
      <c r="D213">
        <f>IF(loaded!K213="Male",1,IF(loaded!K213="Female",2,9))</f>
        <v>9</v>
      </c>
      <c r="E213" s="89" t="e">
        <f>IF(stats!$Y$13,DATE(RIGHT(loaded!M213,4),MID(loaded!M213,3,2),LEFT(loaded!M213,2)),DATE(RIGHT(loaded!M213,4), MID(loaded!M213,4,2),LEFT(loaded!M213,2)))</f>
        <v>#VALUE!</v>
      </c>
      <c r="F213" s="67" t="e">
        <f t="shared" si="6"/>
        <v>#VALUE!</v>
      </c>
      <c r="G213" t="str">
        <f>LEFT(loaded!O213,3)</f>
        <v/>
      </c>
      <c r="H213" s="67" t="str">
        <f>_xlfn.IFNA(INDEX(cntry_codes,MATCH(loaded!Q213,countries,0)),IF(loaded!Q213="","0003",""))</f>
        <v>0003</v>
      </c>
      <c r="I213" t="e">
        <f>INDEX(atsi_codes,MATCH(loaded!S213,atsi,0))</f>
        <v>#N/A</v>
      </c>
      <c r="J213" t="e">
        <f>INDEX(lang_codes,MATCH(loaded!U213,lang,0))</f>
        <v>#N/A</v>
      </c>
      <c r="K213" s="6">
        <f>loaded!W213</f>
        <v>0</v>
      </c>
      <c r="L213" t="e">
        <f>INDEX(us_acc_codes,MATCH(loaded!Y213,us_acc,0))</f>
        <v>#N/A</v>
      </c>
      <c r="M213" t="e">
        <f>INDEX(client_codes,MATCH(loaded!AA213,client,0))</f>
        <v>#N/A</v>
      </c>
      <c r="N213" t="e">
        <f>INDEX(src_ref_codes,MATCH(loaded!AC213,src_ref,0))</f>
        <v>#N/A</v>
      </c>
      <c r="O213" s="89" t="e">
        <f>IF(stats!$Y$13,DATE(RIGHT(loaded!AE213,4),MID(loaded!AE213,3,2),LEFT(loaded!AE213,2)),DATE(RIGHT(loaded!AE213,4),MID(loaded!AE213,4,2),LEFT(loaded!AE213,2)))</f>
        <v>#VALUE!</v>
      </c>
      <c r="P213" s="89" t="e">
        <f>IF(stats!$Y$13,DATE(RIGHT(loaded!AG213,4),MID(loaded!AG213,3,2),LEFT(loaded!AG213,2)),DATE(RIGHT(loaded!AG213,4),MID(loaded!AG213,4,2),LEFT(loaded!AG213,2)))</f>
        <v>#VALUE!</v>
      </c>
      <c r="Q213" s="67" t="e">
        <f t="shared" si="7"/>
        <v>#VALUE!</v>
      </c>
      <c r="R213" t="e">
        <f>INDEX(reces_codes,MATCH(loaded!AI213,reason,0))</f>
        <v>#N/A</v>
      </c>
      <c r="S213" t="e">
        <f>INDEX(TDS_codes,MATCH(loaded!AK213,TDS,0))</f>
        <v>#N/A</v>
      </c>
      <c r="T213" t="e">
        <f>IF(M213=2,"",INDEX(method_codes,MATCH(loaded!AM213,method,0)))</f>
        <v>#N/A</v>
      </c>
      <c r="U213" t="e">
        <f>IF(M213=2,"",INDEX(inj_codes,MATCH(loaded!AO213,inj,0)))</f>
        <v>#N/A</v>
      </c>
      <c r="V213" t="e">
        <f>IF(M213=2,"",INDEX(drug_codes,MATCH(loaded!AQ213,drug,0)))</f>
        <v>#N/A</v>
      </c>
      <c r="W213" t="e">
        <f>IF(M213=2,"",_xlfn.IFNA(INDEX(drug_codes,MATCH(loaded!AS213,drug,0)),""))</f>
        <v>#N/A</v>
      </c>
      <c r="X213" t="e">
        <f>IF(M213=2,"",_xlfn.IFNA(INDEX(drug_codes,MATCH(loaded!AU213,drug,0)),""))</f>
        <v>#N/A</v>
      </c>
      <c r="Y213" t="e">
        <f>IF(M213=2,"",_xlfn.IFNA(INDEX(drug_codes,MATCH(loaded!AW213,drug,0)),""))</f>
        <v>#N/A</v>
      </c>
      <c r="Z213" t="e">
        <f>IF(M213=2,"",_xlfn.IFNA(INDEX(drug_codes,MATCH(loaded!AY213,drug,0)),""))</f>
        <v>#N/A</v>
      </c>
      <c r="AA213" t="e">
        <f>IF(M213=2,"",_xlfn.IFNA(INDEX(drug_codes,MATCH(loaded!BA213,drug,0)),""))</f>
        <v>#N/A</v>
      </c>
      <c r="AB213" t="e">
        <f>INDEX(MTT_codes,MATCH(loaded!BC213,MTT,0))</f>
        <v>#N/A</v>
      </c>
      <c r="AC213" t="str">
        <f>_xlfn.IFNA(INDEX(MTT_codes,MATCH(loaded!BE213,MTT,0)),"")</f>
        <v/>
      </c>
      <c r="AD213" t="str">
        <f>_xlfn.IFNA(INDEX(MTT_codes,MATCH(loaded!BG213,MTT,0)),"")</f>
        <v/>
      </c>
      <c r="AE213" t="str">
        <f>_xlfn.IFNA(INDEX(MTT_codes,MATCH(loaded!BI213,MTT,0)),"")</f>
        <v/>
      </c>
      <c r="AF213" t="str">
        <f>_xlfn.IFNA(INDEX(MTT_codes,MATCH(loaded!BK213,MTT,0)),"")</f>
        <v/>
      </c>
      <c r="AG213" t="str">
        <f>_xlfn.IFNA(INDEX(MTT_codes,MATCH(loaded!BM213,MTT,0)),"")</f>
        <v/>
      </c>
      <c r="AH213" t="e">
        <f>INDEX(liv_ar_codes,MATCH(loaded!BO213,liv_ar,0))</f>
        <v>#N/A</v>
      </c>
      <c r="AI213" t="str">
        <f>_xlfn.IFNA(INDEX(MTT_codes,MATCH(loaded!BQ213,MTT,0)),"")</f>
        <v/>
      </c>
      <c r="AJ213">
        <f>_xlfn.IFNA(INDEX(mental_codes,MATCH(loaded!BS213,mental,0)),9)</f>
        <v>9</v>
      </c>
    </row>
    <row r="214" spans="2:36">
      <c r="B214">
        <f>loaded!C214</f>
        <v>0</v>
      </c>
      <c r="C214">
        <f>loaded!I214</f>
        <v>0</v>
      </c>
      <c r="D214">
        <f>IF(loaded!K214="Male",1,IF(loaded!K214="Female",2,9))</f>
        <v>9</v>
      </c>
      <c r="E214" s="89" t="e">
        <f>IF(stats!$Y$13,DATE(RIGHT(loaded!M214,4),MID(loaded!M214,3,2),LEFT(loaded!M214,2)),DATE(RIGHT(loaded!M214,4), MID(loaded!M214,4,2),LEFT(loaded!M214,2)))</f>
        <v>#VALUE!</v>
      </c>
      <c r="F214" s="67" t="e">
        <f t="shared" si="6"/>
        <v>#VALUE!</v>
      </c>
      <c r="G214" t="str">
        <f>LEFT(loaded!O214,3)</f>
        <v/>
      </c>
      <c r="H214" s="67" t="str">
        <f>_xlfn.IFNA(INDEX(cntry_codes,MATCH(loaded!Q214,countries,0)),IF(loaded!Q214="","0003",""))</f>
        <v>0003</v>
      </c>
      <c r="I214" t="e">
        <f>INDEX(atsi_codes,MATCH(loaded!S214,atsi,0))</f>
        <v>#N/A</v>
      </c>
      <c r="J214" t="e">
        <f>INDEX(lang_codes,MATCH(loaded!U214,lang,0))</f>
        <v>#N/A</v>
      </c>
      <c r="K214" s="6">
        <f>loaded!W214</f>
        <v>0</v>
      </c>
      <c r="L214" t="e">
        <f>INDEX(us_acc_codes,MATCH(loaded!Y214,us_acc,0))</f>
        <v>#N/A</v>
      </c>
      <c r="M214" t="e">
        <f>INDEX(client_codes,MATCH(loaded!AA214,client,0))</f>
        <v>#N/A</v>
      </c>
      <c r="N214" t="e">
        <f>INDEX(src_ref_codes,MATCH(loaded!AC214,src_ref,0))</f>
        <v>#N/A</v>
      </c>
      <c r="O214" s="89" t="e">
        <f>IF(stats!$Y$13,DATE(RIGHT(loaded!AE214,4),MID(loaded!AE214,3,2),LEFT(loaded!AE214,2)),DATE(RIGHT(loaded!AE214,4),MID(loaded!AE214,4,2),LEFT(loaded!AE214,2)))</f>
        <v>#VALUE!</v>
      </c>
      <c r="P214" s="89" t="e">
        <f>IF(stats!$Y$13,DATE(RIGHT(loaded!AG214,4),MID(loaded!AG214,3,2),LEFT(loaded!AG214,2)),DATE(RIGHT(loaded!AG214,4),MID(loaded!AG214,4,2),LEFT(loaded!AG214,2)))</f>
        <v>#VALUE!</v>
      </c>
      <c r="Q214" s="67" t="e">
        <f t="shared" si="7"/>
        <v>#VALUE!</v>
      </c>
      <c r="R214" t="e">
        <f>INDEX(reces_codes,MATCH(loaded!AI214,reason,0))</f>
        <v>#N/A</v>
      </c>
      <c r="S214" t="e">
        <f>INDEX(TDS_codes,MATCH(loaded!AK214,TDS,0))</f>
        <v>#N/A</v>
      </c>
      <c r="T214" t="e">
        <f>IF(M214=2,"",INDEX(method_codes,MATCH(loaded!AM214,method,0)))</f>
        <v>#N/A</v>
      </c>
      <c r="U214" t="e">
        <f>IF(M214=2,"",INDEX(inj_codes,MATCH(loaded!AO214,inj,0)))</f>
        <v>#N/A</v>
      </c>
      <c r="V214" t="e">
        <f>IF(M214=2,"",INDEX(drug_codes,MATCH(loaded!AQ214,drug,0)))</f>
        <v>#N/A</v>
      </c>
      <c r="W214" t="e">
        <f>IF(M214=2,"",_xlfn.IFNA(INDEX(drug_codes,MATCH(loaded!AS214,drug,0)),""))</f>
        <v>#N/A</v>
      </c>
      <c r="X214" t="e">
        <f>IF(M214=2,"",_xlfn.IFNA(INDEX(drug_codes,MATCH(loaded!AU214,drug,0)),""))</f>
        <v>#N/A</v>
      </c>
      <c r="Y214" t="e">
        <f>IF(M214=2,"",_xlfn.IFNA(INDEX(drug_codes,MATCH(loaded!AW214,drug,0)),""))</f>
        <v>#N/A</v>
      </c>
      <c r="Z214" t="e">
        <f>IF(M214=2,"",_xlfn.IFNA(INDEX(drug_codes,MATCH(loaded!AY214,drug,0)),""))</f>
        <v>#N/A</v>
      </c>
      <c r="AA214" t="e">
        <f>IF(M214=2,"",_xlfn.IFNA(INDEX(drug_codes,MATCH(loaded!BA214,drug,0)),""))</f>
        <v>#N/A</v>
      </c>
      <c r="AB214" t="e">
        <f>INDEX(MTT_codes,MATCH(loaded!BC214,MTT,0))</f>
        <v>#N/A</v>
      </c>
      <c r="AC214" t="str">
        <f>_xlfn.IFNA(INDEX(MTT_codes,MATCH(loaded!BE214,MTT,0)),"")</f>
        <v/>
      </c>
      <c r="AD214" t="str">
        <f>_xlfn.IFNA(INDEX(MTT_codes,MATCH(loaded!BG214,MTT,0)),"")</f>
        <v/>
      </c>
      <c r="AE214" t="str">
        <f>_xlfn.IFNA(INDEX(MTT_codes,MATCH(loaded!BI214,MTT,0)),"")</f>
        <v/>
      </c>
      <c r="AF214" t="str">
        <f>_xlfn.IFNA(INDEX(MTT_codes,MATCH(loaded!BK214,MTT,0)),"")</f>
        <v/>
      </c>
      <c r="AG214" t="str">
        <f>_xlfn.IFNA(INDEX(MTT_codes,MATCH(loaded!BM214,MTT,0)),"")</f>
        <v/>
      </c>
      <c r="AH214" t="e">
        <f>INDEX(liv_ar_codes,MATCH(loaded!BO214,liv_ar,0))</f>
        <v>#N/A</v>
      </c>
      <c r="AI214" t="str">
        <f>_xlfn.IFNA(INDEX(MTT_codes,MATCH(loaded!BQ214,MTT,0)),"")</f>
        <v/>
      </c>
      <c r="AJ214">
        <f>_xlfn.IFNA(INDEX(mental_codes,MATCH(loaded!BS214,mental,0)),9)</f>
        <v>9</v>
      </c>
    </row>
    <row r="215" spans="2:36">
      <c r="B215">
        <f>loaded!C215</f>
        <v>0</v>
      </c>
      <c r="C215">
        <f>loaded!I215</f>
        <v>0</v>
      </c>
      <c r="D215">
        <f>IF(loaded!K215="Male",1,IF(loaded!K215="Female",2,9))</f>
        <v>9</v>
      </c>
      <c r="E215" s="89" t="e">
        <f>IF(stats!$Y$13,DATE(RIGHT(loaded!M215,4),MID(loaded!M215,3,2),LEFT(loaded!M215,2)),DATE(RIGHT(loaded!M215,4), MID(loaded!M215,4,2),LEFT(loaded!M215,2)))</f>
        <v>#VALUE!</v>
      </c>
      <c r="F215" s="67" t="e">
        <f t="shared" si="6"/>
        <v>#VALUE!</v>
      </c>
      <c r="G215" t="str">
        <f>LEFT(loaded!O215,3)</f>
        <v/>
      </c>
      <c r="H215" s="67" t="str">
        <f>_xlfn.IFNA(INDEX(cntry_codes,MATCH(loaded!Q215,countries,0)),IF(loaded!Q215="","0003",""))</f>
        <v>0003</v>
      </c>
      <c r="I215" t="e">
        <f>INDEX(atsi_codes,MATCH(loaded!S215,atsi,0))</f>
        <v>#N/A</v>
      </c>
      <c r="J215" t="e">
        <f>INDEX(lang_codes,MATCH(loaded!U215,lang,0))</f>
        <v>#N/A</v>
      </c>
      <c r="K215" s="6">
        <f>loaded!W215</f>
        <v>0</v>
      </c>
      <c r="L215" t="e">
        <f>INDEX(us_acc_codes,MATCH(loaded!Y215,us_acc,0))</f>
        <v>#N/A</v>
      </c>
      <c r="M215" t="e">
        <f>INDEX(client_codes,MATCH(loaded!AA215,client,0))</f>
        <v>#N/A</v>
      </c>
      <c r="N215" t="e">
        <f>INDEX(src_ref_codes,MATCH(loaded!AC215,src_ref,0))</f>
        <v>#N/A</v>
      </c>
      <c r="O215" s="89" t="e">
        <f>IF(stats!$Y$13,DATE(RIGHT(loaded!AE215,4),MID(loaded!AE215,3,2),LEFT(loaded!AE215,2)),DATE(RIGHT(loaded!AE215,4),MID(loaded!AE215,4,2),LEFT(loaded!AE215,2)))</f>
        <v>#VALUE!</v>
      </c>
      <c r="P215" s="89" t="e">
        <f>IF(stats!$Y$13,DATE(RIGHT(loaded!AG215,4),MID(loaded!AG215,3,2),LEFT(loaded!AG215,2)),DATE(RIGHT(loaded!AG215,4),MID(loaded!AG215,4,2),LEFT(loaded!AG215,2)))</f>
        <v>#VALUE!</v>
      </c>
      <c r="Q215" s="67" t="e">
        <f t="shared" si="7"/>
        <v>#VALUE!</v>
      </c>
      <c r="R215" t="e">
        <f>INDEX(reces_codes,MATCH(loaded!AI215,reason,0))</f>
        <v>#N/A</v>
      </c>
      <c r="S215" t="e">
        <f>INDEX(TDS_codes,MATCH(loaded!AK215,TDS,0))</f>
        <v>#N/A</v>
      </c>
      <c r="T215" t="e">
        <f>IF(M215=2,"",INDEX(method_codes,MATCH(loaded!AM215,method,0)))</f>
        <v>#N/A</v>
      </c>
      <c r="U215" t="e">
        <f>IF(M215=2,"",INDEX(inj_codes,MATCH(loaded!AO215,inj,0)))</f>
        <v>#N/A</v>
      </c>
      <c r="V215" t="e">
        <f>IF(M215=2,"",INDEX(drug_codes,MATCH(loaded!AQ215,drug,0)))</f>
        <v>#N/A</v>
      </c>
      <c r="W215" t="e">
        <f>IF(M215=2,"",_xlfn.IFNA(INDEX(drug_codes,MATCH(loaded!AS215,drug,0)),""))</f>
        <v>#N/A</v>
      </c>
      <c r="X215" t="e">
        <f>IF(M215=2,"",_xlfn.IFNA(INDEX(drug_codes,MATCH(loaded!AU215,drug,0)),""))</f>
        <v>#N/A</v>
      </c>
      <c r="Y215" t="e">
        <f>IF(M215=2,"",_xlfn.IFNA(INDEX(drug_codes,MATCH(loaded!AW215,drug,0)),""))</f>
        <v>#N/A</v>
      </c>
      <c r="Z215" t="e">
        <f>IF(M215=2,"",_xlfn.IFNA(INDEX(drug_codes,MATCH(loaded!AY215,drug,0)),""))</f>
        <v>#N/A</v>
      </c>
      <c r="AA215" t="e">
        <f>IF(M215=2,"",_xlfn.IFNA(INDEX(drug_codes,MATCH(loaded!BA215,drug,0)),""))</f>
        <v>#N/A</v>
      </c>
      <c r="AB215" t="e">
        <f>INDEX(MTT_codes,MATCH(loaded!BC215,MTT,0))</f>
        <v>#N/A</v>
      </c>
      <c r="AC215" t="str">
        <f>_xlfn.IFNA(INDEX(MTT_codes,MATCH(loaded!BE215,MTT,0)),"")</f>
        <v/>
      </c>
      <c r="AD215" t="str">
        <f>_xlfn.IFNA(INDEX(MTT_codes,MATCH(loaded!BG215,MTT,0)),"")</f>
        <v/>
      </c>
      <c r="AE215" t="str">
        <f>_xlfn.IFNA(INDEX(MTT_codes,MATCH(loaded!BI215,MTT,0)),"")</f>
        <v/>
      </c>
      <c r="AF215" t="str">
        <f>_xlfn.IFNA(INDEX(MTT_codes,MATCH(loaded!BK215,MTT,0)),"")</f>
        <v/>
      </c>
      <c r="AG215" t="str">
        <f>_xlfn.IFNA(INDEX(MTT_codes,MATCH(loaded!BM215,MTT,0)),"")</f>
        <v/>
      </c>
      <c r="AH215" t="e">
        <f>INDEX(liv_ar_codes,MATCH(loaded!BO215,liv_ar,0))</f>
        <v>#N/A</v>
      </c>
      <c r="AI215" t="str">
        <f>_xlfn.IFNA(INDEX(MTT_codes,MATCH(loaded!BQ215,MTT,0)),"")</f>
        <v/>
      </c>
      <c r="AJ215">
        <f>_xlfn.IFNA(INDEX(mental_codes,MATCH(loaded!BS215,mental,0)),9)</f>
        <v>9</v>
      </c>
    </row>
    <row r="216" spans="2:36">
      <c r="B216">
        <f>loaded!C216</f>
        <v>0</v>
      </c>
      <c r="C216">
        <f>loaded!I216</f>
        <v>0</v>
      </c>
      <c r="D216">
        <f>IF(loaded!K216="Male",1,IF(loaded!K216="Female",2,9))</f>
        <v>9</v>
      </c>
      <c r="E216" s="89" t="e">
        <f>IF(stats!$Y$13,DATE(RIGHT(loaded!M216,4),MID(loaded!M216,3,2),LEFT(loaded!M216,2)),DATE(RIGHT(loaded!M216,4), MID(loaded!M216,4,2),LEFT(loaded!M216,2)))</f>
        <v>#VALUE!</v>
      </c>
      <c r="F216" s="67" t="e">
        <f t="shared" si="6"/>
        <v>#VALUE!</v>
      </c>
      <c r="G216" t="str">
        <f>LEFT(loaded!O216,3)</f>
        <v/>
      </c>
      <c r="H216" s="67" t="str">
        <f>_xlfn.IFNA(INDEX(cntry_codes,MATCH(loaded!Q216,countries,0)),IF(loaded!Q216="","0003",""))</f>
        <v>0003</v>
      </c>
      <c r="I216" t="e">
        <f>INDEX(atsi_codes,MATCH(loaded!S216,atsi,0))</f>
        <v>#N/A</v>
      </c>
      <c r="J216" t="e">
        <f>INDEX(lang_codes,MATCH(loaded!U216,lang,0))</f>
        <v>#N/A</v>
      </c>
      <c r="K216" s="6">
        <f>loaded!W216</f>
        <v>0</v>
      </c>
      <c r="L216" t="e">
        <f>INDEX(us_acc_codes,MATCH(loaded!Y216,us_acc,0))</f>
        <v>#N/A</v>
      </c>
      <c r="M216" t="e">
        <f>INDEX(client_codes,MATCH(loaded!AA216,client,0))</f>
        <v>#N/A</v>
      </c>
      <c r="N216" t="e">
        <f>INDEX(src_ref_codes,MATCH(loaded!AC216,src_ref,0))</f>
        <v>#N/A</v>
      </c>
      <c r="O216" s="89" t="e">
        <f>IF(stats!$Y$13,DATE(RIGHT(loaded!AE216,4),MID(loaded!AE216,3,2),LEFT(loaded!AE216,2)),DATE(RIGHT(loaded!AE216,4),MID(loaded!AE216,4,2),LEFT(loaded!AE216,2)))</f>
        <v>#VALUE!</v>
      </c>
      <c r="P216" s="89" t="e">
        <f>IF(stats!$Y$13,DATE(RIGHT(loaded!AG216,4),MID(loaded!AG216,3,2),LEFT(loaded!AG216,2)),DATE(RIGHT(loaded!AG216,4),MID(loaded!AG216,4,2),LEFT(loaded!AG216,2)))</f>
        <v>#VALUE!</v>
      </c>
      <c r="Q216" s="67" t="e">
        <f t="shared" si="7"/>
        <v>#VALUE!</v>
      </c>
      <c r="R216" t="e">
        <f>INDEX(reces_codes,MATCH(loaded!AI216,reason,0))</f>
        <v>#N/A</v>
      </c>
      <c r="S216" t="e">
        <f>INDEX(TDS_codes,MATCH(loaded!AK216,TDS,0))</f>
        <v>#N/A</v>
      </c>
      <c r="T216" t="e">
        <f>IF(M216=2,"",INDEX(method_codes,MATCH(loaded!AM216,method,0)))</f>
        <v>#N/A</v>
      </c>
      <c r="U216" t="e">
        <f>IF(M216=2,"",INDEX(inj_codes,MATCH(loaded!AO216,inj,0)))</f>
        <v>#N/A</v>
      </c>
      <c r="V216" t="e">
        <f>IF(M216=2,"",INDEX(drug_codes,MATCH(loaded!AQ216,drug,0)))</f>
        <v>#N/A</v>
      </c>
      <c r="W216" t="e">
        <f>IF(M216=2,"",_xlfn.IFNA(INDEX(drug_codes,MATCH(loaded!AS216,drug,0)),""))</f>
        <v>#N/A</v>
      </c>
      <c r="X216" t="e">
        <f>IF(M216=2,"",_xlfn.IFNA(INDEX(drug_codes,MATCH(loaded!AU216,drug,0)),""))</f>
        <v>#N/A</v>
      </c>
      <c r="Y216" t="e">
        <f>IF(M216=2,"",_xlfn.IFNA(INDEX(drug_codes,MATCH(loaded!AW216,drug,0)),""))</f>
        <v>#N/A</v>
      </c>
      <c r="Z216" t="e">
        <f>IF(M216=2,"",_xlfn.IFNA(INDEX(drug_codes,MATCH(loaded!AY216,drug,0)),""))</f>
        <v>#N/A</v>
      </c>
      <c r="AA216" t="e">
        <f>IF(M216=2,"",_xlfn.IFNA(INDEX(drug_codes,MATCH(loaded!BA216,drug,0)),""))</f>
        <v>#N/A</v>
      </c>
      <c r="AB216" t="e">
        <f>INDEX(MTT_codes,MATCH(loaded!BC216,MTT,0))</f>
        <v>#N/A</v>
      </c>
      <c r="AC216" t="str">
        <f>_xlfn.IFNA(INDEX(MTT_codes,MATCH(loaded!BE216,MTT,0)),"")</f>
        <v/>
      </c>
      <c r="AD216" t="str">
        <f>_xlfn.IFNA(INDEX(MTT_codes,MATCH(loaded!BG216,MTT,0)),"")</f>
        <v/>
      </c>
      <c r="AE216" t="str">
        <f>_xlfn.IFNA(INDEX(MTT_codes,MATCH(loaded!BI216,MTT,0)),"")</f>
        <v/>
      </c>
      <c r="AF216" t="str">
        <f>_xlfn.IFNA(INDEX(MTT_codes,MATCH(loaded!BK216,MTT,0)),"")</f>
        <v/>
      </c>
      <c r="AG216" t="str">
        <f>_xlfn.IFNA(INDEX(MTT_codes,MATCH(loaded!BM216,MTT,0)),"")</f>
        <v/>
      </c>
      <c r="AH216" t="e">
        <f>INDEX(liv_ar_codes,MATCH(loaded!BO216,liv_ar,0))</f>
        <v>#N/A</v>
      </c>
      <c r="AI216" t="str">
        <f>_xlfn.IFNA(INDEX(MTT_codes,MATCH(loaded!BQ216,MTT,0)),"")</f>
        <v/>
      </c>
      <c r="AJ216">
        <f>_xlfn.IFNA(INDEX(mental_codes,MATCH(loaded!BS216,mental,0)),9)</f>
        <v>9</v>
      </c>
    </row>
    <row r="217" spans="2:36">
      <c r="B217">
        <f>loaded!C217</f>
        <v>0</v>
      </c>
      <c r="C217">
        <f>loaded!I217</f>
        <v>0</v>
      </c>
      <c r="D217">
        <f>IF(loaded!K217="Male",1,IF(loaded!K217="Female",2,9))</f>
        <v>9</v>
      </c>
      <c r="E217" s="89" t="e">
        <f>IF(stats!$Y$13,DATE(RIGHT(loaded!M217,4),MID(loaded!M217,3,2),LEFT(loaded!M217,2)),DATE(RIGHT(loaded!M217,4), MID(loaded!M217,4,2),LEFT(loaded!M217,2)))</f>
        <v>#VALUE!</v>
      </c>
      <c r="F217" s="67" t="e">
        <f t="shared" si="6"/>
        <v>#VALUE!</v>
      </c>
      <c r="G217" t="str">
        <f>LEFT(loaded!O217,3)</f>
        <v/>
      </c>
      <c r="H217" s="67" t="str">
        <f>_xlfn.IFNA(INDEX(cntry_codes,MATCH(loaded!Q217,countries,0)),IF(loaded!Q217="","0003",""))</f>
        <v>0003</v>
      </c>
      <c r="I217" t="e">
        <f>INDEX(atsi_codes,MATCH(loaded!S217,atsi,0))</f>
        <v>#N/A</v>
      </c>
      <c r="J217" t="e">
        <f>INDEX(lang_codes,MATCH(loaded!U217,lang,0))</f>
        <v>#N/A</v>
      </c>
      <c r="K217" s="6">
        <f>loaded!W217</f>
        <v>0</v>
      </c>
      <c r="L217" t="e">
        <f>INDEX(us_acc_codes,MATCH(loaded!Y217,us_acc,0))</f>
        <v>#N/A</v>
      </c>
      <c r="M217" t="e">
        <f>INDEX(client_codes,MATCH(loaded!AA217,client,0))</f>
        <v>#N/A</v>
      </c>
      <c r="N217" t="e">
        <f>INDEX(src_ref_codes,MATCH(loaded!AC217,src_ref,0))</f>
        <v>#N/A</v>
      </c>
      <c r="O217" s="89" t="e">
        <f>IF(stats!$Y$13,DATE(RIGHT(loaded!AE217,4),MID(loaded!AE217,3,2),LEFT(loaded!AE217,2)),DATE(RIGHT(loaded!AE217,4),MID(loaded!AE217,4,2),LEFT(loaded!AE217,2)))</f>
        <v>#VALUE!</v>
      </c>
      <c r="P217" s="89" t="e">
        <f>IF(stats!$Y$13,DATE(RIGHT(loaded!AG217,4),MID(loaded!AG217,3,2),LEFT(loaded!AG217,2)),DATE(RIGHT(loaded!AG217,4),MID(loaded!AG217,4,2),LEFT(loaded!AG217,2)))</f>
        <v>#VALUE!</v>
      </c>
      <c r="Q217" s="67" t="e">
        <f t="shared" si="7"/>
        <v>#VALUE!</v>
      </c>
      <c r="R217" t="e">
        <f>INDEX(reces_codes,MATCH(loaded!AI217,reason,0))</f>
        <v>#N/A</v>
      </c>
      <c r="S217" t="e">
        <f>INDEX(TDS_codes,MATCH(loaded!AK217,TDS,0))</f>
        <v>#N/A</v>
      </c>
      <c r="T217" t="e">
        <f>IF(M217=2,"",INDEX(method_codes,MATCH(loaded!AM217,method,0)))</f>
        <v>#N/A</v>
      </c>
      <c r="U217" t="e">
        <f>IF(M217=2,"",INDEX(inj_codes,MATCH(loaded!AO217,inj,0)))</f>
        <v>#N/A</v>
      </c>
      <c r="V217" t="e">
        <f>IF(M217=2,"",INDEX(drug_codes,MATCH(loaded!AQ217,drug,0)))</f>
        <v>#N/A</v>
      </c>
      <c r="W217" t="e">
        <f>IF(M217=2,"",_xlfn.IFNA(INDEX(drug_codes,MATCH(loaded!AS217,drug,0)),""))</f>
        <v>#N/A</v>
      </c>
      <c r="X217" t="e">
        <f>IF(M217=2,"",_xlfn.IFNA(INDEX(drug_codes,MATCH(loaded!AU217,drug,0)),""))</f>
        <v>#N/A</v>
      </c>
      <c r="Y217" t="e">
        <f>IF(M217=2,"",_xlfn.IFNA(INDEX(drug_codes,MATCH(loaded!AW217,drug,0)),""))</f>
        <v>#N/A</v>
      </c>
      <c r="Z217" t="e">
        <f>IF(M217=2,"",_xlfn.IFNA(INDEX(drug_codes,MATCH(loaded!AY217,drug,0)),""))</f>
        <v>#N/A</v>
      </c>
      <c r="AA217" t="e">
        <f>IF(M217=2,"",_xlfn.IFNA(INDEX(drug_codes,MATCH(loaded!BA217,drug,0)),""))</f>
        <v>#N/A</v>
      </c>
      <c r="AB217" t="e">
        <f>INDEX(MTT_codes,MATCH(loaded!BC217,MTT,0))</f>
        <v>#N/A</v>
      </c>
      <c r="AC217" t="str">
        <f>_xlfn.IFNA(INDEX(MTT_codes,MATCH(loaded!BE217,MTT,0)),"")</f>
        <v/>
      </c>
      <c r="AD217" t="str">
        <f>_xlfn.IFNA(INDEX(MTT_codes,MATCH(loaded!BG217,MTT,0)),"")</f>
        <v/>
      </c>
      <c r="AE217" t="str">
        <f>_xlfn.IFNA(INDEX(MTT_codes,MATCH(loaded!BI217,MTT,0)),"")</f>
        <v/>
      </c>
      <c r="AF217" t="str">
        <f>_xlfn.IFNA(INDEX(MTT_codes,MATCH(loaded!BK217,MTT,0)),"")</f>
        <v/>
      </c>
      <c r="AG217" t="str">
        <f>_xlfn.IFNA(INDEX(MTT_codes,MATCH(loaded!BM217,MTT,0)),"")</f>
        <v/>
      </c>
      <c r="AH217" t="e">
        <f>INDEX(liv_ar_codes,MATCH(loaded!BO217,liv_ar,0))</f>
        <v>#N/A</v>
      </c>
      <c r="AI217" t="str">
        <f>_xlfn.IFNA(INDEX(MTT_codes,MATCH(loaded!BQ217,MTT,0)),"")</f>
        <v/>
      </c>
      <c r="AJ217">
        <f>_xlfn.IFNA(INDEX(mental_codes,MATCH(loaded!BS217,mental,0)),9)</f>
        <v>9</v>
      </c>
    </row>
    <row r="218" spans="2:36">
      <c r="B218">
        <f>loaded!C218</f>
        <v>0</v>
      </c>
      <c r="C218">
        <f>loaded!I218</f>
        <v>0</v>
      </c>
      <c r="D218">
        <f>IF(loaded!K218="Male",1,IF(loaded!K218="Female",2,9))</f>
        <v>9</v>
      </c>
      <c r="E218" s="89" t="e">
        <f>IF(stats!$Y$13,DATE(RIGHT(loaded!M218,4),MID(loaded!M218,3,2),LEFT(loaded!M218,2)),DATE(RIGHT(loaded!M218,4), MID(loaded!M218,4,2),LEFT(loaded!M218,2)))</f>
        <v>#VALUE!</v>
      </c>
      <c r="F218" s="67" t="e">
        <f t="shared" si="6"/>
        <v>#VALUE!</v>
      </c>
      <c r="G218" t="str">
        <f>LEFT(loaded!O218,3)</f>
        <v/>
      </c>
      <c r="H218" s="67" t="str">
        <f>_xlfn.IFNA(INDEX(cntry_codes,MATCH(loaded!Q218,countries,0)),IF(loaded!Q218="","0003",""))</f>
        <v>0003</v>
      </c>
      <c r="I218" t="e">
        <f>INDEX(atsi_codes,MATCH(loaded!S218,atsi,0))</f>
        <v>#N/A</v>
      </c>
      <c r="J218" t="e">
        <f>INDEX(lang_codes,MATCH(loaded!U218,lang,0))</f>
        <v>#N/A</v>
      </c>
      <c r="K218" s="6">
        <f>loaded!W218</f>
        <v>0</v>
      </c>
      <c r="L218" t="e">
        <f>INDEX(us_acc_codes,MATCH(loaded!Y218,us_acc,0))</f>
        <v>#N/A</v>
      </c>
      <c r="M218" t="e">
        <f>INDEX(client_codes,MATCH(loaded!AA218,client,0))</f>
        <v>#N/A</v>
      </c>
      <c r="N218" t="e">
        <f>INDEX(src_ref_codes,MATCH(loaded!AC218,src_ref,0))</f>
        <v>#N/A</v>
      </c>
      <c r="O218" s="89" t="e">
        <f>IF(stats!$Y$13,DATE(RIGHT(loaded!AE218,4),MID(loaded!AE218,3,2),LEFT(loaded!AE218,2)),DATE(RIGHT(loaded!AE218,4),MID(loaded!AE218,4,2),LEFT(loaded!AE218,2)))</f>
        <v>#VALUE!</v>
      </c>
      <c r="P218" s="89" t="e">
        <f>IF(stats!$Y$13,DATE(RIGHT(loaded!AG218,4),MID(loaded!AG218,3,2),LEFT(loaded!AG218,2)),DATE(RIGHT(loaded!AG218,4),MID(loaded!AG218,4,2),LEFT(loaded!AG218,2)))</f>
        <v>#VALUE!</v>
      </c>
      <c r="Q218" s="67" t="e">
        <f t="shared" si="7"/>
        <v>#VALUE!</v>
      </c>
      <c r="R218" t="e">
        <f>INDEX(reces_codes,MATCH(loaded!AI218,reason,0))</f>
        <v>#N/A</v>
      </c>
      <c r="S218" t="e">
        <f>INDEX(TDS_codes,MATCH(loaded!AK218,TDS,0))</f>
        <v>#N/A</v>
      </c>
      <c r="T218" t="e">
        <f>IF(M218=2,"",INDEX(method_codes,MATCH(loaded!AM218,method,0)))</f>
        <v>#N/A</v>
      </c>
      <c r="U218" t="e">
        <f>IF(M218=2,"",INDEX(inj_codes,MATCH(loaded!AO218,inj,0)))</f>
        <v>#N/A</v>
      </c>
      <c r="V218" t="e">
        <f>IF(M218=2,"",INDEX(drug_codes,MATCH(loaded!AQ218,drug,0)))</f>
        <v>#N/A</v>
      </c>
      <c r="W218" t="e">
        <f>IF(M218=2,"",_xlfn.IFNA(INDEX(drug_codes,MATCH(loaded!AS218,drug,0)),""))</f>
        <v>#N/A</v>
      </c>
      <c r="X218" t="e">
        <f>IF(M218=2,"",_xlfn.IFNA(INDEX(drug_codes,MATCH(loaded!AU218,drug,0)),""))</f>
        <v>#N/A</v>
      </c>
      <c r="Y218" t="e">
        <f>IF(M218=2,"",_xlfn.IFNA(INDEX(drug_codes,MATCH(loaded!AW218,drug,0)),""))</f>
        <v>#N/A</v>
      </c>
      <c r="Z218" t="e">
        <f>IF(M218=2,"",_xlfn.IFNA(INDEX(drug_codes,MATCH(loaded!AY218,drug,0)),""))</f>
        <v>#N/A</v>
      </c>
      <c r="AA218" t="e">
        <f>IF(M218=2,"",_xlfn.IFNA(INDEX(drug_codes,MATCH(loaded!BA218,drug,0)),""))</f>
        <v>#N/A</v>
      </c>
      <c r="AB218" t="e">
        <f>INDEX(MTT_codes,MATCH(loaded!BC218,MTT,0))</f>
        <v>#N/A</v>
      </c>
      <c r="AC218" t="str">
        <f>_xlfn.IFNA(INDEX(MTT_codes,MATCH(loaded!BE218,MTT,0)),"")</f>
        <v/>
      </c>
      <c r="AD218" t="str">
        <f>_xlfn.IFNA(INDEX(MTT_codes,MATCH(loaded!BG218,MTT,0)),"")</f>
        <v/>
      </c>
      <c r="AE218" t="str">
        <f>_xlfn.IFNA(INDEX(MTT_codes,MATCH(loaded!BI218,MTT,0)),"")</f>
        <v/>
      </c>
      <c r="AF218" t="str">
        <f>_xlfn.IFNA(INDEX(MTT_codes,MATCH(loaded!BK218,MTT,0)),"")</f>
        <v/>
      </c>
      <c r="AG218" t="str">
        <f>_xlfn.IFNA(INDEX(MTT_codes,MATCH(loaded!BM218,MTT,0)),"")</f>
        <v/>
      </c>
      <c r="AH218" t="e">
        <f>INDEX(liv_ar_codes,MATCH(loaded!BO218,liv_ar,0))</f>
        <v>#N/A</v>
      </c>
      <c r="AI218" t="str">
        <f>_xlfn.IFNA(INDEX(MTT_codes,MATCH(loaded!BQ218,MTT,0)),"")</f>
        <v/>
      </c>
      <c r="AJ218">
        <f>_xlfn.IFNA(INDEX(mental_codes,MATCH(loaded!BS218,mental,0)),9)</f>
        <v>9</v>
      </c>
    </row>
    <row r="219" spans="2:36">
      <c r="B219">
        <f>loaded!C219</f>
        <v>0</v>
      </c>
      <c r="C219">
        <f>loaded!I219</f>
        <v>0</v>
      </c>
      <c r="D219">
        <f>IF(loaded!K219="Male",1,IF(loaded!K219="Female",2,9))</f>
        <v>9</v>
      </c>
      <c r="E219" s="89" t="e">
        <f>IF(stats!$Y$13,DATE(RIGHT(loaded!M219,4),MID(loaded!M219,3,2),LEFT(loaded!M219,2)),DATE(RIGHT(loaded!M219,4), MID(loaded!M219,4,2),LEFT(loaded!M219,2)))</f>
        <v>#VALUE!</v>
      </c>
      <c r="F219" s="67" t="e">
        <f t="shared" si="6"/>
        <v>#VALUE!</v>
      </c>
      <c r="G219" t="str">
        <f>LEFT(loaded!O219,3)</f>
        <v/>
      </c>
      <c r="H219" s="67" t="str">
        <f>_xlfn.IFNA(INDEX(cntry_codes,MATCH(loaded!Q219,countries,0)),IF(loaded!Q219="","0003",""))</f>
        <v>0003</v>
      </c>
      <c r="I219" t="e">
        <f>INDEX(atsi_codes,MATCH(loaded!S219,atsi,0))</f>
        <v>#N/A</v>
      </c>
      <c r="J219" t="e">
        <f>INDEX(lang_codes,MATCH(loaded!U219,lang,0))</f>
        <v>#N/A</v>
      </c>
      <c r="K219" s="6">
        <f>loaded!W219</f>
        <v>0</v>
      </c>
      <c r="L219" t="e">
        <f>INDEX(us_acc_codes,MATCH(loaded!Y219,us_acc,0))</f>
        <v>#N/A</v>
      </c>
      <c r="M219" t="e">
        <f>INDEX(client_codes,MATCH(loaded!AA219,client,0))</f>
        <v>#N/A</v>
      </c>
      <c r="N219" t="e">
        <f>INDEX(src_ref_codes,MATCH(loaded!AC219,src_ref,0))</f>
        <v>#N/A</v>
      </c>
      <c r="O219" s="89" t="e">
        <f>IF(stats!$Y$13,DATE(RIGHT(loaded!AE219,4),MID(loaded!AE219,3,2),LEFT(loaded!AE219,2)),DATE(RIGHT(loaded!AE219,4),MID(loaded!AE219,4,2),LEFT(loaded!AE219,2)))</f>
        <v>#VALUE!</v>
      </c>
      <c r="P219" s="89" t="e">
        <f>IF(stats!$Y$13,DATE(RIGHT(loaded!AG219,4),MID(loaded!AG219,3,2),LEFT(loaded!AG219,2)),DATE(RIGHT(loaded!AG219,4),MID(loaded!AG219,4,2),LEFT(loaded!AG219,2)))</f>
        <v>#VALUE!</v>
      </c>
      <c r="Q219" s="67" t="e">
        <f t="shared" si="7"/>
        <v>#VALUE!</v>
      </c>
      <c r="R219" t="e">
        <f>INDEX(reces_codes,MATCH(loaded!AI219,reason,0))</f>
        <v>#N/A</v>
      </c>
      <c r="S219" t="e">
        <f>INDEX(TDS_codes,MATCH(loaded!AK219,TDS,0))</f>
        <v>#N/A</v>
      </c>
      <c r="T219" t="e">
        <f>IF(M219=2,"",INDEX(method_codes,MATCH(loaded!AM219,method,0)))</f>
        <v>#N/A</v>
      </c>
      <c r="U219" t="e">
        <f>IF(M219=2,"",INDEX(inj_codes,MATCH(loaded!AO219,inj,0)))</f>
        <v>#N/A</v>
      </c>
      <c r="V219" t="e">
        <f>IF(M219=2,"",INDEX(drug_codes,MATCH(loaded!AQ219,drug,0)))</f>
        <v>#N/A</v>
      </c>
      <c r="W219" t="e">
        <f>IF(M219=2,"",_xlfn.IFNA(INDEX(drug_codes,MATCH(loaded!AS219,drug,0)),""))</f>
        <v>#N/A</v>
      </c>
      <c r="X219" t="e">
        <f>IF(M219=2,"",_xlfn.IFNA(INDEX(drug_codes,MATCH(loaded!AU219,drug,0)),""))</f>
        <v>#N/A</v>
      </c>
      <c r="Y219" t="e">
        <f>IF(M219=2,"",_xlfn.IFNA(INDEX(drug_codes,MATCH(loaded!AW219,drug,0)),""))</f>
        <v>#N/A</v>
      </c>
      <c r="Z219" t="e">
        <f>IF(M219=2,"",_xlfn.IFNA(INDEX(drug_codes,MATCH(loaded!AY219,drug,0)),""))</f>
        <v>#N/A</v>
      </c>
      <c r="AA219" t="e">
        <f>IF(M219=2,"",_xlfn.IFNA(INDEX(drug_codes,MATCH(loaded!BA219,drug,0)),""))</f>
        <v>#N/A</v>
      </c>
      <c r="AB219" t="e">
        <f>INDEX(MTT_codes,MATCH(loaded!BC219,MTT,0))</f>
        <v>#N/A</v>
      </c>
      <c r="AC219" t="str">
        <f>_xlfn.IFNA(INDEX(MTT_codes,MATCH(loaded!BE219,MTT,0)),"")</f>
        <v/>
      </c>
      <c r="AD219" t="str">
        <f>_xlfn.IFNA(INDEX(MTT_codes,MATCH(loaded!BG219,MTT,0)),"")</f>
        <v/>
      </c>
      <c r="AE219" t="str">
        <f>_xlfn.IFNA(INDEX(MTT_codes,MATCH(loaded!BI219,MTT,0)),"")</f>
        <v/>
      </c>
      <c r="AF219" t="str">
        <f>_xlfn.IFNA(INDEX(MTT_codes,MATCH(loaded!BK219,MTT,0)),"")</f>
        <v/>
      </c>
      <c r="AG219" t="str">
        <f>_xlfn.IFNA(INDEX(MTT_codes,MATCH(loaded!BM219,MTT,0)),"")</f>
        <v/>
      </c>
      <c r="AH219" t="e">
        <f>INDEX(liv_ar_codes,MATCH(loaded!BO219,liv_ar,0))</f>
        <v>#N/A</v>
      </c>
      <c r="AI219" t="str">
        <f>_xlfn.IFNA(INDEX(MTT_codes,MATCH(loaded!BQ219,MTT,0)),"")</f>
        <v/>
      </c>
      <c r="AJ219">
        <f>_xlfn.IFNA(INDEX(mental_codes,MATCH(loaded!BS219,mental,0)),9)</f>
        <v>9</v>
      </c>
    </row>
    <row r="220" spans="2:36">
      <c r="B220">
        <f>loaded!C220</f>
        <v>0</v>
      </c>
      <c r="C220">
        <f>loaded!I220</f>
        <v>0</v>
      </c>
      <c r="D220">
        <f>IF(loaded!K220="Male",1,IF(loaded!K220="Female",2,9))</f>
        <v>9</v>
      </c>
      <c r="E220" s="89" t="e">
        <f>IF(stats!$Y$13,DATE(RIGHT(loaded!M220,4),MID(loaded!M220,3,2),LEFT(loaded!M220,2)),DATE(RIGHT(loaded!M220,4), MID(loaded!M220,4,2),LEFT(loaded!M220,2)))</f>
        <v>#VALUE!</v>
      </c>
      <c r="F220" s="67" t="e">
        <f t="shared" si="6"/>
        <v>#VALUE!</v>
      </c>
      <c r="G220" t="str">
        <f>LEFT(loaded!O220,3)</f>
        <v/>
      </c>
      <c r="H220" s="67" t="str">
        <f>_xlfn.IFNA(INDEX(cntry_codes,MATCH(loaded!Q220,countries,0)),IF(loaded!Q220="","0003",""))</f>
        <v>0003</v>
      </c>
      <c r="I220" t="e">
        <f>INDEX(atsi_codes,MATCH(loaded!S220,atsi,0))</f>
        <v>#N/A</v>
      </c>
      <c r="J220" t="e">
        <f>INDEX(lang_codes,MATCH(loaded!U220,lang,0))</f>
        <v>#N/A</v>
      </c>
      <c r="K220" s="6">
        <f>loaded!W220</f>
        <v>0</v>
      </c>
      <c r="L220" t="e">
        <f>INDEX(us_acc_codes,MATCH(loaded!Y220,us_acc,0))</f>
        <v>#N/A</v>
      </c>
      <c r="M220" t="e">
        <f>INDEX(client_codes,MATCH(loaded!AA220,client,0))</f>
        <v>#N/A</v>
      </c>
      <c r="N220" t="e">
        <f>INDEX(src_ref_codes,MATCH(loaded!AC220,src_ref,0))</f>
        <v>#N/A</v>
      </c>
      <c r="O220" s="89" t="e">
        <f>IF(stats!$Y$13,DATE(RIGHT(loaded!AE220,4),MID(loaded!AE220,3,2),LEFT(loaded!AE220,2)),DATE(RIGHT(loaded!AE220,4),MID(loaded!AE220,4,2),LEFT(loaded!AE220,2)))</f>
        <v>#VALUE!</v>
      </c>
      <c r="P220" s="89" t="e">
        <f>IF(stats!$Y$13,DATE(RIGHT(loaded!AG220,4),MID(loaded!AG220,3,2),LEFT(loaded!AG220,2)),DATE(RIGHT(loaded!AG220,4),MID(loaded!AG220,4,2),LEFT(loaded!AG220,2)))</f>
        <v>#VALUE!</v>
      </c>
      <c r="Q220" s="67" t="e">
        <f t="shared" si="7"/>
        <v>#VALUE!</v>
      </c>
      <c r="R220" t="e">
        <f>INDEX(reces_codes,MATCH(loaded!AI220,reason,0))</f>
        <v>#N/A</v>
      </c>
      <c r="S220" t="e">
        <f>INDEX(TDS_codes,MATCH(loaded!AK220,TDS,0))</f>
        <v>#N/A</v>
      </c>
      <c r="T220" t="e">
        <f>IF(M220=2,"",INDEX(method_codes,MATCH(loaded!AM220,method,0)))</f>
        <v>#N/A</v>
      </c>
      <c r="U220" t="e">
        <f>IF(M220=2,"",INDEX(inj_codes,MATCH(loaded!AO220,inj,0)))</f>
        <v>#N/A</v>
      </c>
      <c r="V220" t="e">
        <f>IF(M220=2,"",INDEX(drug_codes,MATCH(loaded!AQ220,drug,0)))</f>
        <v>#N/A</v>
      </c>
      <c r="W220" t="e">
        <f>IF(M220=2,"",_xlfn.IFNA(INDEX(drug_codes,MATCH(loaded!AS220,drug,0)),""))</f>
        <v>#N/A</v>
      </c>
      <c r="X220" t="e">
        <f>IF(M220=2,"",_xlfn.IFNA(INDEX(drug_codes,MATCH(loaded!AU220,drug,0)),""))</f>
        <v>#N/A</v>
      </c>
      <c r="Y220" t="e">
        <f>IF(M220=2,"",_xlfn.IFNA(INDEX(drug_codes,MATCH(loaded!AW220,drug,0)),""))</f>
        <v>#N/A</v>
      </c>
      <c r="Z220" t="e">
        <f>IF(M220=2,"",_xlfn.IFNA(INDEX(drug_codes,MATCH(loaded!AY220,drug,0)),""))</f>
        <v>#N/A</v>
      </c>
      <c r="AA220" t="e">
        <f>IF(M220=2,"",_xlfn.IFNA(INDEX(drug_codes,MATCH(loaded!BA220,drug,0)),""))</f>
        <v>#N/A</v>
      </c>
      <c r="AB220" t="e">
        <f>INDEX(MTT_codes,MATCH(loaded!BC220,MTT,0))</f>
        <v>#N/A</v>
      </c>
      <c r="AC220" t="str">
        <f>_xlfn.IFNA(INDEX(MTT_codes,MATCH(loaded!BE220,MTT,0)),"")</f>
        <v/>
      </c>
      <c r="AD220" t="str">
        <f>_xlfn.IFNA(INDEX(MTT_codes,MATCH(loaded!BG220,MTT,0)),"")</f>
        <v/>
      </c>
      <c r="AE220" t="str">
        <f>_xlfn.IFNA(INDEX(MTT_codes,MATCH(loaded!BI220,MTT,0)),"")</f>
        <v/>
      </c>
      <c r="AF220" t="str">
        <f>_xlfn.IFNA(INDEX(MTT_codes,MATCH(loaded!BK220,MTT,0)),"")</f>
        <v/>
      </c>
      <c r="AG220" t="str">
        <f>_xlfn.IFNA(INDEX(MTT_codes,MATCH(loaded!BM220,MTT,0)),"")</f>
        <v/>
      </c>
      <c r="AH220" t="e">
        <f>INDEX(liv_ar_codes,MATCH(loaded!BO220,liv_ar,0))</f>
        <v>#N/A</v>
      </c>
      <c r="AI220" t="str">
        <f>_xlfn.IFNA(INDEX(MTT_codes,MATCH(loaded!BQ220,MTT,0)),"")</f>
        <v/>
      </c>
      <c r="AJ220">
        <f>_xlfn.IFNA(INDEX(mental_codes,MATCH(loaded!BS220,mental,0)),9)</f>
        <v>9</v>
      </c>
    </row>
    <row r="221" spans="2:36">
      <c r="B221">
        <f>loaded!C221</f>
        <v>0</v>
      </c>
      <c r="C221">
        <f>loaded!I221</f>
        <v>0</v>
      </c>
      <c r="D221">
        <f>IF(loaded!K221="Male",1,IF(loaded!K221="Female",2,9))</f>
        <v>9</v>
      </c>
      <c r="E221" s="89" t="e">
        <f>IF(stats!$Y$13,DATE(RIGHT(loaded!M221,4),MID(loaded!M221,3,2),LEFT(loaded!M221,2)),DATE(RIGHT(loaded!M221,4), MID(loaded!M221,4,2),LEFT(loaded!M221,2)))</f>
        <v>#VALUE!</v>
      </c>
      <c r="F221" s="67" t="e">
        <f t="shared" si="6"/>
        <v>#VALUE!</v>
      </c>
      <c r="G221" t="str">
        <f>LEFT(loaded!O221,3)</f>
        <v/>
      </c>
      <c r="H221" s="67" t="str">
        <f>_xlfn.IFNA(INDEX(cntry_codes,MATCH(loaded!Q221,countries,0)),IF(loaded!Q221="","0003",""))</f>
        <v>0003</v>
      </c>
      <c r="I221" t="e">
        <f>INDEX(atsi_codes,MATCH(loaded!S221,atsi,0))</f>
        <v>#N/A</v>
      </c>
      <c r="J221" t="e">
        <f>INDEX(lang_codes,MATCH(loaded!U221,lang,0))</f>
        <v>#N/A</v>
      </c>
      <c r="K221" s="6">
        <f>loaded!W221</f>
        <v>0</v>
      </c>
      <c r="L221" t="e">
        <f>INDEX(us_acc_codes,MATCH(loaded!Y221,us_acc,0))</f>
        <v>#N/A</v>
      </c>
      <c r="M221" t="e">
        <f>INDEX(client_codes,MATCH(loaded!AA221,client,0))</f>
        <v>#N/A</v>
      </c>
      <c r="N221" t="e">
        <f>INDEX(src_ref_codes,MATCH(loaded!AC221,src_ref,0))</f>
        <v>#N/A</v>
      </c>
      <c r="O221" s="89" t="e">
        <f>IF(stats!$Y$13,DATE(RIGHT(loaded!AE221,4),MID(loaded!AE221,3,2),LEFT(loaded!AE221,2)),DATE(RIGHT(loaded!AE221,4),MID(loaded!AE221,4,2),LEFT(loaded!AE221,2)))</f>
        <v>#VALUE!</v>
      </c>
      <c r="P221" s="89" t="e">
        <f>IF(stats!$Y$13,DATE(RIGHT(loaded!AG221,4),MID(loaded!AG221,3,2),LEFT(loaded!AG221,2)),DATE(RIGHT(loaded!AG221,4),MID(loaded!AG221,4,2),LEFT(loaded!AG221,2)))</f>
        <v>#VALUE!</v>
      </c>
      <c r="Q221" s="67" t="e">
        <f t="shared" si="7"/>
        <v>#VALUE!</v>
      </c>
      <c r="R221" t="e">
        <f>INDEX(reces_codes,MATCH(loaded!AI221,reason,0))</f>
        <v>#N/A</v>
      </c>
      <c r="S221" t="e">
        <f>INDEX(TDS_codes,MATCH(loaded!AK221,TDS,0))</f>
        <v>#N/A</v>
      </c>
      <c r="T221" t="e">
        <f>IF(M221=2,"",INDEX(method_codes,MATCH(loaded!AM221,method,0)))</f>
        <v>#N/A</v>
      </c>
      <c r="U221" t="e">
        <f>IF(M221=2,"",INDEX(inj_codes,MATCH(loaded!AO221,inj,0)))</f>
        <v>#N/A</v>
      </c>
      <c r="V221" t="e">
        <f>IF(M221=2,"",INDEX(drug_codes,MATCH(loaded!AQ221,drug,0)))</f>
        <v>#N/A</v>
      </c>
      <c r="W221" t="e">
        <f>IF(M221=2,"",_xlfn.IFNA(INDEX(drug_codes,MATCH(loaded!AS221,drug,0)),""))</f>
        <v>#N/A</v>
      </c>
      <c r="X221" t="e">
        <f>IF(M221=2,"",_xlfn.IFNA(INDEX(drug_codes,MATCH(loaded!AU221,drug,0)),""))</f>
        <v>#N/A</v>
      </c>
      <c r="Y221" t="e">
        <f>IF(M221=2,"",_xlfn.IFNA(INDEX(drug_codes,MATCH(loaded!AW221,drug,0)),""))</f>
        <v>#N/A</v>
      </c>
      <c r="Z221" t="e">
        <f>IF(M221=2,"",_xlfn.IFNA(INDEX(drug_codes,MATCH(loaded!AY221,drug,0)),""))</f>
        <v>#N/A</v>
      </c>
      <c r="AA221" t="e">
        <f>IF(M221=2,"",_xlfn.IFNA(INDEX(drug_codes,MATCH(loaded!BA221,drug,0)),""))</f>
        <v>#N/A</v>
      </c>
      <c r="AB221" t="e">
        <f>INDEX(MTT_codes,MATCH(loaded!BC221,MTT,0))</f>
        <v>#N/A</v>
      </c>
      <c r="AC221" t="str">
        <f>_xlfn.IFNA(INDEX(MTT_codes,MATCH(loaded!BE221,MTT,0)),"")</f>
        <v/>
      </c>
      <c r="AD221" t="str">
        <f>_xlfn.IFNA(INDEX(MTT_codes,MATCH(loaded!BG221,MTT,0)),"")</f>
        <v/>
      </c>
      <c r="AE221" t="str">
        <f>_xlfn.IFNA(INDEX(MTT_codes,MATCH(loaded!BI221,MTT,0)),"")</f>
        <v/>
      </c>
      <c r="AF221" t="str">
        <f>_xlfn.IFNA(INDEX(MTT_codes,MATCH(loaded!BK221,MTT,0)),"")</f>
        <v/>
      </c>
      <c r="AG221" t="str">
        <f>_xlfn.IFNA(INDEX(MTT_codes,MATCH(loaded!BM221,MTT,0)),"")</f>
        <v/>
      </c>
      <c r="AH221" t="e">
        <f>INDEX(liv_ar_codes,MATCH(loaded!BO221,liv_ar,0))</f>
        <v>#N/A</v>
      </c>
      <c r="AI221" t="str">
        <f>_xlfn.IFNA(INDEX(MTT_codes,MATCH(loaded!BQ221,MTT,0)),"")</f>
        <v/>
      </c>
      <c r="AJ221">
        <f>_xlfn.IFNA(INDEX(mental_codes,MATCH(loaded!BS221,mental,0)),9)</f>
        <v>9</v>
      </c>
    </row>
    <row r="222" spans="2:36">
      <c r="B222">
        <f>loaded!C222</f>
        <v>0</v>
      </c>
      <c r="C222">
        <f>loaded!I222</f>
        <v>0</v>
      </c>
      <c r="D222">
        <f>IF(loaded!K222="Male",1,IF(loaded!K222="Female",2,9))</f>
        <v>9</v>
      </c>
      <c r="E222" s="89" t="e">
        <f>IF(stats!$Y$13,DATE(RIGHT(loaded!M222,4),MID(loaded!M222,3,2),LEFT(loaded!M222,2)),DATE(RIGHT(loaded!M222,4), MID(loaded!M222,4,2),LEFT(loaded!M222,2)))</f>
        <v>#VALUE!</v>
      </c>
      <c r="F222" s="67" t="e">
        <f t="shared" si="6"/>
        <v>#VALUE!</v>
      </c>
      <c r="G222" t="str">
        <f>LEFT(loaded!O222,3)</f>
        <v/>
      </c>
      <c r="H222" s="67" t="str">
        <f>_xlfn.IFNA(INDEX(cntry_codes,MATCH(loaded!Q222,countries,0)),IF(loaded!Q222="","0003",""))</f>
        <v>0003</v>
      </c>
      <c r="I222" t="e">
        <f>INDEX(atsi_codes,MATCH(loaded!S222,atsi,0))</f>
        <v>#N/A</v>
      </c>
      <c r="J222" t="e">
        <f>INDEX(lang_codes,MATCH(loaded!U222,lang,0))</f>
        <v>#N/A</v>
      </c>
      <c r="K222" s="6">
        <f>loaded!W222</f>
        <v>0</v>
      </c>
      <c r="L222" t="e">
        <f>INDEX(us_acc_codes,MATCH(loaded!Y222,us_acc,0))</f>
        <v>#N/A</v>
      </c>
      <c r="M222" t="e">
        <f>INDEX(client_codes,MATCH(loaded!AA222,client,0))</f>
        <v>#N/A</v>
      </c>
      <c r="N222" t="e">
        <f>INDEX(src_ref_codes,MATCH(loaded!AC222,src_ref,0))</f>
        <v>#N/A</v>
      </c>
      <c r="O222" s="89" t="e">
        <f>IF(stats!$Y$13,DATE(RIGHT(loaded!AE222,4),MID(loaded!AE222,3,2),LEFT(loaded!AE222,2)),DATE(RIGHT(loaded!AE222,4),MID(loaded!AE222,4,2),LEFT(loaded!AE222,2)))</f>
        <v>#VALUE!</v>
      </c>
      <c r="P222" s="89" t="e">
        <f>IF(stats!$Y$13,DATE(RIGHT(loaded!AG222,4),MID(loaded!AG222,3,2),LEFT(loaded!AG222,2)),DATE(RIGHT(loaded!AG222,4),MID(loaded!AG222,4,2),LEFT(loaded!AG222,2)))</f>
        <v>#VALUE!</v>
      </c>
      <c r="Q222" s="67" t="e">
        <f t="shared" si="7"/>
        <v>#VALUE!</v>
      </c>
      <c r="R222" t="e">
        <f>INDEX(reces_codes,MATCH(loaded!AI222,reason,0))</f>
        <v>#N/A</v>
      </c>
      <c r="S222" t="e">
        <f>INDEX(TDS_codes,MATCH(loaded!AK222,TDS,0))</f>
        <v>#N/A</v>
      </c>
      <c r="T222" t="e">
        <f>IF(M222=2,"",INDEX(method_codes,MATCH(loaded!AM222,method,0)))</f>
        <v>#N/A</v>
      </c>
      <c r="U222" t="e">
        <f>IF(M222=2,"",INDEX(inj_codes,MATCH(loaded!AO222,inj,0)))</f>
        <v>#N/A</v>
      </c>
      <c r="V222" t="e">
        <f>IF(M222=2,"",INDEX(drug_codes,MATCH(loaded!AQ222,drug,0)))</f>
        <v>#N/A</v>
      </c>
      <c r="W222" t="e">
        <f>IF(M222=2,"",_xlfn.IFNA(INDEX(drug_codes,MATCH(loaded!AS222,drug,0)),""))</f>
        <v>#N/A</v>
      </c>
      <c r="X222" t="e">
        <f>IF(M222=2,"",_xlfn.IFNA(INDEX(drug_codes,MATCH(loaded!AU222,drug,0)),""))</f>
        <v>#N/A</v>
      </c>
      <c r="Y222" t="e">
        <f>IF(M222=2,"",_xlfn.IFNA(INDEX(drug_codes,MATCH(loaded!AW222,drug,0)),""))</f>
        <v>#N/A</v>
      </c>
      <c r="Z222" t="e">
        <f>IF(M222=2,"",_xlfn.IFNA(INDEX(drug_codes,MATCH(loaded!AY222,drug,0)),""))</f>
        <v>#N/A</v>
      </c>
      <c r="AA222" t="e">
        <f>IF(M222=2,"",_xlfn.IFNA(INDEX(drug_codes,MATCH(loaded!BA222,drug,0)),""))</f>
        <v>#N/A</v>
      </c>
      <c r="AB222" t="e">
        <f>INDEX(MTT_codes,MATCH(loaded!BC222,MTT,0))</f>
        <v>#N/A</v>
      </c>
      <c r="AC222" t="str">
        <f>_xlfn.IFNA(INDEX(MTT_codes,MATCH(loaded!BE222,MTT,0)),"")</f>
        <v/>
      </c>
      <c r="AD222" t="str">
        <f>_xlfn.IFNA(INDEX(MTT_codes,MATCH(loaded!BG222,MTT,0)),"")</f>
        <v/>
      </c>
      <c r="AE222" t="str">
        <f>_xlfn.IFNA(INDEX(MTT_codes,MATCH(loaded!BI222,MTT,0)),"")</f>
        <v/>
      </c>
      <c r="AF222" t="str">
        <f>_xlfn.IFNA(INDEX(MTT_codes,MATCH(loaded!BK222,MTT,0)),"")</f>
        <v/>
      </c>
      <c r="AG222" t="str">
        <f>_xlfn.IFNA(INDEX(MTT_codes,MATCH(loaded!BM222,MTT,0)),"")</f>
        <v/>
      </c>
      <c r="AH222" t="e">
        <f>INDEX(liv_ar_codes,MATCH(loaded!BO222,liv_ar,0))</f>
        <v>#N/A</v>
      </c>
      <c r="AI222" t="str">
        <f>_xlfn.IFNA(INDEX(MTT_codes,MATCH(loaded!BQ222,MTT,0)),"")</f>
        <v/>
      </c>
      <c r="AJ222">
        <f>_xlfn.IFNA(INDEX(mental_codes,MATCH(loaded!BS222,mental,0)),9)</f>
        <v>9</v>
      </c>
    </row>
    <row r="223" spans="2:36">
      <c r="B223">
        <f>loaded!C223</f>
        <v>0</v>
      </c>
      <c r="C223">
        <f>loaded!I223</f>
        <v>0</v>
      </c>
      <c r="D223">
        <f>IF(loaded!K223="Male",1,IF(loaded!K223="Female",2,9))</f>
        <v>9</v>
      </c>
      <c r="E223" s="89" t="e">
        <f>IF(stats!$Y$13,DATE(RIGHT(loaded!M223,4),MID(loaded!M223,3,2),LEFT(loaded!M223,2)),DATE(RIGHT(loaded!M223,4), MID(loaded!M223,4,2),LEFT(loaded!M223,2)))</f>
        <v>#VALUE!</v>
      </c>
      <c r="F223" s="67" t="e">
        <f t="shared" si="6"/>
        <v>#VALUE!</v>
      </c>
      <c r="G223" t="str">
        <f>LEFT(loaded!O223,3)</f>
        <v/>
      </c>
      <c r="H223" s="67" t="str">
        <f>_xlfn.IFNA(INDEX(cntry_codes,MATCH(loaded!Q223,countries,0)),IF(loaded!Q223="","0003",""))</f>
        <v>0003</v>
      </c>
      <c r="I223" t="e">
        <f>INDEX(atsi_codes,MATCH(loaded!S223,atsi,0))</f>
        <v>#N/A</v>
      </c>
      <c r="J223" t="e">
        <f>INDEX(lang_codes,MATCH(loaded!U223,lang,0))</f>
        <v>#N/A</v>
      </c>
      <c r="K223" s="6">
        <f>loaded!W223</f>
        <v>0</v>
      </c>
      <c r="L223" t="e">
        <f>INDEX(us_acc_codes,MATCH(loaded!Y223,us_acc,0))</f>
        <v>#N/A</v>
      </c>
      <c r="M223" t="e">
        <f>INDEX(client_codes,MATCH(loaded!AA223,client,0))</f>
        <v>#N/A</v>
      </c>
      <c r="N223" t="e">
        <f>INDEX(src_ref_codes,MATCH(loaded!AC223,src_ref,0))</f>
        <v>#N/A</v>
      </c>
      <c r="O223" s="89" t="e">
        <f>IF(stats!$Y$13,DATE(RIGHT(loaded!AE223,4),MID(loaded!AE223,3,2),LEFT(loaded!AE223,2)),DATE(RIGHT(loaded!AE223,4),MID(loaded!AE223,4,2),LEFT(loaded!AE223,2)))</f>
        <v>#VALUE!</v>
      </c>
      <c r="P223" s="89" t="e">
        <f>IF(stats!$Y$13,DATE(RIGHT(loaded!AG223,4),MID(loaded!AG223,3,2),LEFT(loaded!AG223,2)),DATE(RIGHT(loaded!AG223,4),MID(loaded!AG223,4,2),LEFT(loaded!AG223,2)))</f>
        <v>#VALUE!</v>
      </c>
      <c r="Q223" s="67" t="e">
        <f t="shared" si="7"/>
        <v>#VALUE!</v>
      </c>
      <c r="R223" t="e">
        <f>INDEX(reces_codes,MATCH(loaded!AI223,reason,0))</f>
        <v>#N/A</v>
      </c>
      <c r="S223" t="e">
        <f>INDEX(TDS_codes,MATCH(loaded!AK223,TDS,0))</f>
        <v>#N/A</v>
      </c>
      <c r="T223" t="e">
        <f>IF(M223=2,"",INDEX(method_codes,MATCH(loaded!AM223,method,0)))</f>
        <v>#N/A</v>
      </c>
      <c r="U223" t="e">
        <f>IF(M223=2,"",INDEX(inj_codes,MATCH(loaded!AO223,inj,0)))</f>
        <v>#N/A</v>
      </c>
      <c r="V223" t="e">
        <f>IF(M223=2,"",INDEX(drug_codes,MATCH(loaded!AQ223,drug,0)))</f>
        <v>#N/A</v>
      </c>
      <c r="W223" t="e">
        <f>IF(M223=2,"",_xlfn.IFNA(INDEX(drug_codes,MATCH(loaded!AS223,drug,0)),""))</f>
        <v>#N/A</v>
      </c>
      <c r="X223" t="e">
        <f>IF(M223=2,"",_xlfn.IFNA(INDEX(drug_codes,MATCH(loaded!AU223,drug,0)),""))</f>
        <v>#N/A</v>
      </c>
      <c r="Y223" t="e">
        <f>IF(M223=2,"",_xlfn.IFNA(INDEX(drug_codes,MATCH(loaded!AW223,drug,0)),""))</f>
        <v>#N/A</v>
      </c>
      <c r="Z223" t="e">
        <f>IF(M223=2,"",_xlfn.IFNA(INDEX(drug_codes,MATCH(loaded!AY223,drug,0)),""))</f>
        <v>#N/A</v>
      </c>
      <c r="AA223" t="e">
        <f>IF(M223=2,"",_xlfn.IFNA(INDEX(drug_codes,MATCH(loaded!BA223,drug,0)),""))</f>
        <v>#N/A</v>
      </c>
      <c r="AB223" t="e">
        <f>INDEX(MTT_codes,MATCH(loaded!BC223,MTT,0))</f>
        <v>#N/A</v>
      </c>
      <c r="AC223" t="str">
        <f>_xlfn.IFNA(INDEX(MTT_codes,MATCH(loaded!BE223,MTT,0)),"")</f>
        <v/>
      </c>
      <c r="AD223" t="str">
        <f>_xlfn.IFNA(INDEX(MTT_codes,MATCH(loaded!BG223,MTT,0)),"")</f>
        <v/>
      </c>
      <c r="AE223" t="str">
        <f>_xlfn.IFNA(INDEX(MTT_codes,MATCH(loaded!BI223,MTT,0)),"")</f>
        <v/>
      </c>
      <c r="AF223" t="str">
        <f>_xlfn.IFNA(INDEX(MTT_codes,MATCH(loaded!BK223,MTT,0)),"")</f>
        <v/>
      </c>
      <c r="AG223" t="str">
        <f>_xlfn.IFNA(INDEX(MTT_codes,MATCH(loaded!BM223,MTT,0)),"")</f>
        <v/>
      </c>
      <c r="AH223" t="e">
        <f>INDEX(liv_ar_codes,MATCH(loaded!BO223,liv_ar,0))</f>
        <v>#N/A</v>
      </c>
      <c r="AI223" t="str">
        <f>_xlfn.IFNA(INDEX(MTT_codes,MATCH(loaded!BQ223,MTT,0)),"")</f>
        <v/>
      </c>
      <c r="AJ223">
        <f>_xlfn.IFNA(INDEX(mental_codes,MATCH(loaded!BS223,mental,0)),9)</f>
        <v>9</v>
      </c>
    </row>
    <row r="224" spans="2:36">
      <c r="B224">
        <f>loaded!C224</f>
        <v>0</v>
      </c>
      <c r="C224">
        <f>loaded!I224</f>
        <v>0</v>
      </c>
      <c r="D224">
        <f>IF(loaded!K224="Male",1,IF(loaded!K224="Female",2,9))</f>
        <v>9</v>
      </c>
      <c r="E224" s="89" t="e">
        <f>IF(stats!$Y$13,DATE(RIGHT(loaded!M224,4),MID(loaded!M224,3,2),LEFT(loaded!M224,2)),DATE(RIGHT(loaded!M224,4), MID(loaded!M224,4,2),LEFT(loaded!M224,2)))</f>
        <v>#VALUE!</v>
      </c>
      <c r="F224" s="67" t="e">
        <f t="shared" si="6"/>
        <v>#VALUE!</v>
      </c>
      <c r="G224" t="str">
        <f>LEFT(loaded!O224,3)</f>
        <v/>
      </c>
      <c r="H224" s="67" t="str">
        <f>_xlfn.IFNA(INDEX(cntry_codes,MATCH(loaded!Q224,countries,0)),IF(loaded!Q224="","0003",""))</f>
        <v>0003</v>
      </c>
      <c r="I224" t="e">
        <f>INDEX(atsi_codes,MATCH(loaded!S224,atsi,0))</f>
        <v>#N/A</v>
      </c>
      <c r="J224" t="e">
        <f>INDEX(lang_codes,MATCH(loaded!U224,lang,0))</f>
        <v>#N/A</v>
      </c>
      <c r="K224" s="6">
        <f>loaded!W224</f>
        <v>0</v>
      </c>
      <c r="L224" t="e">
        <f>INDEX(us_acc_codes,MATCH(loaded!Y224,us_acc,0))</f>
        <v>#N/A</v>
      </c>
      <c r="M224" t="e">
        <f>INDEX(client_codes,MATCH(loaded!AA224,client,0))</f>
        <v>#N/A</v>
      </c>
      <c r="N224" t="e">
        <f>INDEX(src_ref_codes,MATCH(loaded!AC224,src_ref,0))</f>
        <v>#N/A</v>
      </c>
      <c r="O224" s="89" t="e">
        <f>IF(stats!$Y$13,DATE(RIGHT(loaded!AE224,4),MID(loaded!AE224,3,2),LEFT(loaded!AE224,2)),DATE(RIGHT(loaded!AE224,4),MID(loaded!AE224,4,2),LEFT(loaded!AE224,2)))</f>
        <v>#VALUE!</v>
      </c>
      <c r="P224" s="89" t="e">
        <f>IF(stats!$Y$13,DATE(RIGHT(loaded!AG224,4),MID(loaded!AG224,3,2),LEFT(loaded!AG224,2)),DATE(RIGHT(loaded!AG224,4),MID(loaded!AG224,4,2),LEFT(loaded!AG224,2)))</f>
        <v>#VALUE!</v>
      </c>
      <c r="Q224" s="67" t="e">
        <f t="shared" si="7"/>
        <v>#VALUE!</v>
      </c>
      <c r="R224" t="e">
        <f>INDEX(reces_codes,MATCH(loaded!AI224,reason,0))</f>
        <v>#N/A</v>
      </c>
      <c r="S224" t="e">
        <f>INDEX(TDS_codes,MATCH(loaded!AK224,TDS,0))</f>
        <v>#N/A</v>
      </c>
      <c r="T224" t="e">
        <f>IF(M224=2,"",INDEX(method_codes,MATCH(loaded!AM224,method,0)))</f>
        <v>#N/A</v>
      </c>
      <c r="U224" t="e">
        <f>IF(M224=2,"",INDEX(inj_codes,MATCH(loaded!AO224,inj,0)))</f>
        <v>#N/A</v>
      </c>
      <c r="V224" t="e">
        <f>IF(M224=2,"",INDEX(drug_codes,MATCH(loaded!AQ224,drug,0)))</f>
        <v>#N/A</v>
      </c>
      <c r="W224" t="e">
        <f>IF(M224=2,"",_xlfn.IFNA(INDEX(drug_codes,MATCH(loaded!AS224,drug,0)),""))</f>
        <v>#N/A</v>
      </c>
      <c r="X224" t="e">
        <f>IF(M224=2,"",_xlfn.IFNA(INDEX(drug_codes,MATCH(loaded!AU224,drug,0)),""))</f>
        <v>#N/A</v>
      </c>
      <c r="Y224" t="e">
        <f>IF(M224=2,"",_xlfn.IFNA(INDEX(drug_codes,MATCH(loaded!AW224,drug,0)),""))</f>
        <v>#N/A</v>
      </c>
      <c r="Z224" t="e">
        <f>IF(M224=2,"",_xlfn.IFNA(INDEX(drug_codes,MATCH(loaded!AY224,drug,0)),""))</f>
        <v>#N/A</v>
      </c>
      <c r="AA224" t="e">
        <f>IF(M224=2,"",_xlfn.IFNA(INDEX(drug_codes,MATCH(loaded!BA224,drug,0)),""))</f>
        <v>#N/A</v>
      </c>
      <c r="AB224" t="e">
        <f>INDEX(MTT_codes,MATCH(loaded!BC224,MTT,0))</f>
        <v>#N/A</v>
      </c>
      <c r="AC224" t="str">
        <f>_xlfn.IFNA(INDEX(MTT_codes,MATCH(loaded!BE224,MTT,0)),"")</f>
        <v/>
      </c>
      <c r="AD224" t="str">
        <f>_xlfn.IFNA(INDEX(MTT_codes,MATCH(loaded!BG224,MTT,0)),"")</f>
        <v/>
      </c>
      <c r="AE224" t="str">
        <f>_xlfn.IFNA(INDEX(MTT_codes,MATCH(loaded!BI224,MTT,0)),"")</f>
        <v/>
      </c>
      <c r="AF224" t="str">
        <f>_xlfn.IFNA(INDEX(MTT_codes,MATCH(loaded!BK224,MTT,0)),"")</f>
        <v/>
      </c>
      <c r="AG224" t="str">
        <f>_xlfn.IFNA(INDEX(MTT_codes,MATCH(loaded!BM224,MTT,0)),"")</f>
        <v/>
      </c>
      <c r="AH224" t="e">
        <f>INDEX(liv_ar_codes,MATCH(loaded!BO224,liv_ar,0))</f>
        <v>#N/A</v>
      </c>
      <c r="AI224" t="str">
        <f>_xlfn.IFNA(INDEX(MTT_codes,MATCH(loaded!BQ224,MTT,0)),"")</f>
        <v/>
      </c>
      <c r="AJ224">
        <f>_xlfn.IFNA(INDEX(mental_codes,MATCH(loaded!BS224,mental,0)),9)</f>
        <v>9</v>
      </c>
    </row>
    <row r="225" spans="2:36">
      <c r="B225">
        <f>loaded!C225</f>
        <v>0</v>
      </c>
      <c r="C225">
        <f>loaded!I225</f>
        <v>0</v>
      </c>
      <c r="D225">
        <f>IF(loaded!K225="Male",1,IF(loaded!K225="Female",2,9))</f>
        <v>9</v>
      </c>
      <c r="E225" s="89" t="e">
        <f>IF(stats!$Y$13,DATE(RIGHT(loaded!M225,4),MID(loaded!M225,3,2),LEFT(loaded!M225,2)),DATE(RIGHT(loaded!M225,4), MID(loaded!M225,4,2),LEFT(loaded!M225,2)))</f>
        <v>#VALUE!</v>
      </c>
      <c r="F225" s="67" t="e">
        <f t="shared" si="6"/>
        <v>#VALUE!</v>
      </c>
      <c r="G225" t="str">
        <f>LEFT(loaded!O225,3)</f>
        <v/>
      </c>
      <c r="H225" s="67" t="str">
        <f>_xlfn.IFNA(INDEX(cntry_codes,MATCH(loaded!Q225,countries,0)),IF(loaded!Q225="","0003",""))</f>
        <v>0003</v>
      </c>
      <c r="I225" t="e">
        <f>INDEX(atsi_codes,MATCH(loaded!S225,atsi,0))</f>
        <v>#N/A</v>
      </c>
      <c r="J225" t="e">
        <f>INDEX(lang_codes,MATCH(loaded!U225,lang,0))</f>
        <v>#N/A</v>
      </c>
      <c r="K225" s="6">
        <f>loaded!W225</f>
        <v>0</v>
      </c>
      <c r="L225" t="e">
        <f>INDEX(us_acc_codes,MATCH(loaded!Y225,us_acc,0))</f>
        <v>#N/A</v>
      </c>
      <c r="M225" t="e">
        <f>INDEX(client_codes,MATCH(loaded!AA225,client,0))</f>
        <v>#N/A</v>
      </c>
      <c r="N225" t="e">
        <f>INDEX(src_ref_codes,MATCH(loaded!AC225,src_ref,0))</f>
        <v>#N/A</v>
      </c>
      <c r="O225" s="89" t="e">
        <f>IF(stats!$Y$13,DATE(RIGHT(loaded!AE225,4),MID(loaded!AE225,3,2),LEFT(loaded!AE225,2)),DATE(RIGHT(loaded!AE225,4),MID(loaded!AE225,4,2),LEFT(loaded!AE225,2)))</f>
        <v>#VALUE!</v>
      </c>
      <c r="P225" s="89" t="e">
        <f>IF(stats!$Y$13,DATE(RIGHT(loaded!AG225,4),MID(loaded!AG225,3,2),LEFT(loaded!AG225,2)),DATE(RIGHT(loaded!AG225,4),MID(loaded!AG225,4,2),LEFT(loaded!AG225,2)))</f>
        <v>#VALUE!</v>
      </c>
      <c r="Q225" s="67" t="e">
        <f t="shared" si="7"/>
        <v>#VALUE!</v>
      </c>
      <c r="R225" t="e">
        <f>INDEX(reces_codes,MATCH(loaded!AI225,reason,0))</f>
        <v>#N/A</v>
      </c>
      <c r="S225" t="e">
        <f>INDEX(TDS_codes,MATCH(loaded!AK225,TDS,0))</f>
        <v>#N/A</v>
      </c>
      <c r="T225" t="e">
        <f>IF(M225=2,"",INDEX(method_codes,MATCH(loaded!AM225,method,0)))</f>
        <v>#N/A</v>
      </c>
      <c r="U225" t="e">
        <f>IF(M225=2,"",INDEX(inj_codes,MATCH(loaded!AO225,inj,0)))</f>
        <v>#N/A</v>
      </c>
      <c r="V225" t="e">
        <f>IF(M225=2,"",INDEX(drug_codes,MATCH(loaded!AQ225,drug,0)))</f>
        <v>#N/A</v>
      </c>
      <c r="W225" t="e">
        <f>IF(M225=2,"",_xlfn.IFNA(INDEX(drug_codes,MATCH(loaded!AS225,drug,0)),""))</f>
        <v>#N/A</v>
      </c>
      <c r="X225" t="e">
        <f>IF(M225=2,"",_xlfn.IFNA(INDEX(drug_codes,MATCH(loaded!AU225,drug,0)),""))</f>
        <v>#N/A</v>
      </c>
      <c r="Y225" t="e">
        <f>IF(M225=2,"",_xlfn.IFNA(INDEX(drug_codes,MATCH(loaded!AW225,drug,0)),""))</f>
        <v>#N/A</v>
      </c>
      <c r="Z225" t="e">
        <f>IF(M225=2,"",_xlfn.IFNA(INDEX(drug_codes,MATCH(loaded!AY225,drug,0)),""))</f>
        <v>#N/A</v>
      </c>
      <c r="AA225" t="e">
        <f>IF(M225=2,"",_xlfn.IFNA(INDEX(drug_codes,MATCH(loaded!BA225,drug,0)),""))</f>
        <v>#N/A</v>
      </c>
      <c r="AB225" t="e">
        <f>INDEX(MTT_codes,MATCH(loaded!BC225,MTT,0))</f>
        <v>#N/A</v>
      </c>
      <c r="AC225" t="str">
        <f>_xlfn.IFNA(INDEX(MTT_codes,MATCH(loaded!BE225,MTT,0)),"")</f>
        <v/>
      </c>
      <c r="AD225" t="str">
        <f>_xlfn.IFNA(INDEX(MTT_codes,MATCH(loaded!BG225,MTT,0)),"")</f>
        <v/>
      </c>
      <c r="AE225" t="str">
        <f>_xlfn.IFNA(INDEX(MTT_codes,MATCH(loaded!BI225,MTT,0)),"")</f>
        <v/>
      </c>
      <c r="AF225" t="str">
        <f>_xlfn.IFNA(INDEX(MTT_codes,MATCH(loaded!BK225,MTT,0)),"")</f>
        <v/>
      </c>
      <c r="AG225" t="str">
        <f>_xlfn.IFNA(INDEX(MTT_codes,MATCH(loaded!BM225,MTT,0)),"")</f>
        <v/>
      </c>
      <c r="AH225" t="e">
        <f>INDEX(liv_ar_codes,MATCH(loaded!BO225,liv_ar,0))</f>
        <v>#N/A</v>
      </c>
      <c r="AI225" t="str">
        <f>_xlfn.IFNA(INDEX(MTT_codes,MATCH(loaded!BQ225,MTT,0)),"")</f>
        <v/>
      </c>
      <c r="AJ225">
        <f>_xlfn.IFNA(INDEX(mental_codes,MATCH(loaded!BS225,mental,0)),9)</f>
        <v>9</v>
      </c>
    </row>
    <row r="226" spans="2:36">
      <c r="B226">
        <f>loaded!C226</f>
        <v>0</v>
      </c>
      <c r="C226">
        <f>loaded!I226</f>
        <v>0</v>
      </c>
      <c r="D226">
        <f>IF(loaded!K226="Male",1,IF(loaded!K226="Female",2,9))</f>
        <v>9</v>
      </c>
      <c r="E226" s="89" t="e">
        <f>IF(stats!$Y$13,DATE(RIGHT(loaded!M226,4),MID(loaded!M226,3,2),LEFT(loaded!M226,2)),DATE(RIGHT(loaded!M226,4), MID(loaded!M226,4,2),LEFT(loaded!M226,2)))</f>
        <v>#VALUE!</v>
      </c>
      <c r="F226" s="67" t="e">
        <f t="shared" si="6"/>
        <v>#VALUE!</v>
      </c>
      <c r="G226" t="str">
        <f>LEFT(loaded!O226,3)</f>
        <v/>
      </c>
      <c r="H226" s="67" t="str">
        <f>_xlfn.IFNA(INDEX(cntry_codes,MATCH(loaded!Q226,countries,0)),IF(loaded!Q226="","0003",""))</f>
        <v>0003</v>
      </c>
      <c r="I226" t="e">
        <f>INDEX(atsi_codes,MATCH(loaded!S226,atsi,0))</f>
        <v>#N/A</v>
      </c>
      <c r="J226" t="e">
        <f>INDEX(lang_codes,MATCH(loaded!U226,lang,0))</f>
        <v>#N/A</v>
      </c>
      <c r="K226" s="6">
        <f>loaded!W226</f>
        <v>0</v>
      </c>
      <c r="L226" t="e">
        <f>INDEX(us_acc_codes,MATCH(loaded!Y226,us_acc,0))</f>
        <v>#N/A</v>
      </c>
      <c r="M226" t="e">
        <f>INDEX(client_codes,MATCH(loaded!AA226,client,0))</f>
        <v>#N/A</v>
      </c>
      <c r="N226" t="e">
        <f>INDEX(src_ref_codes,MATCH(loaded!AC226,src_ref,0))</f>
        <v>#N/A</v>
      </c>
      <c r="O226" s="89" t="e">
        <f>IF(stats!$Y$13,DATE(RIGHT(loaded!AE226,4),MID(loaded!AE226,3,2),LEFT(loaded!AE226,2)),DATE(RIGHT(loaded!AE226,4),MID(loaded!AE226,4,2),LEFT(loaded!AE226,2)))</f>
        <v>#VALUE!</v>
      </c>
      <c r="P226" s="89" t="e">
        <f>IF(stats!$Y$13,DATE(RIGHT(loaded!AG226,4),MID(loaded!AG226,3,2),LEFT(loaded!AG226,2)),DATE(RIGHT(loaded!AG226,4),MID(loaded!AG226,4,2),LEFT(loaded!AG226,2)))</f>
        <v>#VALUE!</v>
      </c>
      <c r="Q226" s="67" t="e">
        <f t="shared" si="7"/>
        <v>#VALUE!</v>
      </c>
      <c r="R226" t="e">
        <f>INDEX(reces_codes,MATCH(loaded!AI226,reason,0))</f>
        <v>#N/A</v>
      </c>
      <c r="S226" t="e">
        <f>INDEX(TDS_codes,MATCH(loaded!AK226,TDS,0))</f>
        <v>#N/A</v>
      </c>
      <c r="T226" t="e">
        <f>IF(M226=2,"",INDEX(method_codes,MATCH(loaded!AM226,method,0)))</f>
        <v>#N/A</v>
      </c>
      <c r="U226" t="e">
        <f>IF(M226=2,"",INDEX(inj_codes,MATCH(loaded!AO226,inj,0)))</f>
        <v>#N/A</v>
      </c>
      <c r="V226" t="e">
        <f>IF(M226=2,"",INDEX(drug_codes,MATCH(loaded!AQ226,drug,0)))</f>
        <v>#N/A</v>
      </c>
      <c r="W226" t="e">
        <f>IF(M226=2,"",_xlfn.IFNA(INDEX(drug_codes,MATCH(loaded!AS226,drug,0)),""))</f>
        <v>#N/A</v>
      </c>
      <c r="X226" t="e">
        <f>IF(M226=2,"",_xlfn.IFNA(INDEX(drug_codes,MATCH(loaded!AU226,drug,0)),""))</f>
        <v>#N/A</v>
      </c>
      <c r="Y226" t="e">
        <f>IF(M226=2,"",_xlfn.IFNA(INDEX(drug_codes,MATCH(loaded!AW226,drug,0)),""))</f>
        <v>#N/A</v>
      </c>
      <c r="Z226" t="e">
        <f>IF(M226=2,"",_xlfn.IFNA(INDEX(drug_codes,MATCH(loaded!AY226,drug,0)),""))</f>
        <v>#N/A</v>
      </c>
      <c r="AA226" t="e">
        <f>IF(M226=2,"",_xlfn.IFNA(INDEX(drug_codes,MATCH(loaded!BA226,drug,0)),""))</f>
        <v>#N/A</v>
      </c>
      <c r="AB226" t="e">
        <f>INDEX(MTT_codes,MATCH(loaded!BC226,MTT,0))</f>
        <v>#N/A</v>
      </c>
      <c r="AC226" t="str">
        <f>_xlfn.IFNA(INDEX(MTT_codes,MATCH(loaded!BE226,MTT,0)),"")</f>
        <v/>
      </c>
      <c r="AD226" t="str">
        <f>_xlfn.IFNA(INDEX(MTT_codes,MATCH(loaded!BG226,MTT,0)),"")</f>
        <v/>
      </c>
      <c r="AE226" t="str">
        <f>_xlfn.IFNA(INDEX(MTT_codes,MATCH(loaded!BI226,MTT,0)),"")</f>
        <v/>
      </c>
      <c r="AF226" t="str">
        <f>_xlfn.IFNA(INDEX(MTT_codes,MATCH(loaded!BK226,MTT,0)),"")</f>
        <v/>
      </c>
      <c r="AG226" t="str">
        <f>_xlfn.IFNA(INDEX(MTT_codes,MATCH(loaded!BM226,MTT,0)),"")</f>
        <v/>
      </c>
      <c r="AH226" t="e">
        <f>INDEX(liv_ar_codes,MATCH(loaded!BO226,liv_ar,0))</f>
        <v>#N/A</v>
      </c>
      <c r="AI226" t="str">
        <f>_xlfn.IFNA(INDEX(MTT_codes,MATCH(loaded!BQ226,MTT,0)),"")</f>
        <v/>
      </c>
      <c r="AJ226">
        <f>_xlfn.IFNA(INDEX(mental_codes,MATCH(loaded!BS226,mental,0)),9)</f>
        <v>9</v>
      </c>
    </row>
    <row r="227" spans="2:36">
      <c r="B227">
        <f>loaded!C227</f>
        <v>0</v>
      </c>
      <c r="C227">
        <f>loaded!I227</f>
        <v>0</v>
      </c>
      <c r="D227">
        <f>IF(loaded!K227="Male",1,IF(loaded!K227="Female",2,9))</f>
        <v>9</v>
      </c>
      <c r="E227" s="89" t="e">
        <f>IF(stats!$Y$13,DATE(RIGHT(loaded!M227,4),MID(loaded!M227,3,2),LEFT(loaded!M227,2)),DATE(RIGHT(loaded!M227,4), MID(loaded!M227,4,2),LEFT(loaded!M227,2)))</f>
        <v>#VALUE!</v>
      </c>
      <c r="F227" s="67" t="e">
        <f t="shared" si="6"/>
        <v>#VALUE!</v>
      </c>
      <c r="G227" t="str">
        <f>LEFT(loaded!O227,3)</f>
        <v/>
      </c>
      <c r="H227" s="67" t="str">
        <f>_xlfn.IFNA(INDEX(cntry_codes,MATCH(loaded!Q227,countries,0)),IF(loaded!Q227="","0003",""))</f>
        <v>0003</v>
      </c>
      <c r="I227" t="e">
        <f>INDEX(atsi_codes,MATCH(loaded!S227,atsi,0))</f>
        <v>#N/A</v>
      </c>
      <c r="J227" t="e">
        <f>INDEX(lang_codes,MATCH(loaded!U227,lang,0))</f>
        <v>#N/A</v>
      </c>
      <c r="K227" s="6">
        <f>loaded!W227</f>
        <v>0</v>
      </c>
      <c r="L227" t="e">
        <f>INDEX(us_acc_codes,MATCH(loaded!Y227,us_acc,0))</f>
        <v>#N/A</v>
      </c>
      <c r="M227" t="e">
        <f>INDEX(client_codes,MATCH(loaded!AA227,client,0))</f>
        <v>#N/A</v>
      </c>
      <c r="N227" t="e">
        <f>INDEX(src_ref_codes,MATCH(loaded!AC227,src_ref,0))</f>
        <v>#N/A</v>
      </c>
      <c r="O227" s="89" t="e">
        <f>IF(stats!$Y$13,DATE(RIGHT(loaded!AE227,4),MID(loaded!AE227,3,2),LEFT(loaded!AE227,2)),DATE(RIGHT(loaded!AE227,4),MID(loaded!AE227,4,2),LEFT(loaded!AE227,2)))</f>
        <v>#VALUE!</v>
      </c>
      <c r="P227" s="89" t="e">
        <f>IF(stats!$Y$13,DATE(RIGHT(loaded!AG227,4),MID(loaded!AG227,3,2),LEFT(loaded!AG227,2)),DATE(RIGHT(loaded!AG227,4),MID(loaded!AG227,4,2),LEFT(loaded!AG227,2)))</f>
        <v>#VALUE!</v>
      </c>
      <c r="Q227" s="67" t="e">
        <f t="shared" si="7"/>
        <v>#VALUE!</v>
      </c>
      <c r="R227" t="e">
        <f>INDEX(reces_codes,MATCH(loaded!AI227,reason,0))</f>
        <v>#N/A</v>
      </c>
      <c r="S227" t="e">
        <f>INDEX(TDS_codes,MATCH(loaded!AK227,TDS,0))</f>
        <v>#N/A</v>
      </c>
      <c r="T227" t="e">
        <f>IF(M227=2,"",INDEX(method_codes,MATCH(loaded!AM227,method,0)))</f>
        <v>#N/A</v>
      </c>
      <c r="U227" t="e">
        <f>IF(M227=2,"",INDEX(inj_codes,MATCH(loaded!AO227,inj,0)))</f>
        <v>#N/A</v>
      </c>
      <c r="V227" t="e">
        <f>IF(M227=2,"",INDEX(drug_codes,MATCH(loaded!AQ227,drug,0)))</f>
        <v>#N/A</v>
      </c>
      <c r="W227" t="e">
        <f>IF(M227=2,"",_xlfn.IFNA(INDEX(drug_codes,MATCH(loaded!AS227,drug,0)),""))</f>
        <v>#N/A</v>
      </c>
      <c r="X227" t="e">
        <f>IF(M227=2,"",_xlfn.IFNA(INDEX(drug_codes,MATCH(loaded!AU227,drug,0)),""))</f>
        <v>#N/A</v>
      </c>
      <c r="Y227" t="e">
        <f>IF(M227=2,"",_xlfn.IFNA(INDEX(drug_codes,MATCH(loaded!AW227,drug,0)),""))</f>
        <v>#N/A</v>
      </c>
      <c r="Z227" t="e">
        <f>IF(M227=2,"",_xlfn.IFNA(INDEX(drug_codes,MATCH(loaded!AY227,drug,0)),""))</f>
        <v>#N/A</v>
      </c>
      <c r="AA227" t="e">
        <f>IF(M227=2,"",_xlfn.IFNA(INDEX(drug_codes,MATCH(loaded!BA227,drug,0)),""))</f>
        <v>#N/A</v>
      </c>
      <c r="AB227" t="e">
        <f>INDEX(MTT_codes,MATCH(loaded!BC227,MTT,0))</f>
        <v>#N/A</v>
      </c>
      <c r="AC227" t="str">
        <f>_xlfn.IFNA(INDEX(MTT_codes,MATCH(loaded!BE227,MTT,0)),"")</f>
        <v/>
      </c>
      <c r="AD227" t="str">
        <f>_xlfn.IFNA(INDEX(MTT_codes,MATCH(loaded!BG227,MTT,0)),"")</f>
        <v/>
      </c>
      <c r="AE227" t="str">
        <f>_xlfn.IFNA(INDEX(MTT_codes,MATCH(loaded!BI227,MTT,0)),"")</f>
        <v/>
      </c>
      <c r="AF227" t="str">
        <f>_xlfn.IFNA(INDEX(MTT_codes,MATCH(loaded!BK227,MTT,0)),"")</f>
        <v/>
      </c>
      <c r="AG227" t="str">
        <f>_xlfn.IFNA(INDEX(MTT_codes,MATCH(loaded!BM227,MTT,0)),"")</f>
        <v/>
      </c>
      <c r="AH227" t="e">
        <f>INDEX(liv_ar_codes,MATCH(loaded!BO227,liv_ar,0))</f>
        <v>#N/A</v>
      </c>
      <c r="AI227" t="str">
        <f>_xlfn.IFNA(INDEX(MTT_codes,MATCH(loaded!BQ227,MTT,0)),"")</f>
        <v/>
      </c>
      <c r="AJ227">
        <f>_xlfn.IFNA(INDEX(mental_codes,MATCH(loaded!BS227,mental,0)),9)</f>
        <v>9</v>
      </c>
    </row>
    <row r="228" spans="2:36">
      <c r="B228">
        <f>loaded!C228</f>
        <v>0</v>
      </c>
      <c r="C228">
        <f>loaded!I228</f>
        <v>0</v>
      </c>
      <c r="D228">
        <f>IF(loaded!K228="Male",1,IF(loaded!K228="Female",2,9))</f>
        <v>9</v>
      </c>
      <c r="E228" s="89" t="e">
        <f>IF(stats!$Y$13,DATE(RIGHT(loaded!M228,4),MID(loaded!M228,3,2),LEFT(loaded!M228,2)),DATE(RIGHT(loaded!M228,4), MID(loaded!M228,4,2),LEFT(loaded!M228,2)))</f>
        <v>#VALUE!</v>
      </c>
      <c r="F228" s="67" t="e">
        <f t="shared" si="6"/>
        <v>#VALUE!</v>
      </c>
      <c r="G228" t="str">
        <f>LEFT(loaded!O228,3)</f>
        <v/>
      </c>
      <c r="H228" s="67" t="str">
        <f>_xlfn.IFNA(INDEX(cntry_codes,MATCH(loaded!Q228,countries,0)),IF(loaded!Q228="","0003",""))</f>
        <v>0003</v>
      </c>
      <c r="I228" t="e">
        <f>INDEX(atsi_codes,MATCH(loaded!S228,atsi,0))</f>
        <v>#N/A</v>
      </c>
      <c r="J228" t="e">
        <f>INDEX(lang_codes,MATCH(loaded!U228,lang,0))</f>
        <v>#N/A</v>
      </c>
      <c r="K228" s="6">
        <f>loaded!W228</f>
        <v>0</v>
      </c>
      <c r="L228" t="e">
        <f>INDEX(us_acc_codes,MATCH(loaded!Y228,us_acc,0))</f>
        <v>#N/A</v>
      </c>
      <c r="M228" t="e">
        <f>INDEX(client_codes,MATCH(loaded!AA228,client,0))</f>
        <v>#N/A</v>
      </c>
      <c r="N228" t="e">
        <f>INDEX(src_ref_codes,MATCH(loaded!AC228,src_ref,0))</f>
        <v>#N/A</v>
      </c>
      <c r="O228" s="89" t="e">
        <f>IF(stats!$Y$13,DATE(RIGHT(loaded!AE228,4),MID(loaded!AE228,3,2),LEFT(loaded!AE228,2)),DATE(RIGHT(loaded!AE228,4),MID(loaded!AE228,4,2),LEFT(loaded!AE228,2)))</f>
        <v>#VALUE!</v>
      </c>
      <c r="P228" s="89" t="e">
        <f>IF(stats!$Y$13,DATE(RIGHT(loaded!AG228,4),MID(loaded!AG228,3,2),LEFT(loaded!AG228,2)),DATE(RIGHT(loaded!AG228,4),MID(loaded!AG228,4,2),LEFT(loaded!AG228,2)))</f>
        <v>#VALUE!</v>
      </c>
      <c r="Q228" s="67" t="e">
        <f t="shared" si="7"/>
        <v>#VALUE!</v>
      </c>
      <c r="R228" t="e">
        <f>INDEX(reces_codes,MATCH(loaded!AI228,reason,0))</f>
        <v>#N/A</v>
      </c>
      <c r="S228" t="e">
        <f>INDEX(TDS_codes,MATCH(loaded!AK228,TDS,0))</f>
        <v>#N/A</v>
      </c>
      <c r="T228" t="e">
        <f>IF(M228=2,"",INDEX(method_codes,MATCH(loaded!AM228,method,0)))</f>
        <v>#N/A</v>
      </c>
      <c r="U228" t="e">
        <f>IF(M228=2,"",INDEX(inj_codes,MATCH(loaded!AO228,inj,0)))</f>
        <v>#N/A</v>
      </c>
      <c r="V228" t="e">
        <f>IF(M228=2,"",INDEX(drug_codes,MATCH(loaded!AQ228,drug,0)))</f>
        <v>#N/A</v>
      </c>
      <c r="W228" t="e">
        <f>IF(M228=2,"",_xlfn.IFNA(INDEX(drug_codes,MATCH(loaded!AS228,drug,0)),""))</f>
        <v>#N/A</v>
      </c>
      <c r="X228" t="e">
        <f>IF(M228=2,"",_xlfn.IFNA(INDEX(drug_codes,MATCH(loaded!AU228,drug,0)),""))</f>
        <v>#N/A</v>
      </c>
      <c r="Y228" t="e">
        <f>IF(M228=2,"",_xlfn.IFNA(INDEX(drug_codes,MATCH(loaded!AW228,drug,0)),""))</f>
        <v>#N/A</v>
      </c>
      <c r="Z228" t="e">
        <f>IF(M228=2,"",_xlfn.IFNA(INDEX(drug_codes,MATCH(loaded!AY228,drug,0)),""))</f>
        <v>#N/A</v>
      </c>
      <c r="AA228" t="e">
        <f>IF(M228=2,"",_xlfn.IFNA(INDEX(drug_codes,MATCH(loaded!BA228,drug,0)),""))</f>
        <v>#N/A</v>
      </c>
      <c r="AB228" t="e">
        <f>INDEX(MTT_codes,MATCH(loaded!BC228,MTT,0))</f>
        <v>#N/A</v>
      </c>
      <c r="AC228" t="str">
        <f>_xlfn.IFNA(INDEX(MTT_codes,MATCH(loaded!BE228,MTT,0)),"")</f>
        <v/>
      </c>
      <c r="AD228" t="str">
        <f>_xlfn.IFNA(INDEX(MTT_codes,MATCH(loaded!BG228,MTT,0)),"")</f>
        <v/>
      </c>
      <c r="AE228" t="str">
        <f>_xlfn.IFNA(INDEX(MTT_codes,MATCH(loaded!BI228,MTT,0)),"")</f>
        <v/>
      </c>
      <c r="AF228" t="str">
        <f>_xlfn.IFNA(INDEX(MTT_codes,MATCH(loaded!BK228,MTT,0)),"")</f>
        <v/>
      </c>
      <c r="AG228" t="str">
        <f>_xlfn.IFNA(INDEX(MTT_codes,MATCH(loaded!BM228,MTT,0)),"")</f>
        <v/>
      </c>
      <c r="AH228" t="e">
        <f>INDEX(liv_ar_codes,MATCH(loaded!BO228,liv_ar,0))</f>
        <v>#N/A</v>
      </c>
      <c r="AI228" t="str">
        <f>_xlfn.IFNA(INDEX(MTT_codes,MATCH(loaded!BQ228,MTT,0)),"")</f>
        <v/>
      </c>
      <c r="AJ228">
        <f>_xlfn.IFNA(INDEX(mental_codes,MATCH(loaded!BS228,mental,0)),9)</f>
        <v>9</v>
      </c>
    </row>
    <row r="229" spans="2:36">
      <c r="B229">
        <f>loaded!C229</f>
        <v>0</v>
      </c>
      <c r="C229">
        <f>loaded!I229</f>
        <v>0</v>
      </c>
      <c r="D229">
        <f>IF(loaded!K229="Male",1,IF(loaded!K229="Female",2,9))</f>
        <v>9</v>
      </c>
      <c r="E229" s="89" t="e">
        <f>IF(stats!$Y$13,DATE(RIGHT(loaded!M229,4),MID(loaded!M229,3,2),LEFT(loaded!M229,2)),DATE(RIGHT(loaded!M229,4), MID(loaded!M229,4,2),LEFT(loaded!M229,2)))</f>
        <v>#VALUE!</v>
      </c>
      <c r="F229" s="67" t="e">
        <f t="shared" si="6"/>
        <v>#VALUE!</v>
      </c>
      <c r="G229" t="str">
        <f>LEFT(loaded!O229,3)</f>
        <v/>
      </c>
      <c r="H229" s="67" t="str">
        <f>_xlfn.IFNA(INDEX(cntry_codes,MATCH(loaded!Q229,countries,0)),IF(loaded!Q229="","0003",""))</f>
        <v>0003</v>
      </c>
      <c r="I229" t="e">
        <f>INDEX(atsi_codes,MATCH(loaded!S229,atsi,0))</f>
        <v>#N/A</v>
      </c>
      <c r="J229" t="e">
        <f>INDEX(lang_codes,MATCH(loaded!U229,lang,0))</f>
        <v>#N/A</v>
      </c>
      <c r="K229" s="6">
        <f>loaded!W229</f>
        <v>0</v>
      </c>
      <c r="L229" t="e">
        <f>INDEX(us_acc_codes,MATCH(loaded!Y229,us_acc,0))</f>
        <v>#N/A</v>
      </c>
      <c r="M229" t="e">
        <f>INDEX(client_codes,MATCH(loaded!AA229,client,0))</f>
        <v>#N/A</v>
      </c>
      <c r="N229" t="e">
        <f>INDEX(src_ref_codes,MATCH(loaded!AC229,src_ref,0))</f>
        <v>#N/A</v>
      </c>
      <c r="O229" s="89" t="e">
        <f>IF(stats!$Y$13,DATE(RIGHT(loaded!AE229,4),MID(loaded!AE229,3,2),LEFT(loaded!AE229,2)),DATE(RIGHT(loaded!AE229,4),MID(loaded!AE229,4,2),LEFT(loaded!AE229,2)))</f>
        <v>#VALUE!</v>
      </c>
      <c r="P229" s="89" t="e">
        <f>IF(stats!$Y$13,DATE(RIGHT(loaded!AG229,4),MID(loaded!AG229,3,2),LEFT(loaded!AG229,2)),DATE(RIGHT(loaded!AG229,4),MID(loaded!AG229,4,2),LEFT(loaded!AG229,2)))</f>
        <v>#VALUE!</v>
      </c>
      <c r="Q229" s="67" t="e">
        <f t="shared" si="7"/>
        <v>#VALUE!</v>
      </c>
      <c r="R229" t="e">
        <f>INDEX(reces_codes,MATCH(loaded!AI229,reason,0))</f>
        <v>#N/A</v>
      </c>
      <c r="S229" t="e">
        <f>INDEX(TDS_codes,MATCH(loaded!AK229,TDS,0))</f>
        <v>#N/A</v>
      </c>
      <c r="T229" t="e">
        <f>IF(M229=2,"",INDEX(method_codes,MATCH(loaded!AM229,method,0)))</f>
        <v>#N/A</v>
      </c>
      <c r="U229" t="e">
        <f>IF(M229=2,"",INDEX(inj_codes,MATCH(loaded!AO229,inj,0)))</f>
        <v>#N/A</v>
      </c>
      <c r="V229" t="e">
        <f>IF(M229=2,"",INDEX(drug_codes,MATCH(loaded!AQ229,drug,0)))</f>
        <v>#N/A</v>
      </c>
      <c r="W229" t="e">
        <f>IF(M229=2,"",_xlfn.IFNA(INDEX(drug_codes,MATCH(loaded!AS229,drug,0)),""))</f>
        <v>#N/A</v>
      </c>
      <c r="X229" t="e">
        <f>IF(M229=2,"",_xlfn.IFNA(INDEX(drug_codes,MATCH(loaded!AU229,drug,0)),""))</f>
        <v>#N/A</v>
      </c>
      <c r="Y229" t="e">
        <f>IF(M229=2,"",_xlfn.IFNA(INDEX(drug_codes,MATCH(loaded!AW229,drug,0)),""))</f>
        <v>#N/A</v>
      </c>
      <c r="Z229" t="e">
        <f>IF(M229=2,"",_xlfn.IFNA(INDEX(drug_codes,MATCH(loaded!AY229,drug,0)),""))</f>
        <v>#N/A</v>
      </c>
      <c r="AA229" t="e">
        <f>IF(M229=2,"",_xlfn.IFNA(INDEX(drug_codes,MATCH(loaded!BA229,drug,0)),""))</f>
        <v>#N/A</v>
      </c>
      <c r="AB229" t="e">
        <f>INDEX(MTT_codes,MATCH(loaded!BC229,MTT,0))</f>
        <v>#N/A</v>
      </c>
      <c r="AC229" t="str">
        <f>_xlfn.IFNA(INDEX(MTT_codes,MATCH(loaded!BE229,MTT,0)),"")</f>
        <v/>
      </c>
      <c r="AD229" t="str">
        <f>_xlfn.IFNA(INDEX(MTT_codes,MATCH(loaded!BG229,MTT,0)),"")</f>
        <v/>
      </c>
      <c r="AE229" t="str">
        <f>_xlfn.IFNA(INDEX(MTT_codes,MATCH(loaded!BI229,MTT,0)),"")</f>
        <v/>
      </c>
      <c r="AF229" t="str">
        <f>_xlfn.IFNA(INDEX(MTT_codes,MATCH(loaded!BK229,MTT,0)),"")</f>
        <v/>
      </c>
      <c r="AG229" t="str">
        <f>_xlfn.IFNA(INDEX(MTT_codes,MATCH(loaded!BM229,MTT,0)),"")</f>
        <v/>
      </c>
      <c r="AH229" t="e">
        <f>INDEX(liv_ar_codes,MATCH(loaded!BO229,liv_ar,0))</f>
        <v>#N/A</v>
      </c>
      <c r="AI229" t="str">
        <f>_xlfn.IFNA(INDEX(MTT_codes,MATCH(loaded!BQ229,MTT,0)),"")</f>
        <v/>
      </c>
      <c r="AJ229">
        <f>_xlfn.IFNA(INDEX(mental_codes,MATCH(loaded!BS229,mental,0)),9)</f>
        <v>9</v>
      </c>
    </row>
    <row r="230" spans="2:36">
      <c r="B230">
        <f>loaded!C230</f>
        <v>0</v>
      </c>
      <c r="C230">
        <f>loaded!I230</f>
        <v>0</v>
      </c>
      <c r="D230">
        <f>IF(loaded!K230="Male",1,IF(loaded!K230="Female",2,9))</f>
        <v>9</v>
      </c>
      <c r="E230" s="89" t="e">
        <f>IF(stats!$Y$13,DATE(RIGHT(loaded!M230,4),MID(loaded!M230,3,2),LEFT(loaded!M230,2)),DATE(RIGHT(loaded!M230,4), MID(loaded!M230,4,2),LEFT(loaded!M230,2)))</f>
        <v>#VALUE!</v>
      </c>
      <c r="F230" s="67" t="e">
        <f t="shared" si="6"/>
        <v>#VALUE!</v>
      </c>
      <c r="G230" t="str">
        <f>LEFT(loaded!O230,3)</f>
        <v/>
      </c>
      <c r="H230" s="67" t="str">
        <f>_xlfn.IFNA(INDEX(cntry_codes,MATCH(loaded!Q230,countries,0)),IF(loaded!Q230="","0003",""))</f>
        <v>0003</v>
      </c>
      <c r="I230" t="e">
        <f>INDEX(atsi_codes,MATCH(loaded!S230,atsi,0))</f>
        <v>#N/A</v>
      </c>
      <c r="J230" t="e">
        <f>INDEX(lang_codes,MATCH(loaded!U230,lang,0))</f>
        <v>#N/A</v>
      </c>
      <c r="K230" s="6">
        <f>loaded!W230</f>
        <v>0</v>
      </c>
      <c r="L230" t="e">
        <f>INDEX(us_acc_codes,MATCH(loaded!Y230,us_acc,0))</f>
        <v>#N/A</v>
      </c>
      <c r="M230" t="e">
        <f>INDEX(client_codes,MATCH(loaded!AA230,client,0))</f>
        <v>#N/A</v>
      </c>
      <c r="N230" t="e">
        <f>INDEX(src_ref_codes,MATCH(loaded!AC230,src_ref,0))</f>
        <v>#N/A</v>
      </c>
      <c r="O230" s="89" t="e">
        <f>IF(stats!$Y$13,DATE(RIGHT(loaded!AE230,4),MID(loaded!AE230,3,2),LEFT(loaded!AE230,2)),DATE(RIGHT(loaded!AE230,4),MID(loaded!AE230,4,2),LEFT(loaded!AE230,2)))</f>
        <v>#VALUE!</v>
      </c>
      <c r="P230" s="89" t="e">
        <f>IF(stats!$Y$13,DATE(RIGHT(loaded!AG230,4),MID(loaded!AG230,3,2),LEFT(loaded!AG230,2)),DATE(RIGHT(loaded!AG230,4),MID(loaded!AG230,4,2),LEFT(loaded!AG230,2)))</f>
        <v>#VALUE!</v>
      </c>
      <c r="Q230" s="67" t="e">
        <f t="shared" si="7"/>
        <v>#VALUE!</v>
      </c>
      <c r="R230" t="e">
        <f>INDEX(reces_codes,MATCH(loaded!AI230,reason,0))</f>
        <v>#N/A</v>
      </c>
      <c r="S230" t="e">
        <f>INDEX(TDS_codes,MATCH(loaded!AK230,TDS,0))</f>
        <v>#N/A</v>
      </c>
      <c r="T230" t="e">
        <f>IF(M230=2,"",INDEX(method_codes,MATCH(loaded!AM230,method,0)))</f>
        <v>#N/A</v>
      </c>
      <c r="U230" t="e">
        <f>IF(M230=2,"",INDEX(inj_codes,MATCH(loaded!AO230,inj,0)))</f>
        <v>#N/A</v>
      </c>
      <c r="V230" t="e">
        <f>IF(M230=2,"",INDEX(drug_codes,MATCH(loaded!AQ230,drug,0)))</f>
        <v>#N/A</v>
      </c>
      <c r="W230" t="e">
        <f>IF(M230=2,"",_xlfn.IFNA(INDEX(drug_codes,MATCH(loaded!AS230,drug,0)),""))</f>
        <v>#N/A</v>
      </c>
      <c r="X230" t="e">
        <f>IF(M230=2,"",_xlfn.IFNA(INDEX(drug_codes,MATCH(loaded!AU230,drug,0)),""))</f>
        <v>#N/A</v>
      </c>
      <c r="Y230" t="e">
        <f>IF(M230=2,"",_xlfn.IFNA(INDEX(drug_codes,MATCH(loaded!AW230,drug,0)),""))</f>
        <v>#N/A</v>
      </c>
      <c r="Z230" t="e">
        <f>IF(M230=2,"",_xlfn.IFNA(INDEX(drug_codes,MATCH(loaded!AY230,drug,0)),""))</f>
        <v>#N/A</v>
      </c>
      <c r="AA230" t="e">
        <f>IF(M230=2,"",_xlfn.IFNA(INDEX(drug_codes,MATCH(loaded!BA230,drug,0)),""))</f>
        <v>#N/A</v>
      </c>
      <c r="AB230" t="e">
        <f>INDEX(MTT_codes,MATCH(loaded!BC230,MTT,0))</f>
        <v>#N/A</v>
      </c>
      <c r="AC230" t="str">
        <f>_xlfn.IFNA(INDEX(MTT_codes,MATCH(loaded!BE230,MTT,0)),"")</f>
        <v/>
      </c>
      <c r="AD230" t="str">
        <f>_xlfn.IFNA(INDEX(MTT_codes,MATCH(loaded!BG230,MTT,0)),"")</f>
        <v/>
      </c>
      <c r="AE230" t="str">
        <f>_xlfn.IFNA(INDEX(MTT_codes,MATCH(loaded!BI230,MTT,0)),"")</f>
        <v/>
      </c>
      <c r="AF230" t="str">
        <f>_xlfn.IFNA(INDEX(MTT_codes,MATCH(loaded!BK230,MTT,0)),"")</f>
        <v/>
      </c>
      <c r="AG230" t="str">
        <f>_xlfn.IFNA(INDEX(MTT_codes,MATCH(loaded!BM230,MTT,0)),"")</f>
        <v/>
      </c>
      <c r="AH230" t="e">
        <f>INDEX(liv_ar_codes,MATCH(loaded!BO230,liv_ar,0))</f>
        <v>#N/A</v>
      </c>
      <c r="AI230" t="str">
        <f>_xlfn.IFNA(INDEX(MTT_codes,MATCH(loaded!BQ230,MTT,0)),"")</f>
        <v/>
      </c>
      <c r="AJ230">
        <f>_xlfn.IFNA(INDEX(mental_codes,MATCH(loaded!BS230,mental,0)),9)</f>
        <v>9</v>
      </c>
    </row>
    <row r="231" spans="2:36">
      <c r="B231">
        <f>loaded!C231</f>
        <v>0</v>
      </c>
      <c r="C231">
        <f>loaded!I231</f>
        <v>0</v>
      </c>
      <c r="D231">
        <f>IF(loaded!K231="Male",1,IF(loaded!K231="Female",2,9))</f>
        <v>9</v>
      </c>
      <c r="E231" s="89" t="e">
        <f>IF(stats!$Y$13,DATE(RIGHT(loaded!M231,4),MID(loaded!M231,3,2),LEFT(loaded!M231,2)),DATE(RIGHT(loaded!M231,4), MID(loaded!M231,4,2),LEFT(loaded!M231,2)))</f>
        <v>#VALUE!</v>
      </c>
      <c r="F231" s="67" t="e">
        <f t="shared" si="6"/>
        <v>#VALUE!</v>
      </c>
      <c r="G231" t="str">
        <f>LEFT(loaded!O231,3)</f>
        <v/>
      </c>
      <c r="H231" s="67" t="str">
        <f>_xlfn.IFNA(INDEX(cntry_codes,MATCH(loaded!Q231,countries,0)),IF(loaded!Q231="","0003",""))</f>
        <v>0003</v>
      </c>
      <c r="I231" t="e">
        <f>INDEX(atsi_codes,MATCH(loaded!S231,atsi,0))</f>
        <v>#N/A</v>
      </c>
      <c r="J231" t="e">
        <f>INDEX(lang_codes,MATCH(loaded!U231,lang,0))</f>
        <v>#N/A</v>
      </c>
      <c r="K231" s="6">
        <f>loaded!W231</f>
        <v>0</v>
      </c>
      <c r="L231" t="e">
        <f>INDEX(us_acc_codes,MATCH(loaded!Y231,us_acc,0))</f>
        <v>#N/A</v>
      </c>
      <c r="M231" t="e">
        <f>INDEX(client_codes,MATCH(loaded!AA231,client,0))</f>
        <v>#N/A</v>
      </c>
      <c r="N231" t="e">
        <f>INDEX(src_ref_codes,MATCH(loaded!AC231,src_ref,0))</f>
        <v>#N/A</v>
      </c>
      <c r="O231" s="89" t="e">
        <f>IF(stats!$Y$13,DATE(RIGHT(loaded!AE231,4),MID(loaded!AE231,3,2),LEFT(loaded!AE231,2)),DATE(RIGHT(loaded!AE231,4),MID(loaded!AE231,4,2),LEFT(loaded!AE231,2)))</f>
        <v>#VALUE!</v>
      </c>
      <c r="P231" s="89" t="e">
        <f>IF(stats!$Y$13,DATE(RIGHT(loaded!AG231,4),MID(loaded!AG231,3,2),LEFT(loaded!AG231,2)),DATE(RIGHT(loaded!AG231,4),MID(loaded!AG231,4,2),LEFT(loaded!AG231,2)))</f>
        <v>#VALUE!</v>
      </c>
      <c r="Q231" s="67" t="e">
        <f t="shared" si="7"/>
        <v>#VALUE!</v>
      </c>
      <c r="R231" t="e">
        <f>INDEX(reces_codes,MATCH(loaded!AI231,reason,0))</f>
        <v>#N/A</v>
      </c>
      <c r="S231" t="e">
        <f>INDEX(TDS_codes,MATCH(loaded!AK231,TDS,0))</f>
        <v>#N/A</v>
      </c>
      <c r="T231" t="e">
        <f>IF(M231=2,"",INDEX(method_codes,MATCH(loaded!AM231,method,0)))</f>
        <v>#N/A</v>
      </c>
      <c r="U231" t="e">
        <f>IF(M231=2,"",INDEX(inj_codes,MATCH(loaded!AO231,inj,0)))</f>
        <v>#N/A</v>
      </c>
      <c r="V231" t="e">
        <f>IF(M231=2,"",INDEX(drug_codes,MATCH(loaded!AQ231,drug,0)))</f>
        <v>#N/A</v>
      </c>
      <c r="W231" t="e">
        <f>IF(M231=2,"",_xlfn.IFNA(INDEX(drug_codes,MATCH(loaded!AS231,drug,0)),""))</f>
        <v>#N/A</v>
      </c>
      <c r="X231" t="e">
        <f>IF(M231=2,"",_xlfn.IFNA(INDEX(drug_codes,MATCH(loaded!AU231,drug,0)),""))</f>
        <v>#N/A</v>
      </c>
      <c r="Y231" t="e">
        <f>IF(M231=2,"",_xlfn.IFNA(INDEX(drug_codes,MATCH(loaded!AW231,drug,0)),""))</f>
        <v>#N/A</v>
      </c>
      <c r="Z231" t="e">
        <f>IF(M231=2,"",_xlfn.IFNA(INDEX(drug_codes,MATCH(loaded!AY231,drug,0)),""))</f>
        <v>#N/A</v>
      </c>
      <c r="AA231" t="e">
        <f>IF(M231=2,"",_xlfn.IFNA(INDEX(drug_codes,MATCH(loaded!BA231,drug,0)),""))</f>
        <v>#N/A</v>
      </c>
      <c r="AB231" t="e">
        <f>INDEX(MTT_codes,MATCH(loaded!BC231,MTT,0))</f>
        <v>#N/A</v>
      </c>
      <c r="AC231" t="str">
        <f>_xlfn.IFNA(INDEX(MTT_codes,MATCH(loaded!BE231,MTT,0)),"")</f>
        <v/>
      </c>
      <c r="AD231" t="str">
        <f>_xlfn.IFNA(INDEX(MTT_codes,MATCH(loaded!BG231,MTT,0)),"")</f>
        <v/>
      </c>
      <c r="AE231" t="str">
        <f>_xlfn.IFNA(INDEX(MTT_codes,MATCH(loaded!BI231,MTT,0)),"")</f>
        <v/>
      </c>
      <c r="AF231" t="str">
        <f>_xlfn.IFNA(INDEX(MTT_codes,MATCH(loaded!BK231,MTT,0)),"")</f>
        <v/>
      </c>
      <c r="AG231" t="str">
        <f>_xlfn.IFNA(INDEX(MTT_codes,MATCH(loaded!BM231,MTT,0)),"")</f>
        <v/>
      </c>
      <c r="AH231" t="e">
        <f>INDEX(liv_ar_codes,MATCH(loaded!BO231,liv_ar,0))</f>
        <v>#N/A</v>
      </c>
      <c r="AI231" t="str">
        <f>_xlfn.IFNA(INDEX(MTT_codes,MATCH(loaded!BQ231,MTT,0)),"")</f>
        <v/>
      </c>
      <c r="AJ231">
        <f>_xlfn.IFNA(INDEX(mental_codes,MATCH(loaded!BS231,mental,0)),9)</f>
        <v>9</v>
      </c>
    </row>
    <row r="232" spans="2:36">
      <c r="B232">
        <f>loaded!C232</f>
        <v>0</v>
      </c>
      <c r="C232">
        <f>loaded!I232</f>
        <v>0</v>
      </c>
      <c r="D232">
        <f>IF(loaded!K232="Male",1,IF(loaded!K232="Female",2,9))</f>
        <v>9</v>
      </c>
      <c r="E232" s="89" t="e">
        <f>IF(stats!$Y$13,DATE(RIGHT(loaded!M232,4),MID(loaded!M232,3,2),LEFT(loaded!M232,2)),DATE(RIGHT(loaded!M232,4), MID(loaded!M232,4,2),LEFT(loaded!M232,2)))</f>
        <v>#VALUE!</v>
      </c>
      <c r="F232" s="67" t="e">
        <f t="shared" si="6"/>
        <v>#VALUE!</v>
      </c>
      <c r="G232" t="str">
        <f>LEFT(loaded!O232,3)</f>
        <v/>
      </c>
      <c r="H232" s="67" t="str">
        <f>_xlfn.IFNA(INDEX(cntry_codes,MATCH(loaded!Q232,countries,0)),IF(loaded!Q232="","0003",""))</f>
        <v>0003</v>
      </c>
      <c r="I232" t="e">
        <f>INDEX(atsi_codes,MATCH(loaded!S232,atsi,0))</f>
        <v>#N/A</v>
      </c>
      <c r="J232" t="e">
        <f>INDEX(lang_codes,MATCH(loaded!U232,lang,0))</f>
        <v>#N/A</v>
      </c>
      <c r="K232" s="6">
        <f>loaded!W232</f>
        <v>0</v>
      </c>
      <c r="L232" t="e">
        <f>INDEX(us_acc_codes,MATCH(loaded!Y232,us_acc,0))</f>
        <v>#N/A</v>
      </c>
      <c r="M232" t="e">
        <f>INDEX(client_codes,MATCH(loaded!AA232,client,0))</f>
        <v>#N/A</v>
      </c>
      <c r="N232" t="e">
        <f>INDEX(src_ref_codes,MATCH(loaded!AC232,src_ref,0))</f>
        <v>#N/A</v>
      </c>
      <c r="O232" s="89" t="e">
        <f>IF(stats!$Y$13,DATE(RIGHT(loaded!AE232,4),MID(loaded!AE232,3,2),LEFT(loaded!AE232,2)),DATE(RIGHT(loaded!AE232,4),MID(loaded!AE232,4,2),LEFT(loaded!AE232,2)))</f>
        <v>#VALUE!</v>
      </c>
      <c r="P232" s="89" t="e">
        <f>IF(stats!$Y$13,DATE(RIGHT(loaded!AG232,4),MID(loaded!AG232,3,2),LEFT(loaded!AG232,2)),DATE(RIGHT(loaded!AG232,4),MID(loaded!AG232,4,2),LEFT(loaded!AG232,2)))</f>
        <v>#VALUE!</v>
      </c>
      <c r="Q232" s="67" t="e">
        <f t="shared" si="7"/>
        <v>#VALUE!</v>
      </c>
      <c r="R232" t="e">
        <f>INDEX(reces_codes,MATCH(loaded!AI232,reason,0))</f>
        <v>#N/A</v>
      </c>
      <c r="S232" t="e">
        <f>INDEX(TDS_codes,MATCH(loaded!AK232,TDS,0))</f>
        <v>#N/A</v>
      </c>
      <c r="T232" t="e">
        <f>IF(M232=2,"",INDEX(method_codes,MATCH(loaded!AM232,method,0)))</f>
        <v>#N/A</v>
      </c>
      <c r="U232" t="e">
        <f>IF(M232=2,"",INDEX(inj_codes,MATCH(loaded!AO232,inj,0)))</f>
        <v>#N/A</v>
      </c>
      <c r="V232" t="e">
        <f>IF(M232=2,"",INDEX(drug_codes,MATCH(loaded!AQ232,drug,0)))</f>
        <v>#N/A</v>
      </c>
      <c r="W232" t="e">
        <f>IF(M232=2,"",_xlfn.IFNA(INDEX(drug_codes,MATCH(loaded!AS232,drug,0)),""))</f>
        <v>#N/A</v>
      </c>
      <c r="X232" t="e">
        <f>IF(M232=2,"",_xlfn.IFNA(INDEX(drug_codes,MATCH(loaded!AU232,drug,0)),""))</f>
        <v>#N/A</v>
      </c>
      <c r="Y232" t="e">
        <f>IF(M232=2,"",_xlfn.IFNA(INDEX(drug_codes,MATCH(loaded!AW232,drug,0)),""))</f>
        <v>#N/A</v>
      </c>
      <c r="Z232" t="e">
        <f>IF(M232=2,"",_xlfn.IFNA(INDEX(drug_codes,MATCH(loaded!AY232,drug,0)),""))</f>
        <v>#N/A</v>
      </c>
      <c r="AA232" t="e">
        <f>IF(M232=2,"",_xlfn.IFNA(INDEX(drug_codes,MATCH(loaded!BA232,drug,0)),""))</f>
        <v>#N/A</v>
      </c>
      <c r="AB232" t="e">
        <f>INDEX(MTT_codes,MATCH(loaded!BC232,MTT,0))</f>
        <v>#N/A</v>
      </c>
      <c r="AC232" t="str">
        <f>_xlfn.IFNA(INDEX(MTT_codes,MATCH(loaded!BE232,MTT,0)),"")</f>
        <v/>
      </c>
      <c r="AD232" t="str">
        <f>_xlfn.IFNA(INDEX(MTT_codes,MATCH(loaded!BG232,MTT,0)),"")</f>
        <v/>
      </c>
      <c r="AE232" t="str">
        <f>_xlfn.IFNA(INDEX(MTT_codes,MATCH(loaded!BI232,MTT,0)),"")</f>
        <v/>
      </c>
      <c r="AF232" t="str">
        <f>_xlfn.IFNA(INDEX(MTT_codes,MATCH(loaded!BK232,MTT,0)),"")</f>
        <v/>
      </c>
      <c r="AG232" t="str">
        <f>_xlfn.IFNA(INDEX(MTT_codes,MATCH(loaded!BM232,MTT,0)),"")</f>
        <v/>
      </c>
      <c r="AH232" t="e">
        <f>INDEX(liv_ar_codes,MATCH(loaded!BO232,liv_ar,0))</f>
        <v>#N/A</v>
      </c>
      <c r="AI232" t="str">
        <f>_xlfn.IFNA(INDEX(MTT_codes,MATCH(loaded!BQ232,MTT,0)),"")</f>
        <v/>
      </c>
      <c r="AJ232">
        <f>_xlfn.IFNA(INDEX(mental_codes,MATCH(loaded!BS232,mental,0)),9)</f>
        <v>9</v>
      </c>
    </row>
    <row r="233" spans="2:36">
      <c r="B233">
        <f>loaded!C233</f>
        <v>0</v>
      </c>
      <c r="C233">
        <f>loaded!I233</f>
        <v>0</v>
      </c>
      <c r="D233">
        <f>IF(loaded!K233="Male",1,IF(loaded!K233="Female",2,9))</f>
        <v>9</v>
      </c>
      <c r="E233" s="89" t="e">
        <f>IF(stats!$Y$13,DATE(RIGHT(loaded!M233,4),MID(loaded!M233,3,2),LEFT(loaded!M233,2)),DATE(RIGHT(loaded!M233,4), MID(loaded!M233,4,2),LEFT(loaded!M233,2)))</f>
        <v>#VALUE!</v>
      </c>
      <c r="F233" s="67" t="e">
        <f t="shared" si="6"/>
        <v>#VALUE!</v>
      </c>
      <c r="G233" t="str">
        <f>LEFT(loaded!O233,3)</f>
        <v/>
      </c>
      <c r="H233" s="67" t="str">
        <f>_xlfn.IFNA(INDEX(cntry_codes,MATCH(loaded!Q233,countries,0)),IF(loaded!Q233="","0003",""))</f>
        <v>0003</v>
      </c>
      <c r="I233" t="e">
        <f>INDEX(atsi_codes,MATCH(loaded!S233,atsi,0))</f>
        <v>#N/A</v>
      </c>
      <c r="J233" t="e">
        <f>INDEX(lang_codes,MATCH(loaded!U233,lang,0))</f>
        <v>#N/A</v>
      </c>
      <c r="K233" s="6">
        <f>loaded!W233</f>
        <v>0</v>
      </c>
      <c r="L233" t="e">
        <f>INDEX(us_acc_codes,MATCH(loaded!Y233,us_acc,0))</f>
        <v>#N/A</v>
      </c>
      <c r="M233" t="e">
        <f>INDEX(client_codes,MATCH(loaded!AA233,client,0))</f>
        <v>#N/A</v>
      </c>
      <c r="N233" t="e">
        <f>INDEX(src_ref_codes,MATCH(loaded!AC233,src_ref,0))</f>
        <v>#N/A</v>
      </c>
      <c r="O233" s="89" t="e">
        <f>IF(stats!$Y$13,DATE(RIGHT(loaded!AE233,4),MID(loaded!AE233,3,2),LEFT(loaded!AE233,2)),DATE(RIGHT(loaded!AE233,4),MID(loaded!AE233,4,2),LEFT(loaded!AE233,2)))</f>
        <v>#VALUE!</v>
      </c>
      <c r="P233" s="89" t="e">
        <f>IF(stats!$Y$13,DATE(RIGHT(loaded!AG233,4),MID(loaded!AG233,3,2),LEFT(loaded!AG233,2)),DATE(RIGHT(loaded!AG233,4),MID(loaded!AG233,4,2),LEFT(loaded!AG233,2)))</f>
        <v>#VALUE!</v>
      </c>
      <c r="Q233" s="67" t="e">
        <f t="shared" si="7"/>
        <v>#VALUE!</v>
      </c>
      <c r="R233" t="e">
        <f>INDEX(reces_codes,MATCH(loaded!AI233,reason,0))</f>
        <v>#N/A</v>
      </c>
      <c r="S233" t="e">
        <f>INDEX(TDS_codes,MATCH(loaded!AK233,TDS,0))</f>
        <v>#N/A</v>
      </c>
      <c r="T233" t="e">
        <f>IF(M233=2,"",INDEX(method_codes,MATCH(loaded!AM233,method,0)))</f>
        <v>#N/A</v>
      </c>
      <c r="U233" t="e">
        <f>IF(M233=2,"",INDEX(inj_codes,MATCH(loaded!AO233,inj,0)))</f>
        <v>#N/A</v>
      </c>
      <c r="V233" t="e">
        <f>IF(M233=2,"",INDEX(drug_codes,MATCH(loaded!AQ233,drug,0)))</f>
        <v>#N/A</v>
      </c>
      <c r="W233" t="e">
        <f>IF(M233=2,"",_xlfn.IFNA(INDEX(drug_codes,MATCH(loaded!AS233,drug,0)),""))</f>
        <v>#N/A</v>
      </c>
      <c r="X233" t="e">
        <f>IF(M233=2,"",_xlfn.IFNA(INDEX(drug_codes,MATCH(loaded!AU233,drug,0)),""))</f>
        <v>#N/A</v>
      </c>
      <c r="Y233" t="e">
        <f>IF(M233=2,"",_xlfn.IFNA(INDEX(drug_codes,MATCH(loaded!AW233,drug,0)),""))</f>
        <v>#N/A</v>
      </c>
      <c r="Z233" t="e">
        <f>IF(M233=2,"",_xlfn.IFNA(INDEX(drug_codes,MATCH(loaded!AY233,drug,0)),""))</f>
        <v>#N/A</v>
      </c>
      <c r="AA233" t="e">
        <f>IF(M233=2,"",_xlfn.IFNA(INDEX(drug_codes,MATCH(loaded!BA233,drug,0)),""))</f>
        <v>#N/A</v>
      </c>
      <c r="AB233" t="e">
        <f>INDEX(MTT_codes,MATCH(loaded!BC233,MTT,0))</f>
        <v>#N/A</v>
      </c>
      <c r="AC233" t="str">
        <f>_xlfn.IFNA(INDEX(MTT_codes,MATCH(loaded!BE233,MTT,0)),"")</f>
        <v/>
      </c>
      <c r="AD233" t="str">
        <f>_xlfn.IFNA(INDEX(MTT_codes,MATCH(loaded!BG233,MTT,0)),"")</f>
        <v/>
      </c>
      <c r="AE233" t="str">
        <f>_xlfn.IFNA(INDEX(MTT_codes,MATCH(loaded!BI233,MTT,0)),"")</f>
        <v/>
      </c>
      <c r="AF233" t="str">
        <f>_xlfn.IFNA(INDEX(MTT_codes,MATCH(loaded!BK233,MTT,0)),"")</f>
        <v/>
      </c>
      <c r="AG233" t="str">
        <f>_xlfn.IFNA(INDEX(MTT_codes,MATCH(loaded!BM233,MTT,0)),"")</f>
        <v/>
      </c>
      <c r="AH233" t="e">
        <f>INDEX(liv_ar_codes,MATCH(loaded!BO233,liv_ar,0))</f>
        <v>#N/A</v>
      </c>
      <c r="AI233" t="str">
        <f>_xlfn.IFNA(INDEX(MTT_codes,MATCH(loaded!BQ233,MTT,0)),"")</f>
        <v/>
      </c>
      <c r="AJ233">
        <f>_xlfn.IFNA(INDEX(mental_codes,MATCH(loaded!BS233,mental,0)),9)</f>
        <v>9</v>
      </c>
    </row>
    <row r="234" spans="2:36">
      <c r="B234">
        <f>loaded!C234</f>
        <v>0</v>
      </c>
      <c r="C234">
        <f>loaded!I234</f>
        <v>0</v>
      </c>
      <c r="D234">
        <f>IF(loaded!K234="Male",1,IF(loaded!K234="Female",2,9))</f>
        <v>9</v>
      </c>
      <c r="E234" s="89" t="e">
        <f>IF(stats!$Y$13,DATE(RIGHT(loaded!M234,4),MID(loaded!M234,3,2),LEFT(loaded!M234,2)),DATE(RIGHT(loaded!M234,4), MID(loaded!M234,4,2),LEFT(loaded!M234,2)))</f>
        <v>#VALUE!</v>
      </c>
      <c r="F234" s="67" t="e">
        <f t="shared" si="6"/>
        <v>#VALUE!</v>
      </c>
      <c r="G234" t="str">
        <f>LEFT(loaded!O234,3)</f>
        <v/>
      </c>
      <c r="H234" s="67" t="str">
        <f>_xlfn.IFNA(INDEX(cntry_codes,MATCH(loaded!Q234,countries,0)),IF(loaded!Q234="","0003",""))</f>
        <v>0003</v>
      </c>
      <c r="I234" t="e">
        <f>INDEX(atsi_codes,MATCH(loaded!S234,atsi,0))</f>
        <v>#N/A</v>
      </c>
      <c r="J234" t="e">
        <f>INDEX(lang_codes,MATCH(loaded!U234,lang,0))</f>
        <v>#N/A</v>
      </c>
      <c r="K234" s="6">
        <f>loaded!W234</f>
        <v>0</v>
      </c>
      <c r="L234" t="e">
        <f>INDEX(us_acc_codes,MATCH(loaded!Y234,us_acc,0))</f>
        <v>#N/A</v>
      </c>
      <c r="M234" t="e">
        <f>INDEX(client_codes,MATCH(loaded!AA234,client,0))</f>
        <v>#N/A</v>
      </c>
      <c r="N234" t="e">
        <f>INDEX(src_ref_codes,MATCH(loaded!AC234,src_ref,0))</f>
        <v>#N/A</v>
      </c>
      <c r="O234" s="89" t="e">
        <f>IF(stats!$Y$13,DATE(RIGHT(loaded!AE234,4),MID(loaded!AE234,3,2),LEFT(loaded!AE234,2)),DATE(RIGHT(loaded!AE234,4),MID(loaded!AE234,4,2),LEFT(loaded!AE234,2)))</f>
        <v>#VALUE!</v>
      </c>
      <c r="P234" s="89" t="e">
        <f>IF(stats!$Y$13,DATE(RIGHT(loaded!AG234,4),MID(loaded!AG234,3,2),LEFT(loaded!AG234,2)),DATE(RIGHT(loaded!AG234,4),MID(loaded!AG234,4,2),LEFT(loaded!AG234,2)))</f>
        <v>#VALUE!</v>
      </c>
      <c r="Q234" s="67" t="e">
        <f t="shared" si="7"/>
        <v>#VALUE!</v>
      </c>
      <c r="R234" t="e">
        <f>INDEX(reces_codes,MATCH(loaded!AI234,reason,0))</f>
        <v>#N/A</v>
      </c>
      <c r="S234" t="e">
        <f>INDEX(TDS_codes,MATCH(loaded!AK234,TDS,0))</f>
        <v>#N/A</v>
      </c>
      <c r="T234" t="e">
        <f>IF(M234=2,"",INDEX(method_codes,MATCH(loaded!AM234,method,0)))</f>
        <v>#N/A</v>
      </c>
      <c r="U234" t="e">
        <f>IF(M234=2,"",INDEX(inj_codes,MATCH(loaded!AO234,inj,0)))</f>
        <v>#N/A</v>
      </c>
      <c r="V234" t="e">
        <f>IF(M234=2,"",INDEX(drug_codes,MATCH(loaded!AQ234,drug,0)))</f>
        <v>#N/A</v>
      </c>
      <c r="W234" t="e">
        <f>IF(M234=2,"",_xlfn.IFNA(INDEX(drug_codes,MATCH(loaded!AS234,drug,0)),""))</f>
        <v>#N/A</v>
      </c>
      <c r="X234" t="e">
        <f>IF(M234=2,"",_xlfn.IFNA(INDEX(drug_codes,MATCH(loaded!AU234,drug,0)),""))</f>
        <v>#N/A</v>
      </c>
      <c r="Y234" t="e">
        <f>IF(M234=2,"",_xlfn.IFNA(INDEX(drug_codes,MATCH(loaded!AW234,drug,0)),""))</f>
        <v>#N/A</v>
      </c>
      <c r="Z234" t="e">
        <f>IF(M234=2,"",_xlfn.IFNA(INDEX(drug_codes,MATCH(loaded!AY234,drug,0)),""))</f>
        <v>#N/A</v>
      </c>
      <c r="AA234" t="e">
        <f>IF(M234=2,"",_xlfn.IFNA(INDEX(drug_codes,MATCH(loaded!BA234,drug,0)),""))</f>
        <v>#N/A</v>
      </c>
      <c r="AB234" t="e">
        <f>INDEX(MTT_codes,MATCH(loaded!BC234,MTT,0))</f>
        <v>#N/A</v>
      </c>
      <c r="AC234" t="str">
        <f>_xlfn.IFNA(INDEX(MTT_codes,MATCH(loaded!BE234,MTT,0)),"")</f>
        <v/>
      </c>
      <c r="AD234" t="str">
        <f>_xlfn.IFNA(INDEX(MTT_codes,MATCH(loaded!BG234,MTT,0)),"")</f>
        <v/>
      </c>
      <c r="AE234" t="str">
        <f>_xlfn.IFNA(INDEX(MTT_codes,MATCH(loaded!BI234,MTT,0)),"")</f>
        <v/>
      </c>
      <c r="AF234" t="str">
        <f>_xlfn.IFNA(INDEX(MTT_codes,MATCH(loaded!BK234,MTT,0)),"")</f>
        <v/>
      </c>
      <c r="AG234" t="str">
        <f>_xlfn.IFNA(INDEX(MTT_codes,MATCH(loaded!BM234,MTT,0)),"")</f>
        <v/>
      </c>
      <c r="AH234" t="e">
        <f>INDEX(liv_ar_codes,MATCH(loaded!BO234,liv_ar,0))</f>
        <v>#N/A</v>
      </c>
      <c r="AI234" t="str">
        <f>_xlfn.IFNA(INDEX(MTT_codes,MATCH(loaded!BQ234,MTT,0)),"")</f>
        <v/>
      </c>
      <c r="AJ234">
        <f>_xlfn.IFNA(INDEX(mental_codes,MATCH(loaded!BS234,mental,0)),9)</f>
        <v>9</v>
      </c>
    </row>
    <row r="235" spans="2:36">
      <c r="B235">
        <f>loaded!C235</f>
        <v>0</v>
      </c>
      <c r="C235">
        <f>loaded!I235</f>
        <v>0</v>
      </c>
      <c r="D235">
        <f>IF(loaded!K235="Male",1,IF(loaded!K235="Female",2,9))</f>
        <v>9</v>
      </c>
      <c r="E235" s="89" t="e">
        <f>IF(stats!$Y$13,DATE(RIGHT(loaded!M235,4),MID(loaded!M235,3,2),LEFT(loaded!M235,2)),DATE(RIGHT(loaded!M235,4), MID(loaded!M235,4,2),LEFT(loaded!M235,2)))</f>
        <v>#VALUE!</v>
      </c>
      <c r="F235" s="67" t="e">
        <f t="shared" si="6"/>
        <v>#VALUE!</v>
      </c>
      <c r="G235" t="str">
        <f>LEFT(loaded!O235,3)</f>
        <v/>
      </c>
      <c r="H235" s="67" t="str">
        <f>_xlfn.IFNA(INDEX(cntry_codes,MATCH(loaded!Q235,countries,0)),IF(loaded!Q235="","0003",""))</f>
        <v>0003</v>
      </c>
      <c r="I235" t="e">
        <f>INDEX(atsi_codes,MATCH(loaded!S235,atsi,0))</f>
        <v>#N/A</v>
      </c>
      <c r="J235" t="e">
        <f>INDEX(lang_codes,MATCH(loaded!U235,lang,0))</f>
        <v>#N/A</v>
      </c>
      <c r="K235" s="6">
        <f>loaded!W235</f>
        <v>0</v>
      </c>
      <c r="L235" t="e">
        <f>INDEX(us_acc_codes,MATCH(loaded!Y235,us_acc,0))</f>
        <v>#N/A</v>
      </c>
      <c r="M235" t="e">
        <f>INDEX(client_codes,MATCH(loaded!AA235,client,0))</f>
        <v>#N/A</v>
      </c>
      <c r="N235" t="e">
        <f>INDEX(src_ref_codes,MATCH(loaded!AC235,src_ref,0))</f>
        <v>#N/A</v>
      </c>
      <c r="O235" s="89" t="e">
        <f>IF(stats!$Y$13,DATE(RIGHT(loaded!AE235,4),MID(loaded!AE235,3,2),LEFT(loaded!AE235,2)),DATE(RIGHT(loaded!AE235,4),MID(loaded!AE235,4,2),LEFT(loaded!AE235,2)))</f>
        <v>#VALUE!</v>
      </c>
      <c r="P235" s="89" t="e">
        <f>IF(stats!$Y$13,DATE(RIGHT(loaded!AG235,4),MID(loaded!AG235,3,2),LEFT(loaded!AG235,2)),DATE(RIGHT(loaded!AG235,4),MID(loaded!AG235,4,2),LEFT(loaded!AG235,2)))</f>
        <v>#VALUE!</v>
      </c>
      <c r="Q235" s="67" t="e">
        <f t="shared" si="7"/>
        <v>#VALUE!</v>
      </c>
      <c r="R235" t="e">
        <f>INDEX(reces_codes,MATCH(loaded!AI235,reason,0))</f>
        <v>#N/A</v>
      </c>
      <c r="S235" t="e">
        <f>INDEX(TDS_codes,MATCH(loaded!AK235,TDS,0))</f>
        <v>#N/A</v>
      </c>
      <c r="T235" t="e">
        <f>IF(M235=2,"",INDEX(method_codes,MATCH(loaded!AM235,method,0)))</f>
        <v>#N/A</v>
      </c>
      <c r="U235" t="e">
        <f>IF(M235=2,"",INDEX(inj_codes,MATCH(loaded!AO235,inj,0)))</f>
        <v>#N/A</v>
      </c>
      <c r="V235" t="e">
        <f>IF(M235=2,"",INDEX(drug_codes,MATCH(loaded!AQ235,drug,0)))</f>
        <v>#N/A</v>
      </c>
      <c r="W235" t="e">
        <f>IF(M235=2,"",_xlfn.IFNA(INDEX(drug_codes,MATCH(loaded!AS235,drug,0)),""))</f>
        <v>#N/A</v>
      </c>
      <c r="X235" t="e">
        <f>IF(M235=2,"",_xlfn.IFNA(INDEX(drug_codes,MATCH(loaded!AU235,drug,0)),""))</f>
        <v>#N/A</v>
      </c>
      <c r="Y235" t="e">
        <f>IF(M235=2,"",_xlfn.IFNA(INDEX(drug_codes,MATCH(loaded!AW235,drug,0)),""))</f>
        <v>#N/A</v>
      </c>
      <c r="Z235" t="e">
        <f>IF(M235=2,"",_xlfn.IFNA(INDEX(drug_codes,MATCH(loaded!AY235,drug,0)),""))</f>
        <v>#N/A</v>
      </c>
      <c r="AA235" t="e">
        <f>IF(M235=2,"",_xlfn.IFNA(INDEX(drug_codes,MATCH(loaded!BA235,drug,0)),""))</f>
        <v>#N/A</v>
      </c>
      <c r="AB235" t="e">
        <f>INDEX(MTT_codes,MATCH(loaded!BC235,MTT,0))</f>
        <v>#N/A</v>
      </c>
      <c r="AC235" t="str">
        <f>_xlfn.IFNA(INDEX(MTT_codes,MATCH(loaded!BE235,MTT,0)),"")</f>
        <v/>
      </c>
      <c r="AD235" t="str">
        <f>_xlfn.IFNA(INDEX(MTT_codes,MATCH(loaded!BG235,MTT,0)),"")</f>
        <v/>
      </c>
      <c r="AE235" t="str">
        <f>_xlfn.IFNA(INDEX(MTT_codes,MATCH(loaded!BI235,MTT,0)),"")</f>
        <v/>
      </c>
      <c r="AF235" t="str">
        <f>_xlfn.IFNA(INDEX(MTT_codes,MATCH(loaded!BK235,MTT,0)),"")</f>
        <v/>
      </c>
      <c r="AG235" t="str">
        <f>_xlfn.IFNA(INDEX(MTT_codes,MATCH(loaded!BM235,MTT,0)),"")</f>
        <v/>
      </c>
      <c r="AH235" t="e">
        <f>INDEX(liv_ar_codes,MATCH(loaded!BO235,liv_ar,0))</f>
        <v>#N/A</v>
      </c>
      <c r="AI235" t="str">
        <f>_xlfn.IFNA(INDEX(MTT_codes,MATCH(loaded!BQ235,MTT,0)),"")</f>
        <v/>
      </c>
      <c r="AJ235">
        <f>_xlfn.IFNA(INDEX(mental_codes,MATCH(loaded!BS235,mental,0)),9)</f>
        <v>9</v>
      </c>
    </row>
    <row r="236" spans="2:36">
      <c r="B236">
        <f>loaded!C236</f>
        <v>0</v>
      </c>
      <c r="C236">
        <f>loaded!I236</f>
        <v>0</v>
      </c>
      <c r="D236">
        <f>IF(loaded!K236="Male",1,IF(loaded!K236="Female",2,9))</f>
        <v>9</v>
      </c>
      <c r="E236" s="89" t="e">
        <f>IF(stats!$Y$13,DATE(RIGHT(loaded!M236,4),MID(loaded!M236,3,2),LEFT(loaded!M236,2)),DATE(RIGHT(loaded!M236,4), MID(loaded!M236,4,2),LEFT(loaded!M236,2)))</f>
        <v>#VALUE!</v>
      </c>
      <c r="F236" s="67" t="e">
        <f t="shared" si="6"/>
        <v>#VALUE!</v>
      </c>
      <c r="G236" t="str">
        <f>LEFT(loaded!O236,3)</f>
        <v/>
      </c>
      <c r="H236" s="67" t="str">
        <f>_xlfn.IFNA(INDEX(cntry_codes,MATCH(loaded!Q236,countries,0)),IF(loaded!Q236="","0003",""))</f>
        <v>0003</v>
      </c>
      <c r="I236" t="e">
        <f>INDEX(atsi_codes,MATCH(loaded!S236,atsi,0))</f>
        <v>#N/A</v>
      </c>
      <c r="J236" t="e">
        <f>INDEX(lang_codes,MATCH(loaded!U236,lang,0))</f>
        <v>#N/A</v>
      </c>
      <c r="K236" s="6">
        <f>loaded!W236</f>
        <v>0</v>
      </c>
      <c r="L236" t="e">
        <f>INDEX(us_acc_codes,MATCH(loaded!Y236,us_acc,0))</f>
        <v>#N/A</v>
      </c>
      <c r="M236" t="e">
        <f>INDEX(client_codes,MATCH(loaded!AA236,client,0))</f>
        <v>#N/A</v>
      </c>
      <c r="N236" t="e">
        <f>INDEX(src_ref_codes,MATCH(loaded!AC236,src_ref,0))</f>
        <v>#N/A</v>
      </c>
      <c r="O236" s="89" t="e">
        <f>IF(stats!$Y$13,DATE(RIGHT(loaded!AE236,4),MID(loaded!AE236,3,2),LEFT(loaded!AE236,2)),DATE(RIGHT(loaded!AE236,4),MID(loaded!AE236,4,2),LEFT(loaded!AE236,2)))</f>
        <v>#VALUE!</v>
      </c>
      <c r="P236" s="89" t="e">
        <f>IF(stats!$Y$13,DATE(RIGHT(loaded!AG236,4),MID(loaded!AG236,3,2),LEFT(loaded!AG236,2)),DATE(RIGHT(loaded!AG236,4),MID(loaded!AG236,4,2),LEFT(loaded!AG236,2)))</f>
        <v>#VALUE!</v>
      </c>
      <c r="Q236" s="67" t="e">
        <f t="shared" si="7"/>
        <v>#VALUE!</v>
      </c>
      <c r="R236" t="e">
        <f>INDEX(reces_codes,MATCH(loaded!AI236,reason,0))</f>
        <v>#N/A</v>
      </c>
      <c r="S236" t="e">
        <f>INDEX(TDS_codes,MATCH(loaded!AK236,TDS,0))</f>
        <v>#N/A</v>
      </c>
      <c r="T236" t="e">
        <f>IF(M236=2,"",INDEX(method_codes,MATCH(loaded!AM236,method,0)))</f>
        <v>#N/A</v>
      </c>
      <c r="U236" t="e">
        <f>IF(M236=2,"",INDEX(inj_codes,MATCH(loaded!AO236,inj,0)))</f>
        <v>#N/A</v>
      </c>
      <c r="V236" t="e">
        <f>IF(M236=2,"",INDEX(drug_codes,MATCH(loaded!AQ236,drug,0)))</f>
        <v>#N/A</v>
      </c>
      <c r="W236" t="e">
        <f>IF(M236=2,"",_xlfn.IFNA(INDEX(drug_codes,MATCH(loaded!AS236,drug,0)),""))</f>
        <v>#N/A</v>
      </c>
      <c r="X236" t="e">
        <f>IF(M236=2,"",_xlfn.IFNA(INDEX(drug_codes,MATCH(loaded!AU236,drug,0)),""))</f>
        <v>#N/A</v>
      </c>
      <c r="Y236" t="e">
        <f>IF(M236=2,"",_xlfn.IFNA(INDEX(drug_codes,MATCH(loaded!AW236,drug,0)),""))</f>
        <v>#N/A</v>
      </c>
      <c r="Z236" t="e">
        <f>IF(M236=2,"",_xlfn.IFNA(INDEX(drug_codes,MATCH(loaded!AY236,drug,0)),""))</f>
        <v>#N/A</v>
      </c>
      <c r="AA236" t="e">
        <f>IF(M236=2,"",_xlfn.IFNA(INDEX(drug_codes,MATCH(loaded!BA236,drug,0)),""))</f>
        <v>#N/A</v>
      </c>
      <c r="AB236" t="e">
        <f>INDEX(MTT_codes,MATCH(loaded!BC236,MTT,0))</f>
        <v>#N/A</v>
      </c>
      <c r="AC236" t="str">
        <f>_xlfn.IFNA(INDEX(MTT_codes,MATCH(loaded!BE236,MTT,0)),"")</f>
        <v/>
      </c>
      <c r="AD236" t="str">
        <f>_xlfn.IFNA(INDEX(MTT_codes,MATCH(loaded!BG236,MTT,0)),"")</f>
        <v/>
      </c>
      <c r="AE236" t="str">
        <f>_xlfn.IFNA(INDEX(MTT_codes,MATCH(loaded!BI236,MTT,0)),"")</f>
        <v/>
      </c>
      <c r="AF236" t="str">
        <f>_xlfn.IFNA(INDEX(MTT_codes,MATCH(loaded!BK236,MTT,0)),"")</f>
        <v/>
      </c>
      <c r="AG236" t="str">
        <f>_xlfn.IFNA(INDEX(MTT_codes,MATCH(loaded!BM236,MTT,0)),"")</f>
        <v/>
      </c>
      <c r="AH236" t="e">
        <f>INDEX(liv_ar_codes,MATCH(loaded!BO236,liv_ar,0))</f>
        <v>#N/A</v>
      </c>
      <c r="AI236" t="str">
        <f>_xlfn.IFNA(INDEX(MTT_codes,MATCH(loaded!BQ236,MTT,0)),"")</f>
        <v/>
      </c>
      <c r="AJ236">
        <f>_xlfn.IFNA(INDEX(mental_codes,MATCH(loaded!BS236,mental,0)),9)</f>
        <v>9</v>
      </c>
    </row>
    <row r="237" spans="2:36">
      <c r="B237">
        <f>loaded!C237</f>
        <v>0</v>
      </c>
      <c r="C237">
        <f>loaded!I237</f>
        <v>0</v>
      </c>
      <c r="D237">
        <f>IF(loaded!K237="Male",1,IF(loaded!K237="Female",2,9))</f>
        <v>9</v>
      </c>
      <c r="E237" s="89" t="e">
        <f>IF(stats!$Y$13,DATE(RIGHT(loaded!M237,4),MID(loaded!M237,3,2),LEFT(loaded!M237,2)),DATE(RIGHT(loaded!M237,4), MID(loaded!M237,4,2),LEFT(loaded!M237,2)))</f>
        <v>#VALUE!</v>
      </c>
      <c r="F237" s="67" t="e">
        <f t="shared" si="6"/>
        <v>#VALUE!</v>
      </c>
      <c r="G237" t="str">
        <f>LEFT(loaded!O237,3)</f>
        <v/>
      </c>
      <c r="H237" s="67" t="str">
        <f>_xlfn.IFNA(INDEX(cntry_codes,MATCH(loaded!Q237,countries,0)),IF(loaded!Q237="","0003",""))</f>
        <v>0003</v>
      </c>
      <c r="I237" t="e">
        <f>INDEX(atsi_codes,MATCH(loaded!S237,atsi,0))</f>
        <v>#N/A</v>
      </c>
      <c r="J237" t="e">
        <f>INDEX(lang_codes,MATCH(loaded!U237,lang,0))</f>
        <v>#N/A</v>
      </c>
      <c r="K237" s="6">
        <f>loaded!W237</f>
        <v>0</v>
      </c>
      <c r="L237" t="e">
        <f>INDEX(us_acc_codes,MATCH(loaded!Y237,us_acc,0))</f>
        <v>#N/A</v>
      </c>
      <c r="M237" t="e">
        <f>INDEX(client_codes,MATCH(loaded!AA237,client,0))</f>
        <v>#N/A</v>
      </c>
      <c r="N237" t="e">
        <f>INDEX(src_ref_codes,MATCH(loaded!AC237,src_ref,0))</f>
        <v>#N/A</v>
      </c>
      <c r="O237" s="89" t="e">
        <f>IF(stats!$Y$13,DATE(RIGHT(loaded!AE237,4),MID(loaded!AE237,3,2),LEFT(loaded!AE237,2)),DATE(RIGHT(loaded!AE237,4),MID(loaded!AE237,4,2),LEFT(loaded!AE237,2)))</f>
        <v>#VALUE!</v>
      </c>
      <c r="P237" s="89" t="e">
        <f>IF(stats!$Y$13,DATE(RIGHT(loaded!AG237,4),MID(loaded!AG237,3,2),LEFT(loaded!AG237,2)),DATE(RIGHT(loaded!AG237,4),MID(loaded!AG237,4,2),LEFT(loaded!AG237,2)))</f>
        <v>#VALUE!</v>
      </c>
      <c r="Q237" s="67" t="e">
        <f t="shared" si="7"/>
        <v>#VALUE!</v>
      </c>
      <c r="R237" t="e">
        <f>INDEX(reces_codes,MATCH(loaded!AI237,reason,0))</f>
        <v>#N/A</v>
      </c>
      <c r="S237" t="e">
        <f>INDEX(TDS_codes,MATCH(loaded!AK237,TDS,0))</f>
        <v>#N/A</v>
      </c>
      <c r="T237" t="e">
        <f>IF(M237=2,"",INDEX(method_codes,MATCH(loaded!AM237,method,0)))</f>
        <v>#N/A</v>
      </c>
      <c r="U237" t="e">
        <f>IF(M237=2,"",INDEX(inj_codes,MATCH(loaded!AO237,inj,0)))</f>
        <v>#N/A</v>
      </c>
      <c r="V237" t="e">
        <f>IF(M237=2,"",INDEX(drug_codes,MATCH(loaded!AQ237,drug,0)))</f>
        <v>#N/A</v>
      </c>
      <c r="W237" t="e">
        <f>IF(M237=2,"",_xlfn.IFNA(INDEX(drug_codes,MATCH(loaded!AS237,drug,0)),""))</f>
        <v>#N/A</v>
      </c>
      <c r="X237" t="e">
        <f>IF(M237=2,"",_xlfn.IFNA(INDEX(drug_codes,MATCH(loaded!AU237,drug,0)),""))</f>
        <v>#N/A</v>
      </c>
      <c r="Y237" t="e">
        <f>IF(M237=2,"",_xlfn.IFNA(INDEX(drug_codes,MATCH(loaded!AW237,drug,0)),""))</f>
        <v>#N/A</v>
      </c>
      <c r="Z237" t="e">
        <f>IF(M237=2,"",_xlfn.IFNA(INDEX(drug_codes,MATCH(loaded!AY237,drug,0)),""))</f>
        <v>#N/A</v>
      </c>
      <c r="AA237" t="e">
        <f>IF(M237=2,"",_xlfn.IFNA(INDEX(drug_codes,MATCH(loaded!BA237,drug,0)),""))</f>
        <v>#N/A</v>
      </c>
      <c r="AB237" t="e">
        <f>INDEX(MTT_codes,MATCH(loaded!BC237,MTT,0))</f>
        <v>#N/A</v>
      </c>
      <c r="AC237" t="str">
        <f>_xlfn.IFNA(INDEX(MTT_codes,MATCH(loaded!BE237,MTT,0)),"")</f>
        <v/>
      </c>
      <c r="AD237" t="str">
        <f>_xlfn.IFNA(INDEX(MTT_codes,MATCH(loaded!BG237,MTT,0)),"")</f>
        <v/>
      </c>
      <c r="AE237" t="str">
        <f>_xlfn.IFNA(INDEX(MTT_codes,MATCH(loaded!BI237,MTT,0)),"")</f>
        <v/>
      </c>
      <c r="AF237" t="str">
        <f>_xlfn.IFNA(INDEX(MTT_codes,MATCH(loaded!BK237,MTT,0)),"")</f>
        <v/>
      </c>
      <c r="AG237" t="str">
        <f>_xlfn.IFNA(INDEX(MTT_codes,MATCH(loaded!BM237,MTT,0)),"")</f>
        <v/>
      </c>
      <c r="AH237" t="e">
        <f>INDEX(liv_ar_codes,MATCH(loaded!BO237,liv_ar,0))</f>
        <v>#N/A</v>
      </c>
      <c r="AI237" t="str">
        <f>_xlfn.IFNA(INDEX(MTT_codes,MATCH(loaded!BQ237,MTT,0)),"")</f>
        <v/>
      </c>
      <c r="AJ237">
        <f>_xlfn.IFNA(INDEX(mental_codes,MATCH(loaded!BS237,mental,0)),9)</f>
        <v>9</v>
      </c>
    </row>
    <row r="238" spans="2:36">
      <c r="B238">
        <f>loaded!C238</f>
        <v>0</v>
      </c>
      <c r="C238">
        <f>loaded!I238</f>
        <v>0</v>
      </c>
      <c r="D238">
        <f>IF(loaded!K238="Male",1,IF(loaded!K238="Female",2,9))</f>
        <v>9</v>
      </c>
      <c r="E238" s="89" t="e">
        <f>IF(stats!$Y$13,DATE(RIGHT(loaded!M238,4),MID(loaded!M238,3,2),LEFT(loaded!M238,2)),DATE(RIGHT(loaded!M238,4), MID(loaded!M238,4,2),LEFT(loaded!M238,2)))</f>
        <v>#VALUE!</v>
      </c>
      <c r="F238" s="67" t="e">
        <f t="shared" si="6"/>
        <v>#VALUE!</v>
      </c>
      <c r="G238" t="str">
        <f>LEFT(loaded!O238,3)</f>
        <v/>
      </c>
      <c r="H238" s="67" t="str">
        <f>_xlfn.IFNA(INDEX(cntry_codes,MATCH(loaded!Q238,countries,0)),IF(loaded!Q238="","0003",""))</f>
        <v>0003</v>
      </c>
      <c r="I238" t="e">
        <f>INDEX(atsi_codes,MATCH(loaded!S238,atsi,0))</f>
        <v>#N/A</v>
      </c>
      <c r="J238" t="e">
        <f>INDEX(lang_codes,MATCH(loaded!U238,lang,0))</f>
        <v>#N/A</v>
      </c>
      <c r="K238" s="6">
        <f>loaded!W238</f>
        <v>0</v>
      </c>
      <c r="L238" t="e">
        <f>INDEX(us_acc_codes,MATCH(loaded!Y238,us_acc,0))</f>
        <v>#N/A</v>
      </c>
      <c r="M238" t="e">
        <f>INDEX(client_codes,MATCH(loaded!AA238,client,0))</f>
        <v>#N/A</v>
      </c>
      <c r="N238" t="e">
        <f>INDEX(src_ref_codes,MATCH(loaded!AC238,src_ref,0))</f>
        <v>#N/A</v>
      </c>
      <c r="O238" s="89" t="e">
        <f>IF(stats!$Y$13,DATE(RIGHT(loaded!AE238,4),MID(loaded!AE238,3,2),LEFT(loaded!AE238,2)),DATE(RIGHT(loaded!AE238,4),MID(loaded!AE238,4,2),LEFT(loaded!AE238,2)))</f>
        <v>#VALUE!</v>
      </c>
      <c r="P238" s="89" t="e">
        <f>IF(stats!$Y$13,DATE(RIGHT(loaded!AG238,4),MID(loaded!AG238,3,2),LEFT(loaded!AG238,2)),DATE(RIGHT(loaded!AG238,4),MID(loaded!AG238,4,2),LEFT(loaded!AG238,2)))</f>
        <v>#VALUE!</v>
      </c>
      <c r="Q238" s="67" t="e">
        <f t="shared" si="7"/>
        <v>#VALUE!</v>
      </c>
      <c r="R238" t="e">
        <f>INDEX(reces_codes,MATCH(loaded!AI238,reason,0))</f>
        <v>#N/A</v>
      </c>
      <c r="S238" t="e">
        <f>INDEX(TDS_codes,MATCH(loaded!AK238,TDS,0))</f>
        <v>#N/A</v>
      </c>
      <c r="T238" t="e">
        <f>IF(M238=2,"",INDEX(method_codes,MATCH(loaded!AM238,method,0)))</f>
        <v>#N/A</v>
      </c>
      <c r="U238" t="e">
        <f>IF(M238=2,"",INDEX(inj_codes,MATCH(loaded!AO238,inj,0)))</f>
        <v>#N/A</v>
      </c>
      <c r="V238" t="e">
        <f>IF(M238=2,"",INDEX(drug_codes,MATCH(loaded!AQ238,drug,0)))</f>
        <v>#N/A</v>
      </c>
      <c r="W238" t="e">
        <f>IF(M238=2,"",_xlfn.IFNA(INDEX(drug_codes,MATCH(loaded!AS238,drug,0)),""))</f>
        <v>#N/A</v>
      </c>
      <c r="X238" t="e">
        <f>IF(M238=2,"",_xlfn.IFNA(INDEX(drug_codes,MATCH(loaded!AU238,drug,0)),""))</f>
        <v>#N/A</v>
      </c>
      <c r="Y238" t="e">
        <f>IF(M238=2,"",_xlfn.IFNA(INDEX(drug_codes,MATCH(loaded!AW238,drug,0)),""))</f>
        <v>#N/A</v>
      </c>
      <c r="Z238" t="e">
        <f>IF(M238=2,"",_xlfn.IFNA(INDEX(drug_codes,MATCH(loaded!AY238,drug,0)),""))</f>
        <v>#N/A</v>
      </c>
      <c r="AA238" t="e">
        <f>IF(M238=2,"",_xlfn.IFNA(INDEX(drug_codes,MATCH(loaded!BA238,drug,0)),""))</f>
        <v>#N/A</v>
      </c>
      <c r="AB238" t="e">
        <f>INDEX(MTT_codes,MATCH(loaded!BC238,MTT,0))</f>
        <v>#N/A</v>
      </c>
      <c r="AC238" t="str">
        <f>_xlfn.IFNA(INDEX(MTT_codes,MATCH(loaded!BE238,MTT,0)),"")</f>
        <v/>
      </c>
      <c r="AD238" t="str">
        <f>_xlfn.IFNA(INDEX(MTT_codes,MATCH(loaded!BG238,MTT,0)),"")</f>
        <v/>
      </c>
      <c r="AE238" t="str">
        <f>_xlfn.IFNA(INDEX(MTT_codes,MATCH(loaded!BI238,MTT,0)),"")</f>
        <v/>
      </c>
      <c r="AF238" t="str">
        <f>_xlfn.IFNA(INDEX(MTT_codes,MATCH(loaded!BK238,MTT,0)),"")</f>
        <v/>
      </c>
      <c r="AG238" t="str">
        <f>_xlfn.IFNA(INDEX(MTT_codes,MATCH(loaded!BM238,MTT,0)),"")</f>
        <v/>
      </c>
      <c r="AH238" t="e">
        <f>INDEX(liv_ar_codes,MATCH(loaded!BO238,liv_ar,0))</f>
        <v>#N/A</v>
      </c>
      <c r="AI238" t="str">
        <f>_xlfn.IFNA(INDEX(MTT_codes,MATCH(loaded!BQ238,MTT,0)),"")</f>
        <v/>
      </c>
      <c r="AJ238">
        <f>_xlfn.IFNA(INDEX(mental_codes,MATCH(loaded!BS238,mental,0)),9)</f>
        <v>9</v>
      </c>
    </row>
    <row r="239" spans="2:36">
      <c r="B239">
        <f>loaded!C239</f>
        <v>0</v>
      </c>
      <c r="C239">
        <f>loaded!I239</f>
        <v>0</v>
      </c>
      <c r="D239">
        <f>IF(loaded!K239="Male",1,IF(loaded!K239="Female",2,9))</f>
        <v>9</v>
      </c>
      <c r="E239" s="89" t="e">
        <f>IF(stats!$Y$13,DATE(RIGHT(loaded!M239,4),MID(loaded!M239,3,2),LEFT(loaded!M239,2)),DATE(RIGHT(loaded!M239,4), MID(loaded!M239,4,2),LEFT(loaded!M239,2)))</f>
        <v>#VALUE!</v>
      </c>
      <c r="F239" s="67" t="e">
        <f t="shared" si="6"/>
        <v>#VALUE!</v>
      </c>
      <c r="G239" t="str">
        <f>LEFT(loaded!O239,3)</f>
        <v/>
      </c>
      <c r="H239" s="67" t="str">
        <f>_xlfn.IFNA(INDEX(cntry_codes,MATCH(loaded!Q239,countries,0)),IF(loaded!Q239="","0003",""))</f>
        <v>0003</v>
      </c>
      <c r="I239" t="e">
        <f>INDEX(atsi_codes,MATCH(loaded!S239,atsi,0))</f>
        <v>#N/A</v>
      </c>
      <c r="J239" t="e">
        <f>INDEX(lang_codes,MATCH(loaded!U239,lang,0))</f>
        <v>#N/A</v>
      </c>
      <c r="K239" s="6">
        <f>loaded!W239</f>
        <v>0</v>
      </c>
      <c r="L239" t="e">
        <f>INDEX(us_acc_codes,MATCH(loaded!Y239,us_acc,0))</f>
        <v>#N/A</v>
      </c>
      <c r="M239" t="e">
        <f>INDEX(client_codes,MATCH(loaded!AA239,client,0))</f>
        <v>#N/A</v>
      </c>
      <c r="N239" t="e">
        <f>INDEX(src_ref_codes,MATCH(loaded!AC239,src_ref,0))</f>
        <v>#N/A</v>
      </c>
      <c r="O239" s="89" t="e">
        <f>IF(stats!$Y$13,DATE(RIGHT(loaded!AE239,4),MID(loaded!AE239,3,2),LEFT(loaded!AE239,2)),DATE(RIGHT(loaded!AE239,4),MID(loaded!AE239,4,2),LEFT(loaded!AE239,2)))</f>
        <v>#VALUE!</v>
      </c>
      <c r="P239" s="89" t="e">
        <f>IF(stats!$Y$13,DATE(RIGHT(loaded!AG239,4),MID(loaded!AG239,3,2),LEFT(loaded!AG239,2)),DATE(RIGHT(loaded!AG239,4),MID(loaded!AG239,4,2),LEFT(loaded!AG239,2)))</f>
        <v>#VALUE!</v>
      </c>
      <c r="Q239" s="67" t="e">
        <f t="shared" si="7"/>
        <v>#VALUE!</v>
      </c>
      <c r="R239" t="e">
        <f>INDEX(reces_codes,MATCH(loaded!AI239,reason,0))</f>
        <v>#N/A</v>
      </c>
      <c r="S239" t="e">
        <f>INDEX(TDS_codes,MATCH(loaded!AK239,TDS,0))</f>
        <v>#N/A</v>
      </c>
      <c r="T239" t="e">
        <f>IF(M239=2,"",INDEX(method_codes,MATCH(loaded!AM239,method,0)))</f>
        <v>#N/A</v>
      </c>
      <c r="U239" t="e">
        <f>IF(M239=2,"",INDEX(inj_codes,MATCH(loaded!AO239,inj,0)))</f>
        <v>#N/A</v>
      </c>
      <c r="V239" t="e">
        <f>IF(M239=2,"",INDEX(drug_codes,MATCH(loaded!AQ239,drug,0)))</f>
        <v>#N/A</v>
      </c>
      <c r="W239" t="e">
        <f>IF(M239=2,"",_xlfn.IFNA(INDEX(drug_codes,MATCH(loaded!AS239,drug,0)),""))</f>
        <v>#N/A</v>
      </c>
      <c r="X239" t="e">
        <f>IF(M239=2,"",_xlfn.IFNA(INDEX(drug_codes,MATCH(loaded!AU239,drug,0)),""))</f>
        <v>#N/A</v>
      </c>
      <c r="Y239" t="e">
        <f>IF(M239=2,"",_xlfn.IFNA(INDEX(drug_codes,MATCH(loaded!AW239,drug,0)),""))</f>
        <v>#N/A</v>
      </c>
      <c r="Z239" t="e">
        <f>IF(M239=2,"",_xlfn.IFNA(INDEX(drug_codes,MATCH(loaded!AY239,drug,0)),""))</f>
        <v>#N/A</v>
      </c>
      <c r="AA239" t="e">
        <f>IF(M239=2,"",_xlfn.IFNA(INDEX(drug_codes,MATCH(loaded!BA239,drug,0)),""))</f>
        <v>#N/A</v>
      </c>
      <c r="AB239" t="e">
        <f>INDEX(MTT_codes,MATCH(loaded!BC239,MTT,0))</f>
        <v>#N/A</v>
      </c>
      <c r="AC239" t="str">
        <f>_xlfn.IFNA(INDEX(MTT_codes,MATCH(loaded!BE239,MTT,0)),"")</f>
        <v/>
      </c>
      <c r="AD239" t="str">
        <f>_xlfn.IFNA(INDEX(MTT_codes,MATCH(loaded!BG239,MTT,0)),"")</f>
        <v/>
      </c>
      <c r="AE239" t="str">
        <f>_xlfn.IFNA(INDEX(MTT_codes,MATCH(loaded!BI239,MTT,0)),"")</f>
        <v/>
      </c>
      <c r="AF239" t="str">
        <f>_xlfn.IFNA(INDEX(MTT_codes,MATCH(loaded!BK239,MTT,0)),"")</f>
        <v/>
      </c>
      <c r="AG239" t="str">
        <f>_xlfn.IFNA(INDEX(MTT_codes,MATCH(loaded!BM239,MTT,0)),"")</f>
        <v/>
      </c>
      <c r="AH239" t="e">
        <f>INDEX(liv_ar_codes,MATCH(loaded!BO239,liv_ar,0))</f>
        <v>#N/A</v>
      </c>
      <c r="AI239" t="str">
        <f>_xlfn.IFNA(INDEX(MTT_codes,MATCH(loaded!BQ239,MTT,0)),"")</f>
        <v/>
      </c>
      <c r="AJ239">
        <f>_xlfn.IFNA(INDEX(mental_codes,MATCH(loaded!BS239,mental,0)),9)</f>
        <v>9</v>
      </c>
    </row>
    <row r="240" spans="2:36">
      <c r="B240">
        <f>loaded!C240</f>
        <v>0</v>
      </c>
      <c r="C240">
        <f>loaded!I240</f>
        <v>0</v>
      </c>
      <c r="D240">
        <f>IF(loaded!K240="Male",1,IF(loaded!K240="Female",2,9))</f>
        <v>9</v>
      </c>
      <c r="E240" s="89" t="e">
        <f>IF(stats!$Y$13,DATE(RIGHT(loaded!M240,4),MID(loaded!M240,3,2),LEFT(loaded!M240,2)),DATE(RIGHT(loaded!M240,4), MID(loaded!M240,4,2),LEFT(loaded!M240,2)))</f>
        <v>#VALUE!</v>
      </c>
      <c r="F240" s="67" t="e">
        <f t="shared" si="6"/>
        <v>#VALUE!</v>
      </c>
      <c r="G240" t="str">
        <f>LEFT(loaded!O240,3)</f>
        <v/>
      </c>
      <c r="H240" s="67" t="str">
        <f>_xlfn.IFNA(INDEX(cntry_codes,MATCH(loaded!Q240,countries,0)),IF(loaded!Q240="","0003",""))</f>
        <v>0003</v>
      </c>
      <c r="I240" t="e">
        <f>INDEX(atsi_codes,MATCH(loaded!S240,atsi,0))</f>
        <v>#N/A</v>
      </c>
      <c r="J240" t="e">
        <f>INDEX(lang_codes,MATCH(loaded!U240,lang,0))</f>
        <v>#N/A</v>
      </c>
      <c r="K240" s="6">
        <f>loaded!W240</f>
        <v>0</v>
      </c>
      <c r="L240" t="e">
        <f>INDEX(us_acc_codes,MATCH(loaded!Y240,us_acc,0))</f>
        <v>#N/A</v>
      </c>
      <c r="M240" t="e">
        <f>INDEX(client_codes,MATCH(loaded!AA240,client,0))</f>
        <v>#N/A</v>
      </c>
      <c r="N240" t="e">
        <f>INDEX(src_ref_codes,MATCH(loaded!AC240,src_ref,0))</f>
        <v>#N/A</v>
      </c>
      <c r="O240" s="89" t="e">
        <f>IF(stats!$Y$13,DATE(RIGHT(loaded!AE240,4),MID(loaded!AE240,3,2),LEFT(loaded!AE240,2)),DATE(RIGHT(loaded!AE240,4),MID(loaded!AE240,4,2),LEFT(loaded!AE240,2)))</f>
        <v>#VALUE!</v>
      </c>
      <c r="P240" s="89" t="e">
        <f>IF(stats!$Y$13,DATE(RIGHT(loaded!AG240,4),MID(loaded!AG240,3,2),LEFT(loaded!AG240,2)),DATE(RIGHT(loaded!AG240,4),MID(loaded!AG240,4,2),LEFT(loaded!AG240,2)))</f>
        <v>#VALUE!</v>
      </c>
      <c r="Q240" s="67" t="e">
        <f t="shared" si="7"/>
        <v>#VALUE!</v>
      </c>
      <c r="R240" t="e">
        <f>INDEX(reces_codes,MATCH(loaded!AI240,reason,0))</f>
        <v>#N/A</v>
      </c>
      <c r="S240" t="e">
        <f>INDEX(TDS_codes,MATCH(loaded!AK240,TDS,0))</f>
        <v>#N/A</v>
      </c>
      <c r="T240" t="e">
        <f>IF(M240=2,"",INDEX(method_codes,MATCH(loaded!AM240,method,0)))</f>
        <v>#N/A</v>
      </c>
      <c r="U240" t="e">
        <f>IF(M240=2,"",INDEX(inj_codes,MATCH(loaded!AO240,inj,0)))</f>
        <v>#N/A</v>
      </c>
      <c r="V240" t="e">
        <f>IF(M240=2,"",INDEX(drug_codes,MATCH(loaded!AQ240,drug,0)))</f>
        <v>#N/A</v>
      </c>
      <c r="W240" t="e">
        <f>IF(M240=2,"",_xlfn.IFNA(INDEX(drug_codes,MATCH(loaded!AS240,drug,0)),""))</f>
        <v>#N/A</v>
      </c>
      <c r="X240" t="e">
        <f>IF(M240=2,"",_xlfn.IFNA(INDEX(drug_codes,MATCH(loaded!AU240,drug,0)),""))</f>
        <v>#N/A</v>
      </c>
      <c r="Y240" t="e">
        <f>IF(M240=2,"",_xlfn.IFNA(INDEX(drug_codes,MATCH(loaded!AW240,drug,0)),""))</f>
        <v>#N/A</v>
      </c>
      <c r="Z240" t="e">
        <f>IF(M240=2,"",_xlfn.IFNA(INDEX(drug_codes,MATCH(loaded!AY240,drug,0)),""))</f>
        <v>#N/A</v>
      </c>
      <c r="AA240" t="e">
        <f>IF(M240=2,"",_xlfn.IFNA(INDEX(drug_codes,MATCH(loaded!BA240,drug,0)),""))</f>
        <v>#N/A</v>
      </c>
      <c r="AB240" t="e">
        <f>INDEX(MTT_codes,MATCH(loaded!BC240,MTT,0))</f>
        <v>#N/A</v>
      </c>
      <c r="AC240" t="str">
        <f>_xlfn.IFNA(INDEX(MTT_codes,MATCH(loaded!BE240,MTT,0)),"")</f>
        <v/>
      </c>
      <c r="AD240" t="str">
        <f>_xlfn.IFNA(INDEX(MTT_codes,MATCH(loaded!BG240,MTT,0)),"")</f>
        <v/>
      </c>
      <c r="AE240" t="str">
        <f>_xlfn.IFNA(INDEX(MTT_codes,MATCH(loaded!BI240,MTT,0)),"")</f>
        <v/>
      </c>
      <c r="AF240" t="str">
        <f>_xlfn.IFNA(INDEX(MTT_codes,MATCH(loaded!BK240,MTT,0)),"")</f>
        <v/>
      </c>
      <c r="AG240" t="str">
        <f>_xlfn.IFNA(INDEX(MTT_codes,MATCH(loaded!BM240,MTT,0)),"")</f>
        <v/>
      </c>
      <c r="AH240" t="e">
        <f>INDEX(liv_ar_codes,MATCH(loaded!BO240,liv_ar,0))</f>
        <v>#N/A</v>
      </c>
      <c r="AI240" t="str">
        <f>_xlfn.IFNA(INDEX(MTT_codes,MATCH(loaded!BQ240,MTT,0)),"")</f>
        <v/>
      </c>
      <c r="AJ240">
        <f>_xlfn.IFNA(INDEX(mental_codes,MATCH(loaded!BS240,mental,0)),9)</f>
        <v>9</v>
      </c>
    </row>
    <row r="241" spans="2:36">
      <c r="B241">
        <f>loaded!C241</f>
        <v>0</v>
      </c>
      <c r="C241">
        <f>loaded!I241</f>
        <v>0</v>
      </c>
      <c r="D241">
        <f>IF(loaded!K241="Male",1,IF(loaded!K241="Female",2,9))</f>
        <v>9</v>
      </c>
      <c r="E241" s="89" t="e">
        <f>IF(stats!$Y$13,DATE(RIGHT(loaded!M241,4),MID(loaded!M241,3,2),LEFT(loaded!M241,2)),DATE(RIGHT(loaded!M241,4), MID(loaded!M241,4,2),LEFT(loaded!M241,2)))</f>
        <v>#VALUE!</v>
      </c>
      <c r="F241" s="67" t="e">
        <f t="shared" si="6"/>
        <v>#VALUE!</v>
      </c>
      <c r="G241" t="str">
        <f>LEFT(loaded!O241,3)</f>
        <v/>
      </c>
      <c r="H241" s="67" t="str">
        <f>_xlfn.IFNA(INDEX(cntry_codes,MATCH(loaded!Q241,countries,0)),IF(loaded!Q241="","0003",""))</f>
        <v>0003</v>
      </c>
      <c r="I241" t="e">
        <f>INDEX(atsi_codes,MATCH(loaded!S241,atsi,0))</f>
        <v>#N/A</v>
      </c>
      <c r="J241" t="e">
        <f>INDEX(lang_codes,MATCH(loaded!U241,lang,0))</f>
        <v>#N/A</v>
      </c>
      <c r="K241" s="6">
        <f>loaded!W241</f>
        <v>0</v>
      </c>
      <c r="L241" t="e">
        <f>INDEX(us_acc_codes,MATCH(loaded!Y241,us_acc,0))</f>
        <v>#N/A</v>
      </c>
      <c r="M241" t="e">
        <f>INDEX(client_codes,MATCH(loaded!AA241,client,0))</f>
        <v>#N/A</v>
      </c>
      <c r="N241" t="e">
        <f>INDEX(src_ref_codes,MATCH(loaded!AC241,src_ref,0))</f>
        <v>#N/A</v>
      </c>
      <c r="O241" s="89" t="e">
        <f>IF(stats!$Y$13,DATE(RIGHT(loaded!AE241,4),MID(loaded!AE241,3,2),LEFT(loaded!AE241,2)),DATE(RIGHT(loaded!AE241,4),MID(loaded!AE241,4,2),LEFT(loaded!AE241,2)))</f>
        <v>#VALUE!</v>
      </c>
      <c r="P241" s="89" t="e">
        <f>IF(stats!$Y$13,DATE(RIGHT(loaded!AG241,4),MID(loaded!AG241,3,2),LEFT(loaded!AG241,2)),DATE(RIGHT(loaded!AG241,4),MID(loaded!AG241,4,2),LEFT(loaded!AG241,2)))</f>
        <v>#VALUE!</v>
      </c>
      <c r="Q241" s="67" t="e">
        <f t="shared" si="7"/>
        <v>#VALUE!</v>
      </c>
      <c r="R241" t="e">
        <f>INDEX(reces_codes,MATCH(loaded!AI241,reason,0))</f>
        <v>#N/A</v>
      </c>
      <c r="S241" t="e">
        <f>INDEX(TDS_codes,MATCH(loaded!AK241,TDS,0))</f>
        <v>#N/A</v>
      </c>
      <c r="T241" t="e">
        <f>IF(M241=2,"",INDEX(method_codes,MATCH(loaded!AM241,method,0)))</f>
        <v>#N/A</v>
      </c>
      <c r="U241" t="e">
        <f>IF(M241=2,"",INDEX(inj_codes,MATCH(loaded!AO241,inj,0)))</f>
        <v>#N/A</v>
      </c>
      <c r="V241" t="e">
        <f>IF(M241=2,"",INDEX(drug_codes,MATCH(loaded!AQ241,drug,0)))</f>
        <v>#N/A</v>
      </c>
      <c r="W241" t="e">
        <f>IF(M241=2,"",_xlfn.IFNA(INDEX(drug_codes,MATCH(loaded!AS241,drug,0)),""))</f>
        <v>#N/A</v>
      </c>
      <c r="X241" t="e">
        <f>IF(M241=2,"",_xlfn.IFNA(INDEX(drug_codes,MATCH(loaded!AU241,drug,0)),""))</f>
        <v>#N/A</v>
      </c>
      <c r="Y241" t="e">
        <f>IF(M241=2,"",_xlfn.IFNA(INDEX(drug_codes,MATCH(loaded!AW241,drug,0)),""))</f>
        <v>#N/A</v>
      </c>
      <c r="Z241" t="e">
        <f>IF(M241=2,"",_xlfn.IFNA(INDEX(drug_codes,MATCH(loaded!AY241,drug,0)),""))</f>
        <v>#N/A</v>
      </c>
      <c r="AA241" t="e">
        <f>IF(M241=2,"",_xlfn.IFNA(INDEX(drug_codes,MATCH(loaded!BA241,drug,0)),""))</f>
        <v>#N/A</v>
      </c>
      <c r="AB241" t="e">
        <f>INDEX(MTT_codes,MATCH(loaded!BC241,MTT,0))</f>
        <v>#N/A</v>
      </c>
      <c r="AC241" t="str">
        <f>_xlfn.IFNA(INDEX(MTT_codes,MATCH(loaded!BE241,MTT,0)),"")</f>
        <v/>
      </c>
      <c r="AD241" t="str">
        <f>_xlfn.IFNA(INDEX(MTT_codes,MATCH(loaded!BG241,MTT,0)),"")</f>
        <v/>
      </c>
      <c r="AE241" t="str">
        <f>_xlfn.IFNA(INDEX(MTT_codes,MATCH(loaded!BI241,MTT,0)),"")</f>
        <v/>
      </c>
      <c r="AF241" t="str">
        <f>_xlfn.IFNA(INDEX(MTT_codes,MATCH(loaded!BK241,MTT,0)),"")</f>
        <v/>
      </c>
      <c r="AG241" t="str">
        <f>_xlfn.IFNA(INDEX(MTT_codes,MATCH(loaded!BM241,MTT,0)),"")</f>
        <v/>
      </c>
      <c r="AH241" t="e">
        <f>INDEX(liv_ar_codes,MATCH(loaded!BO241,liv_ar,0))</f>
        <v>#N/A</v>
      </c>
      <c r="AI241" t="str">
        <f>_xlfn.IFNA(INDEX(MTT_codes,MATCH(loaded!BQ241,MTT,0)),"")</f>
        <v/>
      </c>
      <c r="AJ241">
        <f>_xlfn.IFNA(INDEX(mental_codes,MATCH(loaded!BS241,mental,0)),9)</f>
        <v>9</v>
      </c>
    </row>
    <row r="242" spans="2:36">
      <c r="B242">
        <f>loaded!C242</f>
        <v>0</v>
      </c>
      <c r="C242">
        <f>loaded!I242</f>
        <v>0</v>
      </c>
      <c r="D242">
        <f>IF(loaded!K242="Male",1,IF(loaded!K242="Female",2,9))</f>
        <v>9</v>
      </c>
      <c r="E242" s="89" t="e">
        <f>IF(stats!$Y$13,DATE(RIGHT(loaded!M242,4),MID(loaded!M242,3,2),LEFT(loaded!M242,2)),DATE(RIGHT(loaded!M242,4), MID(loaded!M242,4,2),LEFT(loaded!M242,2)))</f>
        <v>#VALUE!</v>
      </c>
      <c r="F242" s="67" t="e">
        <f t="shared" si="6"/>
        <v>#VALUE!</v>
      </c>
      <c r="G242" t="str">
        <f>LEFT(loaded!O242,3)</f>
        <v/>
      </c>
      <c r="H242" s="67" t="str">
        <f>_xlfn.IFNA(INDEX(cntry_codes,MATCH(loaded!Q242,countries,0)),IF(loaded!Q242="","0003",""))</f>
        <v>0003</v>
      </c>
      <c r="I242" t="e">
        <f>INDEX(atsi_codes,MATCH(loaded!S242,atsi,0))</f>
        <v>#N/A</v>
      </c>
      <c r="J242" t="e">
        <f>INDEX(lang_codes,MATCH(loaded!U242,lang,0))</f>
        <v>#N/A</v>
      </c>
      <c r="K242" s="6">
        <f>loaded!W242</f>
        <v>0</v>
      </c>
      <c r="L242" t="e">
        <f>INDEX(us_acc_codes,MATCH(loaded!Y242,us_acc,0))</f>
        <v>#N/A</v>
      </c>
      <c r="M242" t="e">
        <f>INDEX(client_codes,MATCH(loaded!AA242,client,0))</f>
        <v>#N/A</v>
      </c>
      <c r="N242" t="e">
        <f>INDEX(src_ref_codes,MATCH(loaded!AC242,src_ref,0))</f>
        <v>#N/A</v>
      </c>
      <c r="O242" s="89" t="e">
        <f>IF(stats!$Y$13,DATE(RIGHT(loaded!AE242,4),MID(loaded!AE242,3,2),LEFT(loaded!AE242,2)),DATE(RIGHT(loaded!AE242,4),MID(loaded!AE242,4,2),LEFT(loaded!AE242,2)))</f>
        <v>#VALUE!</v>
      </c>
      <c r="P242" s="89" t="e">
        <f>IF(stats!$Y$13,DATE(RIGHT(loaded!AG242,4),MID(loaded!AG242,3,2),LEFT(loaded!AG242,2)),DATE(RIGHT(loaded!AG242,4),MID(loaded!AG242,4,2),LEFT(loaded!AG242,2)))</f>
        <v>#VALUE!</v>
      </c>
      <c r="Q242" s="67" t="e">
        <f t="shared" si="7"/>
        <v>#VALUE!</v>
      </c>
      <c r="R242" t="e">
        <f>INDEX(reces_codes,MATCH(loaded!AI242,reason,0))</f>
        <v>#N/A</v>
      </c>
      <c r="S242" t="e">
        <f>INDEX(TDS_codes,MATCH(loaded!AK242,TDS,0))</f>
        <v>#N/A</v>
      </c>
      <c r="T242" t="e">
        <f>IF(M242=2,"",INDEX(method_codes,MATCH(loaded!AM242,method,0)))</f>
        <v>#N/A</v>
      </c>
      <c r="U242" t="e">
        <f>IF(M242=2,"",INDEX(inj_codes,MATCH(loaded!AO242,inj,0)))</f>
        <v>#N/A</v>
      </c>
      <c r="V242" t="e">
        <f>IF(M242=2,"",INDEX(drug_codes,MATCH(loaded!AQ242,drug,0)))</f>
        <v>#N/A</v>
      </c>
      <c r="W242" t="e">
        <f>IF(M242=2,"",_xlfn.IFNA(INDEX(drug_codes,MATCH(loaded!AS242,drug,0)),""))</f>
        <v>#N/A</v>
      </c>
      <c r="X242" t="e">
        <f>IF(M242=2,"",_xlfn.IFNA(INDEX(drug_codes,MATCH(loaded!AU242,drug,0)),""))</f>
        <v>#N/A</v>
      </c>
      <c r="Y242" t="e">
        <f>IF(M242=2,"",_xlfn.IFNA(INDEX(drug_codes,MATCH(loaded!AW242,drug,0)),""))</f>
        <v>#N/A</v>
      </c>
      <c r="Z242" t="e">
        <f>IF(M242=2,"",_xlfn.IFNA(INDEX(drug_codes,MATCH(loaded!AY242,drug,0)),""))</f>
        <v>#N/A</v>
      </c>
      <c r="AA242" t="e">
        <f>IF(M242=2,"",_xlfn.IFNA(INDEX(drug_codes,MATCH(loaded!BA242,drug,0)),""))</f>
        <v>#N/A</v>
      </c>
      <c r="AB242" t="e">
        <f>INDEX(MTT_codes,MATCH(loaded!BC242,MTT,0))</f>
        <v>#N/A</v>
      </c>
      <c r="AC242" t="str">
        <f>_xlfn.IFNA(INDEX(MTT_codes,MATCH(loaded!BE242,MTT,0)),"")</f>
        <v/>
      </c>
      <c r="AD242" t="str">
        <f>_xlfn.IFNA(INDEX(MTT_codes,MATCH(loaded!BG242,MTT,0)),"")</f>
        <v/>
      </c>
      <c r="AE242" t="str">
        <f>_xlfn.IFNA(INDEX(MTT_codes,MATCH(loaded!BI242,MTT,0)),"")</f>
        <v/>
      </c>
      <c r="AF242" t="str">
        <f>_xlfn.IFNA(INDEX(MTT_codes,MATCH(loaded!BK242,MTT,0)),"")</f>
        <v/>
      </c>
      <c r="AG242" t="str">
        <f>_xlfn.IFNA(INDEX(MTT_codes,MATCH(loaded!BM242,MTT,0)),"")</f>
        <v/>
      </c>
      <c r="AH242" t="e">
        <f>INDEX(liv_ar_codes,MATCH(loaded!BO242,liv_ar,0))</f>
        <v>#N/A</v>
      </c>
      <c r="AI242" t="str">
        <f>_xlfn.IFNA(INDEX(MTT_codes,MATCH(loaded!BQ242,MTT,0)),"")</f>
        <v/>
      </c>
      <c r="AJ242">
        <f>_xlfn.IFNA(INDEX(mental_codes,MATCH(loaded!BS242,mental,0)),9)</f>
        <v>9</v>
      </c>
    </row>
    <row r="243" spans="2:36">
      <c r="B243">
        <f>loaded!C243</f>
        <v>0</v>
      </c>
      <c r="C243">
        <f>loaded!I243</f>
        <v>0</v>
      </c>
      <c r="D243">
        <f>IF(loaded!K243="Male",1,IF(loaded!K243="Female",2,9))</f>
        <v>9</v>
      </c>
      <c r="E243" s="89" t="e">
        <f>IF(stats!$Y$13,DATE(RIGHT(loaded!M243,4),MID(loaded!M243,3,2),LEFT(loaded!M243,2)),DATE(RIGHT(loaded!M243,4), MID(loaded!M243,4,2),LEFT(loaded!M243,2)))</f>
        <v>#VALUE!</v>
      </c>
      <c r="F243" s="67" t="e">
        <f t="shared" si="6"/>
        <v>#VALUE!</v>
      </c>
      <c r="G243" t="str">
        <f>LEFT(loaded!O243,3)</f>
        <v/>
      </c>
      <c r="H243" s="67" t="str">
        <f>_xlfn.IFNA(INDEX(cntry_codes,MATCH(loaded!Q243,countries,0)),IF(loaded!Q243="","0003",""))</f>
        <v>0003</v>
      </c>
      <c r="I243" t="e">
        <f>INDEX(atsi_codes,MATCH(loaded!S243,atsi,0))</f>
        <v>#N/A</v>
      </c>
      <c r="J243" t="e">
        <f>INDEX(lang_codes,MATCH(loaded!U243,lang,0))</f>
        <v>#N/A</v>
      </c>
      <c r="K243" s="6">
        <f>loaded!W243</f>
        <v>0</v>
      </c>
      <c r="L243" t="e">
        <f>INDEX(us_acc_codes,MATCH(loaded!Y243,us_acc,0))</f>
        <v>#N/A</v>
      </c>
      <c r="M243" t="e">
        <f>INDEX(client_codes,MATCH(loaded!AA243,client,0))</f>
        <v>#N/A</v>
      </c>
      <c r="N243" t="e">
        <f>INDEX(src_ref_codes,MATCH(loaded!AC243,src_ref,0))</f>
        <v>#N/A</v>
      </c>
      <c r="O243" s="89" t="e">
        <f>IF(stats!$Y$13,DATE(RIGHT(loaded!AE243,4),MID(loaded!AE243,3,2),LEFT(loaded!AE243,2)),DATE(RIGHT(loaded!AE243,4),MID(loaded!AE243,4,2),LEFT(loaded!AE243,2)))</f>
        <v>#VALUE!</v>
      </c>
      <c r="P243" s="89" t="e">
        <f>IF(stats!$Y$13,DATE(RIGHT(loaded!AG243,4),MID(loaded!AG243,3,2),LEFT(loaded!AG243,2)),DATE(RIGHT(loaded!AG243,4),MID(loaded!AG243,4,2),LEFT(loaded!AG243,2)))</f>
        <v>#VALUE!</v>
      </c>
      <c r="Q243" s="67" t="e">
        <f t="shared" si="7"/>
        <v>#VALUE!</v>
      </c>
      <c r="R243" t="e">
        <f>INDEX(reces_codes,MATCH(loaded!AI243,reason,0))</f>
        <v>#N/A</v>
      </c>
      <c r="S243" t="e">
        <f>INDEX(TDS_codes,MATCH(loaded!AK243,TDS,0))</f>
        <v>#N/A</v>
      </c>
      <c r="T243" t="e">
        <f>IF(M243=2,"",INDEX(method_codes,MATCH(loaded!AM243,method,0)))</f>
        <v>#N/A</v>
      </c>
      <c r="U243" t="e">
        <f>IF(M243=2,"",INDEX(inj_codes,MATCH(loaded!AO243,inj,0)))</f>
        <v>#N/A</v>
      </c>
      <c r="V243" t="e">
        <f>IF(M243=2,"",INDEX(drug_codes,MATCH(loaded!AQ243,drug,0)))</f>
        <v>#N/A</v>
      </c>
      <c r="W243" t="e">
        <f>IF(M243=2,"",_xlfn.IFNA(INDEX(drug_codes,MATCH(loaded!AS243,drug,0)),""))</f>
        <v>#N/A</v>
      </c>
      <c r="X243" t="e">
        <f>IF(M243=2,"",_xlfn.IFNA(INDEX(drug_codes,MATCH(loaded!AU243,drug,0)),""))</f>
        <v>#N/A</v>
      </c>
      <c r="Y243" t="e">
        <f>IF(M243=2,"",_xlfn.IFNA(INDEX(drug_codes,MATCH(loaded!AW243,drug,0)),""))</f>
        <v>#N/A</v>
      </c>
      <c r="Z243" t="e">
        <f>IF(M243=2,"",_xlfn.IFNA(INDEX(drug_codes,MATCH(loaded!AY243,drug,0)),""))</f>
        <v>#N/A</v>
      </c>
      <c r="AA243" t="e">
        <f>IF(M243=2,"",_xlfn.IFNA(INDEX(drug_codes,MATCH(loaded!BA243,drug,0)),""))</f>
        <v>#N/A</v>
      </c>
      <c r="AB243" t="e">
        <f>INDEX(MTT_codes,MATCH(loaded!BC243,MTT,0))</f>
        <v>#N/A</v>
      </c>
      <c r="AC243" t="str">
        <f>_xlfn.IFNA(INDEX(MTT_codes,MATCH(loaded!BE243,MTT,0)),"")</f>
        <v/>
      </c>
      <c r="AD243" t="str">
        <f>_xlfn.IFNA(INDEX(MTT_codes,MATCH(loaded!BG243,MTT,0)),"")</f>
        <v/>
      </c>
      <c r="AE243" t="str">
        <f>_xlfn.IFNA(INDEX(MTT_codes,MATCH(loaded!BI243,MTT,0)),"")</f>
        <v/>
      </c>
      <c r="AF243" t="str">
        <f>_xlfn.IFNA(INDEX(MTT_codes,MATCH(loaded!BK243,MTT,0)),"")</f>
        <v/>
      </c>
      <c r="AG243" t="str">
        <f>_xlfn.IFNA(INDEX(MTT_codes,MATCH(loaded!BM243,MTT,0)),"")</f>
        <v/>
      </c>
      <c r="AH243" t="e">
        <f>INDEX(liv_ar_codes,MATCH(loaded!BO243,liv_ar,0))</f>
        <v>#N/A</v>
      </c>
      <c r="AI243" t="str">
        <f>_xlfn.IFNA(INDEX(MTT_codes,MATCH(loaded!BQ243,MTT,0)),"")</f>
        <v/>
      </c>
      <c r="AJ243">
        <f>_xlfn.IFNA(INDEX(mental_codes,MATCH(loaded!BS243,mental,0)),9)</f>
        <v>9</v>
      </c>
    </row>
    <row r="244" spans="2:36">
      <c r="B244">
        <f>loaded!C244</f>
        <v>0</v>
      </c>
      <c r="C244">
        <f>loaded!I244</f>
        <v>0</v>
      </c>
      <c r="D244">
        <f>IF(loaded!K244="Male",1,IF(loaded!K244="Female",2,9))</f>
        <v>9</v>
      </c>
      <c r="E244" s="89" t="e">
        <f>IF(stats!$Y$13,DATE(RIGHT(loaded!M244,4),MID(loaded!M244,3,2),LEFT(loaded!M244,2)),DATE(RIGHT(loaded!M244,4), MID(loaded!M244,4,2),LEFT(loaded!M244,2)))</f>
        <v>#VALUE!</v>
      </c>
      <c r="F244" s="67" t="e">
        <f t="shared" si="6"/>
        <v>#VALUE!</v>
      </c>
      <c r="G244" t="str">
        <f>LEFT(loaded!O244,3)</f>
        <v/>
      </c>
      <c r="H244" s="67" t="str">
        <f>_xlfn.IFNA(INDEX(cntry_codes,MATCH(loaded!Q244,countries,0)),IF(loaded!Q244="","0003",""))</f>
        <v>0003</v>
      </c>
      <c r="I244" t="e">
        <f>INDEX(atsi_codes,MATCH(loaded!S244,atsi,0))</f>
        <v>#N/A</v>
      </c>
      <c r="J244" t="e">
        <f>INDEX(lang_codes,MATCH(loaded!U244,lang,0))</f>
        <v>#N/A</v>
      </c>
      <c r="K244" s="6">
        <f>loaded!W244</f>
        <v>0</v>
      </c>
      <c r="L244" t="e">
        <f>INDEX(us_acc_codes,MATCH(loaded!Y244,us_acc,0))</f>
        <v>#N/A</v>
      </c>
      <c r="M244" t="e">
        <f>INDEX(client_codes,MATCH(loaded!AA244,client,0))</f>
        <v>#N/A</v>
      </c>
      <c r="N244" t="e">
        <f>INDEX(src_ref_codes,MATCH(loaded!AC244,src_ref,0))</f>
        <v>#N/A</v>
      </c>
      <c r="O244" s="89" t="e">
        <f>IF(stats!$Y$13,DATE(RIGHT(loaded!AE244,4),MID(loaded!AE244,3,2),LEFT(loaded!AE244,2)),DATE(RIGHT(loaded!AE244,4),MID(loaded!AE244,4,2),LEFT(loaded!AE244,2)))</f>
        <v>#VALUE!</v>
      </c>
      <c r="P244" s="89" t="e">
        <f>IF(stats!$Y$13,DATE(RIGHT(loaded!AG244,4),MID(loaded!AG244,3,2),LEFT(loaded!AG244,2)),DATE(RIGHT(loaded!AG244,4),MID(loaded!AG244,4,2),LEFT(loaded!AG244,2)))</f>
        <v>#VALUE!</v>
      </c>
      <c r="Q244" s="67" t="e">
        <f t="shared" si="7"/>
        <v>#VALUE!</v>
      </c>
      <c r="R244" t="e">
        <f>INDEX(reces_codes,MATCH(loaded!AI244,reason,0))</f>
        <v>#N/A</v>
      </c>
      <c r="S244" t="e">
        <f>INDEX(TDS_codes,MATCH(loaded!AK244,TDS,0))</f>
        <v>#N/A</v>
      </c>
      <c r="T244" t="e">
        <f>IF(M244=2,"",INDEX(method_codes,MATCH(loaded!AM244,method,0)))</f>
        <v>#N/A</v>
      </c>
      <c r="U244" t="e">
        <f>IF(M244=2,"",INDEX(inj_codes,MATCH(loaded!AO244,inj,0)))</f>
        <v>#N/A</v>
      </c>
      <c r="V244" t="e">
        <f>IF(M244=2,"",INDEX(drug_codes,MATCH(loaded!AQ244,drug,0)))</f>
        <v>#N/A</v>
      </c>
      <c r="W244" t="e">
        <f>IF(M244=2,"",_xlfn.IFNA(INDEX(drug_codes,MATCH(loaded!AS244,drug,0)),""))</f>
        <v>#N/A</v>
      </c>
      <c r="X244" t="e">
        <f>IF(M244=2,"",_xlfn.IFNA(INDEX(drug_codes,MATCH(loaded!AU244,drug,0)),""))</f>
        <v>#N/A</v>
      </c>
      <c r="Y244" t="e">
        <f>IF(M244=2,"",_xlfn.IFNA(INDEX(drug_codes,MATCH(loaded!AW244,drug,0)),""))</f>
        <v>#N/A</v>
      </c>
      <c r="Z244" t="e">
        <f>IF(M244=2,"",_xlfn.IFNA(INDEX(drug_codes,MATCH(loaded!AY244,drug,0)),""))</f>
        <v>#N/A</v>
      </c>
      <c r="AA244" t="e">
        <f>IF(M244=2,"",_xlfn.IFNA(INDEX(drug_codes,MATCH(loaded!BA244,drug,0)),""))</f>
        <v>#N/A</v>
      </c>
      <c r="AB244" t="e">
        <f>INDEX(MTT_codes,MATCH(loaded!BC244,MTT,0))</f>
        <v>#N/A</v>
      </c>
      <c r="AC244" t="str">
        <f>_xlfn.IFNA(INDEX(MTT_codes,MATCH(loaded!BE244,MTT,0)),"")</f>
        <v/>
      </c>
      <c r="AD244" t="str">
        <f>_xlfn.IFNA(INDEX(MTT_codes,MATCH(loaded!BG244,MTT,0)),"")</f>
        <v/>
      </c>
      <c r="AE244" t="str">
        <f>_xlfn.IFNA(INDEX(MTT_codes,MATCH(loaded!BI244,MTT,0)),"")</f>
        <v/>
      </c>
      <c r="AF244" t="str">
        <f>_xlfn.IFNA(INDEX(MTT_codes,MATCH(loaded!BK244,MTT,0)),"")</f>
        <v/>
      </c>
      <c r="AG244" t="str">
        <f>_xlfn.IFNA(INDEX(MTT_codes,MATCH(loaded!BM244,MTT,0)),"")</f>
        <v/>
      </c>
      <c r="AH244" t="e">
        <f>INDEX(liv_ar_codes,MATCH(loaded!BO244,liv_ar,0))</f>
        <v>#N/A</v>
      </c>
      <c r="AI244" t="str">
        <f>_xlfn.IFNA(INDEX(MTT_codes,MATCH(loaded!BQ244,MTT,0)),"")</f>
        <v/>
      </c>
      <c r="AJ244">
        <f>_xlfn.IFNA(INDEX(mental_codes,MATCH(loaded!BS244,mental,0)),9)</f>
        <v>9</v>
      </c>
    </row>
    <row r="245" spans="2:36">
      <c r="B245">
        <f>loaded!C245</f>
        <v>0</v>
      </c>
      <c r="C245">
        <f>loaded!I245</f>
        <v>0</v>
      </c>
      <c r="D245">
        <f>IF(loaded!K245="Male",1,IF(loaded!K245="Female",2,9))</f>
        <v>9</v>
      </c>
      <c r="E245" s="89" t="e">
        <f>IF(stats!$Y$13,DATE(RIGHT(loaded!M245,4),MID(loaded!M245,3,2),LEFT(loaded!M245,2)),DATE(RIGHT(loaded!M245,4), MID(loaded!M245,4,2),LEFT(loaded!M245,2)))</f>
        <v>#VALUE!</v>
      </c>
      <c r="F245" s="67" t="e">
        <f t="shared" si="6"/>
        <v>#VALUE!</v>
      </c>
      <c r="G245" t="str">
        <f>LEFT(loaded!O245,3)</f>
        <v/>
      </c>
      <c r="H245" s="67" t="str">
        <f>_xlfn.IFNA(INDEX(cntry_codes,MATCH(loaded!Q245,countries,0)),IF(loaded!Q245="","0003",""))</f>
        <v>0003</v>
      </c>
      <c r="I245" t="e">
        <f>INDEX(atsi_codes,MATCH(loaded!S245,atsi,0))</f>
        <v>#N/A</v>
      </c>
      <c r="J245" t="e">
        <f>INDEX(lang_codes,MATCH(loaded!U245,lang,0))</f>
        <v>#N/A</v>
      </c>
      <c r="K245" s="6">
        <f>loaded!W245</f>
        <v>0</v>
      </c>
      <c r="L245" t="e">
        <f>INDEX(us_acc_codes,MATCH(loaded!Y245,us_acc,0))</f>
        <v>#N/A</v>
      </c>
      <c r="M245" t="e">
        <f>INDEX(client_codes,MATCH(loaded!AA245,client,0))</f>
        <v>#N/A</v>
      </c>
      <c r="N245" t="e">
        <f>INDEX(src_ref_codes,MATCH(loaded!AC245,src_ref,0))</f>
        <v>#N/A</v>
      </c>
      <c r="O245" s="89" t="e">
        <f>IF(stats!$Y$13,DATE(RIGHT(loaded!AE245,4),MID(loaded!AE245,3,2),LEFT(loaded!AE245,2)),DATE(RIGHT(loaded!AE245,4),MID(loaded!AE245,4,2),LEFT(loaded!AE245,2)))</f>
        <v>#VALUE!</v>
      </c>
      <c r="P245" s="89" t="e">
        <f>IF(stats!$Y$13,DATE(RIGHT(loaded!AG245,4),MID(loaded!AG245,3,2),LEFT(loaded!AG245,2)),DATE(RIGHT(loaded!AG245,4),MID(loaded!AG245,4,2),LEFT(loaded!AG245,2)))</f>
        <v>#VALUE!</v>
      </c>
      <c r="Q245" s="67" t="e">
        <f t="shared" si="7"/>
        <v>#VALUE!</v>
      </c>
      <c r="R245" t="e">
        <f>INDEX(reces_codes,MATCH(loaded!AI245,reason,0))</f>
        <v>#N/A</v>
      </c>
      <c r="S245" t="e">
        <f>INDEX(TDS_codes,MATCH(loaded!AK245,TDS,0))</f>
        <v>#N/A</v>
      </c>
      <c r="T245" t="e">
        <f>IF(M245=2,"",INDEX(method_codes,MATCH(loaded!AM245,method,0)))</f>
        <v>#N/A</v>
      </c>
      <c r="U245" t="e">
        <f>IF(M245=2,"",INDEX(inj_codes,MATCH(loaded!AO245,inj,0)))</f>
        <v>#N/A</v>
      </c>
      <c r="V245" t="e">
        <f>IF(M245=2,"",INDEX(drug_codes,MATCH(loaded!AQ245,drug,0)))</f>
        <v>#N/A</v>
      </c>
      <c r="W245" t="e">
        <f>IF(M245=2,"",_xlfn.IFNA(INDEX(drug_codes,MATCH(loaded!AS245,drug,0)),""))</f>
        <v>#N/A</v>
      </c>
      <c r="X245" t="e">
        <f>IF(M245=2,"",_xlfn.IFNA(INDEX(drug_codes,MATCH(loaded!AU245,drug,0)),""))</f>
        <v>#N/A</v>
      </c>
      <c r="Y245" t="e">
        <f>IF(M245=2,"",_xlfn.IFNA(INDEX(drug_codes,MATCH(loaded!AW245,drug,0)),""))</f>
        <v>#N/A</v>
      </c>
      <c r="Z245" t="e">
        <f>IF(M245=2,"",_xlfn.IFNA(INDEX(drug_codes,MATCH(loaded!AY245,drug,0)),""))</f>
        <v>#N/A</v>
      </c>
      <c r="AA245" t="e">
        <f>IF(M245=2,"",_xlfn.IFNA(INDEX(drug_codes,MATCH(loaded!BA245,drug,0)),""))</f>
        <v>#N/A</v>
      </c>
      <c r="AB245" t="e">
        <f>INDEX(MTT_codes,MATCH(loaded!BC245,MTT,0))</f>
        <v>#N/A</v>
      </c>
      <c r="AC245" t="str">
        <f>_xlfn.IFNA(INDEX(MTT_codes,MATCH(loaded!BE245,MTT,0)),"")</f>
        <v/>
      </c>
      <c r="AD245" t="str">
        <f>_xlfn.IFNA(INDEX(MTT_codes,MATCH(loaded!BG245,MTT,0)),"")</f>
        <v/>
      </c>
      <c r="AE245" t="str">
        <f>_xlfn.IFNA(INDEX(MTT_codes,MATCH(loaded!BI245,MTT,0)),"")</f>
        <v/>
      </c>
      <c r="AF245" t="str">
        <f>_xlfn.IFNA(INDEX(MTT_codes,MATCH(loaded!BK245,MTT,0)),"")</f>
        <v/>
      </c>
      <c r="AG245" t="str">
        <f>_xlfn.IFNA(INDEX(MTT_codes,MATCH(loaded!BM245,MTT,0)),"")</f>
        <v/>
      </c>
      <c r="AH245" t="e">
        <f>INDEX(liv_ar_codes,MATCH(loaded!BO245,liv_ar,0))</f>
        <v>#N/A</v>
      </c>
      <c r="AI245" t="str">
        <f>_xlfn.IFNA(INDEX(MTT_codes,MATCH(loaded!BQ245,MTT,0)),"")</f>
        <v/>
      </c>
      <c r="AJ245">
        <f>_xlfn.IFNA(INDEX(mental_codes,MATCH(loaded!BS245,mental,0)),9)</f>
        <v>9</v>
      </c>
    </row>
    <row r="246" spans="2:36">
      <c r="B246">
        <f>loaded!C246</f>
        <v>0</v>
      </c>
      <c r="C246">
        <f>loaded!I246</f>
        <v>0</v>
      </c>
      <c r="D246">
        <f>IF(loaded!K246="Male",1,IF(loaded!K246="Female",2,9))</f>
        <v>9</v>
      </c>
      <c r="E246" s="89" t="e">
        <f>IF(stats!$Y$13,DATE(RIGHT(loaded!M246,4),MID(loaded!M246,3,2),LEFT(loaded!M246,2)),DATE(RIGHT(loaded!M246,4), MID(loaded!M246,4,2),LEFT(loaded!M246,2)))</f>
        <v>#VALUE!</v>
      </c>
      <c r="F246" s="67" t="e">
        <f t="shared" si="6"/>
        <v>#VALUE!</v>
      </c>
      <c r="G246" t="str">
        <f>LEFT(loaded!O246,3)</f>
        <v/>
      </c>
      <c r="H246" s="67" t="str">
        <f>_xlfn.IFNA(INDEX(cntry_codes,MATCH(loaded!Q246,countries,0)),IF(loaded!Q246="","0003",""))</f>
        <v>0003</v>
      </c>
      <c r="I246" t="e">
        <f>INDEX(atsi_codes,MATCH(loaded!S246,atsi,0))</f>
        <v>#N/A</v>
      </c>
      <c r="J246" t="e">
        <f>INDEX(lang_codes,MATCH(loaded!U246,lang,0))</f>
        <v>#N/A</v>
      </c>
      <c r="K246" s="6">
        <f>loaded!W246</f>
        <v>0</v>
      </c>
      <c r="L246" t="e">
        <f>INDEX(us_acc_codes,MATCH(loaded!Y246,us_acc,0))</f>
        <v>#N/A</v>
      </c>
      <c r="M246" t="e">
        <f>INDEX(client_codes,MATCH(loaded!AA246,client,0))</f>
        <v>#N/A</v>
      </c>
      <c r="N246" t="e">
        <f>INDEX(src_ref_codes,MATCH(loaded!AC246,src_ref,0))</f>
        <v>#N/A</v>
      </c>
      <c r="O246" s="89" t="e">
        <f>IF(stats!$Y$13,DATE(RIGHT(loaded!AE246,4),MID(loaded!AE246,3,2),LEFT(loaded!AE246,2)),DATE(RIGHT(loaded!AE246,4),MID(loaded!AE246,4,2),LEFT(loaded!AE246,2)))</f>
        <v>#VALUE!</v>
      </c>
      <c r="P246" s="89" t="e">
        <f>IF(stats!$Y$13,DATE(RIGHT(loaded!AG246,4),MID(loaded!AG246,3,2),LEFT(loaded!AG246,2)),DATE(RIGHT(loaded!AG246,4),MID(loaded!AG246,4,2),LEFT(loaded!AG246,2)))</f>
        <v>#VALUE!</v>
      </c>
      <c r="Q246" s="67" t="e">
        <f t="shared" si="7"/>
        <v>#VALUE!</v>
      </c>
      <c r="R246" t="e">
        <f>INDEX(reces_codes,MATCH(loaded!AI246,reason,0))</f>
        <v>#N/A</v>
      </c>
      <c r="S246" t="e">
        <f>INDEX(TDS_codes,MATCH(loaded!AK246,TDS,0))</f>
        <v>#N/A</v>
      </c>
      <c r="T246" t="e">
        <f>IF(M246=2,"",INDEX(method_codes,MATCH(loaded!AM246,method,0)))</f>
        <v>#N/A</v>
      </c>
      <c r="U246" t="e">
        <f>IF(M246=2,"",INDEX(inj_codes,MATCH(loaded!AO246,inj,0)))</f>
        <v>#N/A</v>
      </c>
      <c r="V246" t="e">
        <f>IF(M246=2,"",INDEX(drug_codes,MATCH(loaded!AQ246,drug,0)))</f>
        <v>#N/A</v>
      </c>
      <c r="W246" t="e">
        <f>IF(M246=2,"",_xlfn.IFNA(INDEX(drug_codes,MATCH(loaded!AS246,drug,0)),""))</f>
        <v>#N/A</v>
      </c>
      <c r="X246" t="e">
        <f>IF(M246=2,"",_xlfn.IFNA(INDEX(drug_codes,MATCH(loaded!AU246,drug,0)),""))</f>
        <v>#N/A</v>
      </c>
      <c r="Y246" t="e">
        <f>IF(M246=2,"",_xlfn.IFNA(INDEX(drug_codes,MATCH(loaded!AW246,drug,0)),""))</f>
        <v>#N/A</v>
      </c>
      <c r="Z246" t="e">
        <f>IF(M246=2,"",_xlfn.IFNA(INDEX(drug_codes,MATCH(loaded!AY246,drug,0)),""))</f>
        <v>#N/A</v>
      </c>
      <c r="AA246" t="e">
        <f>IF(M246=2,"",_xlfn.IFNA(INDEX(drug_codes,MATCH(loaded!BA246,drug,0)),""))</f>
        <v>#N/A</v>
      </c>
      <c r="AB246" t="e">
        <f>INDEX(MTT_codes,MATCH(loaded!BC246,MTT,0))</f>
        <v>#N/A</v>
      </c>
      <c r="AC246" t="str">
        <f>_xlfn.IFNA(INDEX(MTT_codes,MATCH(loaded!BE246,MTT,0)),"")</f>
        <v/>
      </c>
      <c r="AD246" t="str">
        <f>_xlfn.IFNA(INDEX(MTT_codes,MATCH(loaded!BG246,MTT,0)),"")</f>
        <v/>
      </c>
      <c r="AE246" t="str">
        <f>_xlfn.IFNA(INDEX(MTT_codes,MATCH(loaded!BI246,MTT,0)),"")</f>
        <v/>
      </c>
      <c r="AF246" t="str">
        <f>_xlfn.IFNA(INDEX(MTT_codes,MATCH(loaded!BK246,MTT,0)),"")</f>
        <v/>
      </c>
      <c r="AG246" t="str">
        <f>_xlfn.IFNA(INDEX(MTT_codes,MATCH(loaded!BM246,MTT,0)),"")</f>
        <v/>
      </c>
      <c r="AH246" t="e">
        <f>INDEX(liv_ar_codes,MATCH(loaded!BO246,liv_ar,0))</f>
        <v>#N/A</v>
      </c>
      <c r="AI246" t="str">
        <f>_xlfn.IFNA(INDEX(MTT_codes,MATCH(loaded!BQ246,MTT,0)),"")</f>
        <v/>
      </c>
      <c r="AJ246">
        <f>_xlfn.IFNA(INDEX(mental_codes,MATCH(loaded!BS246,mental,0)),9)</f>
        <v>9</v>
      </c>
    </row>
    <row r="247" spans="2:36">
      <c r="B247">
        <f>loaded!C247</f>
        <v>0</v>
      </c>
      <c r="C247">
        <f>loaded!I247</f>
        <v>0</v>
      </c>
      <c r="D247">
        <f>IF(loaded!K247="Male",1,IF(loaded!K247="Female",2,9))</f>
        <v>9</v>
      </c>
      <c r="E247" s="89" t="e">
        <f>IF(stats!$Y$13,DATE(RIGHT(loaded!M247,4),MID(loaded!M247,3,2),LEFT(loaded!M247,2)),DATE(RIGHT(loaded!M247,4), MID(loaded!M247,4,2),LEFT(loaded!M247,2)))</f>
        <v>#VALUE!</v>
      </c>
      <c r="F247" s="67" t="e">
        <f t="shared" si="6"/>
        <v>#VALUE!</v>
      </c>
      <c r="G247" t="str">
        <f>LEFT(loaded!O247,3)</f>
        <v/>
      </c>
      <c r="H247" s="67" t="str">
        <f>_xlfn.IFNA(INDEX(cntry_codes,MATCH(loaded!Q247,countries,0)),IF(loaded!Q247="","0003",""))</f>
        <v>0003</v>
      </c>
      <c r="I247" t="e">
        <f>INDEX(atsi_codes,MATCH(loaded!S247,atsi,0))</f>
        <v>#N/A</v>
      </c>
      <c r="J247" t="e">
        <f>INDEX(lang_codes,MATCH(loaded!U247,lang,0))</f>
        <v>#N/A</v>
      </c>
      <c r="K247" s="6">
        <f>loaded!W247</f>
        <v>0</v>
      </c>
      <c r="L247" t="e">
        <f>INDEX(us_acc_codes,MATCH(loaded!Y247,us_acc,0))</f>
        <v>#N/A</v>
      </c>
      <c r="M247" t="e">
        <f>INDEX(client_codes,MATCH(loaded!AA247,client,0))</f>
        <v>#N/A</v>
      </c>
      <c r="N247" t="e">
        <f>INDEX(src_ref_codes,MATCH(loaded!AC247,src_ref,0))</f>
        <v>#N/A</v>
      </c>
      <c r="O247" s="89" t="e">
        <f>IF(stats!$Y$13,DATE(RIGHT(loaded!AE247,4),MID(loaded!AE247,3,2),LEFT(loaded!AE247,2)),DATE(RIGHT(loaded!AE247,4),MID(loaded!AE247,4,2),LEFT(loaded!AE247,2)))</f>
        <v>#VALUE!</v>
      </c>
      <c r="P247" s="89" t="e">
        <f>IF(stats!$Y$13,DATE(RIGHT(loaded!AG247,4),MID(loaded!AG247,3,2),LEFT(loaded!AG247,2)),DATE(RIGHT(loaded!AG247,4),MID(loaded!AG247,4,2),LEFT(loaded!AG247,2)))</f>
        <v>#VALUE!</v>
      </c>
      <c r="Q247" s="67" t="e">
        <f t="shared" si="7"/>
        <v>#VALUE!</v>
      </c>
      <c r="R247" t="e">
        <f>INDEX(reces_codes,MATCH(loaded!AI247,reason,0))</f>
        <v>#N/A</v>
      </c>
      <c r="S247" t="e">
        <f>INDEX(TDS_codes,MATCH(loaded!AK247,TDS,0))</f>
        <v>#N/A</v>
      </c>
      <c r="T247" t="e">
        <f>IF(M247=2,"",INDEX(method_codes,MATCH(loaded!AM247,method,0)))</f>
        <v>#N/A</v>
      </c>
      <c r="U247" t="e">
        <f>IF(M247=2,"",INDEX(inj_codes,MATCH(loaded!AO247,inj,0)))</f>
        <v>#N/A</v>
      </c>
      <c r="V247" t="e">
        <f>IF(M247=2,"",INDEX(drug_codes,MATCH(loaded!AQ247,drug,0)))</f>
        <v>#N/A</v>
      </c>
      <c r="W247" t="e">
        <f>IF(M247=2,"",_xlfn.IFNA(INDEX(drug_codes,MATCH(loaded!AS247,drug,0)),""))</f>
        <v>#N/A</v>
      </c>
      <c r="X247" t="e">
        <f>IF(M247=2,"",_xlfn.IFNA(INDEX(drug_codes,MATCH(loaded!AU247,drug,0)),""))</f>
        <v>#N/A</v>
      </c>
      <c r="Y247" t="e">
        <f>IF(M247=2,"",_xlfn.IFNA(INDEX(drug_codes,MATCH(loaded!AW247,drug,0)),""))</f>
        <v>#N/A</v>
      </c>
      <c r="Z247" t="e">
        <f>IF(M247=2,"",_xlfn.IFNA(INDEX(drug_codes,MATCH(loaded!AY247,drug,0)),""))</f>
        <v>#N/A</v>
      </c>
      <c r="AA247" t="e">
        <f>IF(M247=2,"",_xlfn.IFNA(INDEX(drug_codes,MATCH(loaded!BA247,drug,0)),""))</f>
        <v>#N/A</v>
      </c>
      <c r="AB247" t="e">
        <f>INDEX(MTT_codes,MATCH(loaded!BC247,MTT,0))</f>
        <v>#N/A</v>
      </c>
      <c r="AC247" t="str">
        <f>_xlfn.IFNA(INDEX(MTT_codes,MATCH(loaded!BE247,MTT,0)),"")</f>
        <v/>
      </c>
      <c r="AD247" t="str">
        <f>_xlfn.IFNA(INDEX(MTT_codes,MATCH(loaded!BG247,MTT,0)),"")</f>
        <v/>
      </c>
      <c r="AE247" t="str">
        <f>_xlfn.IFNA(INDEX(MTT_codes,MATCH(loaded!BI247,MTT,0)),"")</f>
        <v/>
      </c>
      <c r="AF247" t="str">
        <f>_xlfn.IFNA(INDEX(MTT_codes,MATCH(loaded!BK247,MTT,0)),"")</f>
        <v/>
      </c>
      <c r="AG247" t="str">
        <f>_xlfn.IFNA(INDEX(MTT_codes,MATCH(loaded!BM247,MTT,0)),"")</f>
        <v/>
      </c>
      <c r="AH247" t="e">
        <f>INDEX(liv_ar_codes,MATCH(loaded!BO247,liv_ar,0))</f>
        <v>#N/A</v>
      </c>
      <c r="AI247" t="str">
        <f>_xlfn.IFNA(INDEX(MTT_codes,MATCH(loaded!BQ247,MTT,0)),"")</f>
        <v/>
      </c>
      <c r="AJ247">
        <f>_xlfn.IFNA(INDEX(mental_codes,MATCH(loaded!BS247,mental,0)),9)</f>
        <v>9</v>
      </c>
    </row>
    <row r="248" spans="2:36">
      <c r="B248">
        <f>loaded!C248</f>
        <v>0</v>
      </c>
      <c r="C248">
        <f>loaded!I248</f>
        <v>0</v>
      </c>
      <c r="D248">
        <f>IF(loaded!K248="Male",1,IF(loaded!K248="Female",2,9))</f>
        <v>9</v>
      </c>
      <c r="E248" s="89" t="e">
        <f>IF(stats!$Y$13,DATE(RIGHT(loaded!M248,4),MID(loaded!M248,3,2),LEFT(loaded!M248,2)),DATE(RIGHT(loaded!M248,4), MID(loaded!M248,4,2),LEFT(loaded!M248,2)))</f>
        <v>#VALUE!</v>
      </c>
      <c r="F248" s="67" t="e">
        <f t="shared" si="6"/>
        <v>#VALUE!</v>
      </c>
      <c r="G248" t="str">
        <f>LEFT(loaded!O248,3)</f>
        <v/>
      </c>
      <c r="H248" s="67" t="str">
        <f>_xlfn.IFNA(INDEX(cntry_codes,MATCH(loaded!Q248,countries,0)),IF(loaded!Q248="","0003",""))</f>
        <v>0003</v>
      </c>
      <c r="I248" t="e">
        <f>INDEX(atsi_codes,MATCH(loaded!S248,atsi,0))</f>
        <v>#N/A</v>
      </c>
      <c r="J248" t="e">
        <f>INDEX(lang_codes,MATCH(loaded!U248,lang,0))</f>
        <v>#N/A</v>
      </c>
      <c r="K248" s="6">
        <f>loaded!W248</f>
        <v>0</v>
      </c>
      <c r="L248" t="e">
        <f>INDEX(us_acc_codes,MATCH(loaded!Y248,us_acc,0))</f>
        <v>#N/A</v>
      </c>
      <c r="M248" t="e">
        <f>INDEX(client_codes,MATCH(loaded!AA248,client,0))</f>
        <v>#N/A</v>
      </c>
      <c r="N248" t="e">
        <f>INDEX(src_ref_codes,MATCH(loaded!AC248,src_ref,0))</f>
        <v>#N/A</v>
      </c>
      <c r="O248" s="89" t="e">
        <f>IF(stats!$Y$13,DATE(RIGHT(loaded!AE248,4),MID(loaded!AE248,3,2),LEFT(loaded!AE248,2)),DATE(RIGHT(loaded!AE248,4),MID(loaded!AE248,4,2),LEFT(loaded!AE248,2)))</f>
        <v>#VALUE!</v>
      </c>
      <c r="P248" s="89" t="e">
        <f>IF(stats!$Y$13,DATE(RIGHT(loaded!AG248,4),MID(loaded!AG248,3,2),LEFT(loaded!AG248,2)),DATE(RIGHT(loaded!AG248,4),MID(loaded!AG248,4,2),LEFT(loaded!AG248,2)))</f>
        <v>#VALUE!</v>
      </c>
      <c r="Q248" s="67" t="e">
        <f t="shared" si="7"/>
        <v>#VALUE!</v>
      </c>
      <c r="R248" t="e">
        <f>INDEX(reces_codes,MATCH(loaded!AI248,reason,0))</f>
        <v>#N/A</v>
      </c>
      <c r="S248" t="e">
        <f>INDEX(TDS_codes,MATCH(loaded!AK248,TDS,0))</f>
        <v>#N/A</v>
      </c>
      <c r="T248" t="e">
        <f>IF(M248=2,"",INDEX(method_codes,MATCH(loaded!AM248,method,0)))</f>
        <v>#N/A</v>
      </c>
      <c r="U248" t="e">
        <f>IF(M248=2,"",INDEX(inj_codes,MATCH(loaded!AO248,inj,0)))</f>
        <v>#N/A</v>
      </c>
      <c r="V248" t="e">
        <f>IF(M248=2,"",INDEX(drug_codes,MATCH(loaded!AQ248,drug,0)))</f>
        <v>#N/A</v>
      </c>
      <c r="W248" t="e">
        <f>IF(M248=2,"",_xlfn.IFNA(INDEX(drug_codes,MATCH(loaded!AS248,drug,0)),""))</f>
        <v>#N/A</v>
      </c>
      <c r="X248" t="e">
        <f>IF(M248=2,"",_xlfn.IFNA(INDEX(drug_codes,MATCH(loaded!AU248,drug,0)),""))</f>
        <v>#N/A</v>
      </c>
      <c r="Y248" t="e">
        <f>IF(M248=2,"",_xlfn.IFNA(INDEX(drug_codes,MATCH(loaded!AW248,drug,0)),""))</f>
        <v>#N/A</v>
      </c>
      <c r="Z248" t="e">
        <f>IF(M248=2,"",_xlfn.IFNA(INDEX(drug_codes,MATCH(loaded!AY248,drug,0)),""))</f>
        <v>#N/A</v>
      </c>
      <c r="AA248" t="e">
        <f>IF(M248=2,"",_xlfn.IFNA(INDEX(drug_codes,MATCH(loaded!BA248,drug,0)),""))</f>
        <v>#N/A</v>
      </c>
      <c r="AB248" t="e">
        <f>INDEX(MTT_codes,MATCH(loaded!BC248,MTT,0))</f>
        <v>#N/A</v>
      </c>
      <c r="AC248" t="str">
        <f>_xlfn.IFNA(INDEX(MTT_codes,MATCH(loaded!BE248,MTT,0)),"")</f>
        <v/>
      </c>
      <c r="AD248" t="str">
        <f>_xlfn.IFNA(INDEX(MTT_codes,MATCH(loaded!BG248,MTT,0)),"")</f>
        <v/>
      </c>
      <c r="AE248" t="str">
        <f>_xlfn.IFNA(INDEX(MTT_codes,MATCH(loaded!BI248,MTT,0)),"")</f>
        <v/>
      </c>
      <c r="AF248" t="str">
        <f>_xlfn.IFNA(INDEX(MTT_codes,MATCH(loaded!BK248,MTT,0)),"")</f>
        <v/>
      </c>
      <c r="AG248" t="str">
        <f>_xlfn.IFNA(INDEX(MTT_codes,MATCH(loaded!BM248,MTT,0)),"")</f>
        <v/>
      </c>
      <c r="AH248" t="e">
        <f>INDEX(liv_ar_codes,MATCH(loaded!BO248,liv_ar,0))</f>
        <v>#N/A</v>
      </c>
      <c r="AI248" t="str">
        <f>_xlfn.IFNA(INDEX(MTT_codes,MATCH(loaded!BQ248,MTT,0)),"")</f>
        <v/>
      </c>
      <c r="AJ248">
        <f>_xlfn.IFNA(INDEX(mental_codes,MATCH(loaded!BS248,mental,0)),9)</f>
        <v>9</v>
      </c>
    </row>
    <row r="249" spans="2:36">
      <c r="B249">
        <f>loaded!C249</f>
        <v>0</v>
      </c>
      <c r="C249">
        <f>loaded!I249</f>
        <v>0</v>
      </c>
      <c r="D249">
        <f>IF(loaded!K249="Male",1,IF(loaded!K249="Female",2,9))</f>
        <v>9</v>
      </c>
      <c r="E249" s="89" t="e">
        <f>IF(stats!$Y$13,DATE(RIGHT(loaded!M249,4),MID(loaded!M249,3,2),LEFT(loaded!M249,2)),DATE(RIGHT(loaded!M249,4), MID(loaded!M249,4,2),LEFT(loaded!M249,2)))</f>
        <v>#VALUE!</v>
      </c>
      <c r="F249" s="67" t="e">
        <f t="shared" si="6"/>
        <v>#VALUE!</v>
      </c>
      <c r="G249" t="str">
        <f>LEFT(loaded!O249,3)</f>
        <v/>
      </c>
      <c r="H249" s="67" t="str">
        <f>_xlfn.IFNA(INDEX(cntry_codes,MATCH(loaded!Q249,countries,0)),IF(loaded!Q249="","0003",""))</f>
        <v>0003</v>
      </c>
      <c r="I249" t="e">
        <f>INDEX(atsi_codes,MATCH(loaded!S249,atsi,0))</f>
        <v>#N/A</v>
      </c>
      <c r="J249" t="e">
        <f>INDEX(lang_codes,MATCH(loaded!U249,lang,0))</f>
        <v>#N/A</v>
      </c>
      <c r="K249" s="6">
        <f>loaded!W249</f>
        <v>0</v>
      </c>
      <c r="L249" t="e">
        <f>INDEX(us_acc_codes,MATCH(loaded!Y249,us_acc,0))</f>
        <v>#N/A</v>
      </c>
      <c r="M249" t="e">
        <f>INDEX(client_codes,MATCH(loaded!AA249,client,0))</f>
        <v>#N/A</v>
      </c>
      <c r="N249" t="e">
        <f>INDEX(src_ref_codes,MATCH(loaded!AC249,src_ref,0))</f>
        <v>#N/A</v>
      </c>
      <c r="O249" s="89" t="e">
        <f>IF(stats!$Y$13,DATE(RIGHT(loaded!AE249,4),MID(loaded!AE249,3,2),LEFT(loaded!AE249,2)),DATE(RIGHT(loaded!AE249,4),MID(loaded!AE249,4,2),LEFT(loaded!AE249,2)))</f>
        <v>#VALUE!</v>
      </c>
      <c r="P249" s="89" t="e">
        <f>IF(stats!$Y$13,DATE(RIGHT(loaded!AG249,4),MID(loaded!AG249,3,2),LEFT(loaded!AG249,2)),DATE(RIGHT(loaded!AG249,4),MID(loaded!AG249,4,2),LEFT(loaded!AG249,2)))</f>
        <v>#VALUE!</v>
      </c>
      <c r="Q249" s="67" t="e">
        <f t="shared" si="7"/>
        <v>#VALUE!</v>
      </c>
      <c r="R249" t="e">
        <f>INDEX(reces_codes,MATCH(loaded!AI249,reason,0))</f>
        <v>#N/A</v>
      </c>
      <c r="S249" t="e">
        <f>INDEX(TDS_codes,MATCH(loaded!AK249,TDS,0))</f>
        <v>#N/A</v>
      </c>
      <c r="T249" t="e">
        <f>IF(M249=2,"",INDEX(method_codes,MATCH(loaded!AM249,method,0)))</f>
        <v>#N/A</v>
      </c>
      <c r="U249" t="e">
        <f>IF(M249=2,"",INDEX(inj_codes,MATCH(loaded!AO249,inj,0)))</f>
        <v>#N/A</v>
      </c>
      <c r="V249" t="e">
        <f>IF(M249=2,"",INDEX(drug_codes,MATCH(loaded!AQ249,drug,0)))</f>
        <v>#N/A</v>
      </c>
      <c r="W249" t="e">
        <f>IF(M249=2,"",_xlfn.IFNA(INDEX(drug_codes,MATCH(loaded!AS249,drug,0)),""))</f>
        <v>#N/A</v>
      </c>
      <c r="X249" t="e">
        <f>IF(M249=2,"",_xlfn.IFNA(INDEX(drug_codes,MATCH(loaded!AU249,drug,0)),""))</f>
        <v>#N/A</v>
      </c>
      <c r="Y249" t="e">
        <f>IF(M249=2,"",_xlfn.IFNA(INDEX(drug_codes,MATCH(loaded!AW249,drug,0)),""))</f>
        <v>#N/A</v>
      </c>
      <c r="Z249" t="e">
        <f>IF(M249=2,"",_xlfn.IFNA(INDEX(drug_codes,MATCH(loaded!AY249,drug,0)),""))</f>
        <v>#N/A</v>
      </c>
      <c r="AA249" t="e">
        <f>IF(M249=2,"",_xlfn.IFNA(INDEX(drug_codes,MATCH(loaded!BA249,drug,0)),""))</f>
        <v>#N/A</v>
      </c>
      <c r="AB249" t="e">
        <f>INDEX(MTT_codes,MATCH(loaded!BC249,MTT,0))</f>
        <v>#N/A</v>
      </c>
      <c r="AC249" t="str">
        <f>_xlfn.IFNA(INDEX(MTT_codes,MATCH(loaded!BE249,MTT,0)),"")</f>
        <v/>
      </c>
      <c r="AD249" t="str">
        <f>_xlfn.IFNA(INDEX(MTT_codes,MATCH(loaded!BG249,MTT,0)),"")</f>
        <v/>
      </c>
      <c r="AE249" t="str">
        <f>_xlfn.IFNA(INDEX(MTT_codes,MATCH(loaded!BI249,MTT,0)),"")</f>
        <v/>
      </c>
      <c r="AF249" t="str">
        <f>_xlfn.IFNA(INDEX(MTT_codes,MATCH(loaded!BK249,MTT,0)),"")</f>
        <v/>
      </c>
      <c r="AG249" t="str">
        <f>_xlfn.IFNA(INDEX(MTT_codes,MATCH(loaded!BM249,MTT,0)),"")</f>
        <v/>
      </c>
      <c r="AH249" t="e">
        <f>INDEX(liv_ar_codes,MATCH(loaded!BO249,liv_ar,0))</f>
        <v>#N/A</v>
      </c>
      <c r="AI249" t="str">
        <f>_xlfn.IFNA(INDEX(MTT_codes,MATCH(loaded!BQ249,MTT,0)),"")</f>
        <v/>
      </c>
      <c r="AJ249">
        <f>_xlfn.IFNA(INDEX(mental_codes,MATCH(loaded!BS249,mental,0)),9)</f>
        <v>9</v>
      </c>
    </row>
    <row r="250" spans="2:36">
      <c r="B250">
        <f>loaded!C250</f>
        <v>0</v>
      </c>
      <c r="C250">
        <f>loaded!I250</f>
        <v>0</v>
      </c>
      <c r="D250">
        <f>IF(loaded!K250="Male",1,IF(loaded!K250="Female",2,9))</f>
        <v>9</v>
      </c>
      <c r="E250" s="89" t="e">
        <f>IF(stats!$Y$13,DATE(RIGHT(loaded!M250,4),MID(loaded!M250,3,2),LEFT(loaded!M250,2)),DATE(RIGHT(loaded!M250,4), MID(loaded!M250,4,2),LEFT(loaded!M250,2)))</f>
        <v>#VALUE!</v>
      </c>
      <c r="F250" s="67" t="e">
        <f t="shared" si="6"/>
        <v>#VALUE!</v>
      </c>
      <c r="G250" t="str">
        <f>LEFT(loaded!O250,3)</f>
        <v/>
      </c>
      <c r="H250" s="67" t="str">
        <f>_xlfn.IFNA(INDEX(cntry_codes,MATCH(loaded!Q250,countries,0)),IF(loaded!Q250="","0003",""))</f>
        <v>0003</v>
      </c>
      <c r="I250" t="e">
        <f>INDEX(atsi_codes,MATCH(loaded!S250,atsi,0))</f>
        <v>#N/A</v>
      </c>
      <c r="J250" t="e">
        <f>INDEX(lang_codes,MATCH(loaded!U250,lang,0))</f>
        <v>#N/A</v>
      </c>
      <c r="K250" s="6">
        <f>loaded!W250</f>
        <v>0</v>
      </c>
      <c r="L250" t="e">
        <f>INDEX(us_acc_codes,MATCH(loaded!Y250,us_acc,0))</f>
        <v>#N/A</v>
      </c>
      <c r="M250" t="e">
        <f>INDEX(client_codes,MATCH(loaded!AA250,client,0))</f>
        <v>#N/A</v>
      </c>
      <c r="N250" t="e">
        <f>INDEX(src_ref_codes,MATCH(loaded!AC250,src_ref,0))</f>
        <v>#N/A</v>
      </c>
      <c r="O250" s="89" t="e">
        <f>IF(stats!$Y$13,DATE(RIGHT(loaded!AE250,4),MID(loaded!AE250,3,2),LEFT(loaded!AE250,2)),DATE(RIGHT(loaded!AE250,4),MID(loaded!AE250,4,2),LEFT(loaded!AE250,2)))</f>
        <v>#VALUE!</v>
      </c>
      <c r="P250" s="89" t="e">
        <f>IF(stats!$Y$13,DATE(RIGHT(loaded!AG250,4),MID(loaded!AG250,3,2),LEFT(loaded!AG250,2)),DATE(RIGHT(loaded!AG250,4),MID(loaded!AG250,4,2),LEFT(loaded!AG250,2)))</f>
        <v>#VALUE!</v>
      </c>
      <c r="Q250" s="67" t="e">
        <f t="shared" si="7"/>
        <v>#VALUE!</v>
      </c>
      <c r="R250" t="e">
        <f>INDEX(reces_codes,MATCH(loaded!AI250,reason,0))</f>
        <v>#N/A</v>
      </c>
      <c r="S250" t="e">
        <f>INDEX(TDS_codes,MATCH(loaded!AK250,TDS,0))</f>
        <v>#N/A</v>
      </c>
      <c r="T250" t="e">
        <f>IF(M250=2,"",INDEX(method_codes,MATCH(loaded!AM250,method,0)))</f>
        <v>#N/A</v>
      </c>
      <c r="U250" t="e">
        <f>IF(M250=2,"",INDEX(inj_codes,MATCH(loaded!AO250,inj,0)))</f>
        <v>#N/A</v>
      </c>
      <c r="V250" t="e">
        <f>IF(M250=2,"",INDEX(drug_codes,MATCH(loaded!AQ250,drug,0)))</f>
        <v>#N/A</v>
      </c>
      <c r="W250" t="e">
        <f>IF(M250=2,"",_xlfn.IFNA(INDEX(drug_codes,MATCH(loaded!AS250,drug,0)),""))</f>
        <v>#N/A</v>
      </c>
      <c r="X250" t="e">
        <f>IF(M250=2,"",_xlfn.IFNA(INDEX(drug_codes,MATCH(loaded!AU250,drug,0)),""))</f>
        <v>#N/A</v>
      </c>
      <c r="Y250" t="e">
        <f>IF(M250=2,"",_xlfn.IFNA(INDEX(drug_codes,MATCH(loaded!AW250,drug,0)),""))</f>
        <v>#N/A</v>
      </c>
      <c r="Z250" t="e">
        <f>IF(M250=2,"",_xlfn.IFNA(INDEX(drug_codes,MATCH(loaded!AY250,drug,0)),""))</f>
        <v>#N/A</v>
      </c>
      <c r="AA250" t="e">
        <f>IF(M250=2,"",_xlfn.IFNA(INDEX(drug_codes,MATCH(loaded!BA250,drug,0)),""))</f>
        <v>#N/A</v>
      </c>
      <c r="AB250" t="e">
        <f>INDEX(MTT_codes,MATCH(loaded!BC250,MTT,0))</f>
        <v>#N/A</v>
      </c>
      <c r="AC250" t="str">
        <f>_xlfn.IFNA(INDEX(MTT_codes,MATCH(loaded!BE250,MTT,0)),"")</f>
        <v/>
      </c>
      <c r="AD250" t="str">
        <f>_xlfn.IFNA(INDEX(MTT_codes,MATCH(loaded!BG250,MTT,0)),"")</f>
        <v/>
      </c>
      <c r="AE250" t="str">
        <f>_xlfn.IFNA(INDEX(MTT_codes,MATCH(loaded!BI250,MTT,0)),"")</f>
        <v/>
      </c>
      <c r="AF250" t="str">
        <f>_xlfn.IFNA(INDEX(MTT_codes,MATCH(loaded!BK250,MTT,0)),"")</f>
        <v/>
      </c>
      <c r="AG250" t="str">
        <f>_xlfn.IFNA(INDEX(MTT_codes,MATCH(loaded!BM250,MTT,0)),"")</f>
        <v/>
      </c>
      <c r="AH250" t="e">
        <f>INDEX(liv_ar_codes,MATCH(loaded!BO250,liv_ar,0))</f>
        <v>#N/A</v>
      </c>
      <c r="AI250" t="str">
        <f>_xlfn.IFNA(INDEX(MTT_codes,MATCH(loaded!BQ250,MTT,0)),"")</f>
        <v/>
      </c>
      <c r="AJ250">
        <f>_xlfn.IFNA(INDEX(mental_codes,MATCH(loaded!BS250,mental,0)),9)</f>
        <v>9</v>
      </c>
    </row>
    <row r="251" spans="2:36">
      <c r="B251">
        <f>loaded!C251</f>
        <v>0</v>
      </c>
      <c r="C251">
        <f>loaded!I251</f>
        <v>0</v>
      </c>
      <c r="D251">
        <f>IF(loaded!K251="Male",1,IF(loaded!K251="Female",2,9))</f>
        <v>9</v>
      </c>
      <c r="E251" s="89" t="e">
        <f>IF(stats!$Y$13,DATE(RIGHT(loaded!M251,4),MID(loaded!M251,3,2),LEFT(loaded!M251,2)),DATE(RIGHT(loaded!M251,4), MID(loaded!M251,4,2),LEFT(loaded!M251,2)))</f>
        <v>#VALUE!</v>
      </c>
      <c r="F251" s="67" t="e">
        <f t="shared" si="6"/>
        <v>#VALUE!</v>
      </c>
      <c r="G251" t="str">
        <f>LEFT(loaded!O251,3)</f>
        <v/>
      </c>
      <c r="H251" s="67" t="str">
        <f>_xlfn.IFNA(INDEX(cntry_codes,MATCH(loaded!Q251,countries,0)),IF(loaded!Q251="","0003",""))</f>
        <v>0003</v>
      </c>
      <c r="I251" t="e">
        <f>INDEX(atsi_codes,MATCH(loaded!S251,atsi,0))</f>
        <v>#N/A</v>
      </c>
      <c r="J251" t="e">
        <f>INDEX(lang_codes,MATCH(loaded!U251,lang,0))</f>
        <v>#N/A</v>
      </c>
      <c r="K251" s="6">
        <f>loaded!W251</f>
        <v>0</v>
      </c>
      <c r="L251" t="e">
        <f>INDEX(us_acc_codes,MATCH(loaded!Y251,us_acc,0))</f>
        <v>#N/A</v>
      </c>
      <c r="M251" t="e">
        <f>INDEX(client_codes,MATCH(loaded!AA251,client,0))</f>
        <v>#N/A</v>
      </c>
      <c r="N251" t="e">
        <f>INDEX(src_ref_codes,MATCH(loaded!AC251,src_ref,0))</f>
        <v>#N/A</v>
      </c>
      <c r="O251" s="89" t="e">
        <f>IF(stats!$Y$13,DATE(RIGHT(loaded!AE251,4),MID(loaded!AE251,3,2),LEFT(loaded!AE251,2)),DATE(RIGHT(loaded!AE251,4),MID(loaded!AE251,4,2),LEFT(loaded!AE251,2)))</f>
        <v>#VALUE!</v>
      </c>
      <c r="P251" s="89" t="e">
        <f>IF(stats!$Y$13,DATE(RIGHT(loaded!AG251,4),MID(loaded!AG251,3,2),LEFT(loaded!AG251,2)),DATE(RIGHT(loaded!AG251,4),MID(loaded!AG251,4,2),LEFT(loaded!AG251,2)))</f>
        <v>#VALUE!</v>
      </c>
      <c r="Q251" s="67" t="e">
        <f t="shared" si="7"/>
        <v>#VALUE!</v>
      </c>
      <c r="R251" t="e">
        <f>INDEX(reces_codes,MATCH(loaded!AI251,reason,0))</f>
        <v>#N/A</v>
      </c>
      <c r="S251" t="e">
        <f>INDEX(TDS_codes,MATCH(loaded!AK251,TDS,0))</f>
        <v>#N/A</v>
      </c>
      <c r="T251" t="e">
        <f>IF(M251=2,"",INDEX(method_codes,MATCH(loaded!AM251,method,0)))</f>
        <v>#N/A</v>
      </c>
      <c r="U251" t="e">
        <f>IF(M251=2,"",INDEX(inj_codes,MATCH(loaded!AO251,inj,0)))</f>
        <v>#N/A</v>
      </c>
      <c r="V251" t="e">
        <f>IF(M251=2,"",INDEX(drug_codes,MATCH(loaded!AQ251,drug,0)))</f>
        <v>#N/A</v>
      </c>
      <c r="W251" t="e">
        <f>IF(M251=2,"",_xlfn.IFNA(INDEX(drug_codes,MATCH(loaded!AS251,drug,0)),""))</f>
        <v>#N/A</v>
      </c>
      <c r="X251" t="e">
        <f>IF(M251=2,"",_xlfn.IFNA(INDEX(drug_codes,MATCH(loaded!AU251,drug,0)),""))</f>
        <v>#N/A</v>
      </c>
      <c r="Y251" t="e">
        <f>IF(M251=2,"",_xlfn.IFNA(INDEX(drug_codes,MATCH(loaded!AW251,drug,0)),""))</f>
        <v>#N/A</v>
      </c>
      <c r="Z251" t="e">
        <f>IF(M251=2,"",_xlfn.IFNA(INDEX(drug_codes,MATCH(loaded!AY251,drug,0)),""))</f>
        <v>#N/A</v>
      </c>
      <c r="AA251" t="e">
        <f>IF(M251=2,"",_xlfn.IFNA(INDEX(drug_codes,MATCH(loaded!BA251,drug,0)),""))</f>
        <v>#N/A</v>
      </c>
      <c r="AB251" t="e">
        <f>INDEX(MTT_codes,MATCH(loaded!BC251,MTT,0))</f>
        <v>#N/A</v>
      </c>
      <c r="AC251" t="str">
        <f>_xlfn.IFNA(INDEX(MTT_codes,MATCH(loaded!BE251,MTT,0)),"")</f>
        <v/>
      </c>
      <c r="AD251" t="str">
        <f>_xlfn.IFNA(INDEX(MTT_codes,MATCH(loaded!BG251,MTT,0)),"")</f>
        <v/>
      </c>
      <c r="AE251" t="str">
        <f>_xlfn.IFNA(INDEX(MTT_codes,MATCH(loaded!BI251,MTT,0)),"")</f>
        <v/>
      </c>
      <c r="AF251" t="str">
        <f>_xlfn.IFNA(INDEX(MTT_codes,MATCH(loaded!BK251,MTT,0)),"")</f>
        <v/>
      </c>
      <c r="AG251" t="str">
        <f>_xlfn.IFNA(INDEX(MTT_codes,MATCH(loaded!BM251,MTT,0)),"")</f>
        <v/>
      </c>
      <c r="AH251" t="e">
        <f>INDEX(liv_ar_codes,MATCH(loaded!BO251,liv_ar,0))</f>
        <v>#N/A</v>
      </c>
      <c r="AI251" t="str">
        <f>_xlfn.IFNA(INDEX(MTT_codes,MATCH(loaded!BQ251,MTT,0)),"")</f>
        <v/>
      </c>
      <c r="AJ251">
        <f>_xlfn.IFNA(INDEX(mental_codes,MATCH(loaded!BS251,mental,0)),9)</f>
        <v>9</v>
      </c>
    </row>
    <row r="252" spans="2:36">
      <c r="B252">
        <f>loaded!C252</f>
        <v>0</v>
      </c>
      <c r="C252">
        <f>loaded!I252</f>
        <v>0</v>
      </c>
      <c r="D252">
        <f>IF(loaded!K252="Male",1,IF(loaded!K252="Female",2,9))</f>
        <v>9</v>
      </c>
      <c r="E252" s="89" t="e">
        <f>IF(stats!$Y$13,DATE(RIGHT(loaded!M252,4),MID(loaded!M252,3,2),LEFT(loaded!M252,2)),DATE(RIGHT(loaded!M252,4), MID(loaded!M252,4,2),LEFT(loaded!M252,2)))</f>
        <v>#VALUE!</v>
      </c>
      <c r="F252" s="67" t="e">
        <f t="shared" si="6"/>
        <v>#VALUE!</v>
      </c>
      <c r="G252" t="str">
        <f>LEFT(loaded!O252,3)</f>
        <v/>
      </c>
      <c r="H252" s="67" t="str">
        <f>_xlfn.IFNA(INDEX(cntry_codes,MATCH(loaded!Q252,countries,0)),IF(loaded!Q252="","0003",""))</f>
        <v>0003</v>
      </c>
      <c r="I252" t="e">
        <f>INDEX(atsi_codes,MATCH(loaded!S252,atsi,0))</f>
        <v>#N/A</v>
      </c>
      <c r="J252" t="e">
        <f>INDEX(lang_codes,MATCH(loaded!U252,lang,0))</f>
        <v>#N/A</v>
      </c>
      <c r="K252" s="6">
        <f>loaded!W252</f>
        <v>0</v>
      </c>
      <c r="L252" t="e">
        <f>INDEX(us_acc_codes,MATCH(loaded!Y252,us_acc,0))</f>
        <v>#N/A</v>
      </c>
      <c r="M252" t="e">
        <f>INDEX(client_codes,MATCH(loaded!AA252,client,0))</f>
        <v>#N/A</v>
      </c>
      <c r="N252" t="e">
        <f>INDEX(src_ref_codes,MATCH(loaded!AC252,src_ref,0))</f>
        <v>#N/A</v>
      </c>
      <c r="O252" s="89" t="e">
        <f>IF(stats!$Y$13,DATE(RIGHT(loaded!AE252,4),MID(loaded!AE252,3,2),LEFT(loaded!AE252,2)),DATE(RIGHT(loaded!AE252,4),MID(loaded!AE252,4,2),LEFT(loaded!AE252,2)))</f>
        <v>#VALUE!</v>
      </c>
      <c r="P252" s="89" t="e">
        <f>IF(stats!$Y$13,DATE(RIGHT(loaded!AG252,4),MID(loaded!AG252,3,2),LEFT(loaded!AG252,2)),DATE(RIGHT(loaded!AG252,4),MID(loaded!AG252,4,2),LEFT(loaded!AG252,2)))</f>
        <v>#VALUE!</v>
      </c>
      <c r="Q252" s="67" t="e">
        <f t="shared" si="7"/>
        <v>#VALUE!</v>
      </c>
      <c r="R252" t="e">
        <f>INDEX(reces_codes,MATCH(loaded!AI252,reason,0))</f>
        <v>#N/A</v>
      </c>
      <c r="S252" t="e">
        <f>INDEX(TDS_codes,MATCH(loaded!AK252,TDS,0))</f>
        <v>#N/A</v>
      </c>
      <c r="T252" t="e">
        <f>IF(M252=2,"",INDEX(method_codes,MATCH(loaded!AM252,method,0)))</f>
        <v>#N/A</v>
      </c>
      <c r="U252" t="e">
        <f>IF(M252=2,"",INDEX(inj_codes,MATCH(loaded!AO252,inj,0)))</f>
        <v>#N/A</v>
      </c>
      <c r="V252" t="e">
        <f>IF(M252=2,"",INDEX(drug_codes,MATCH(loaded!AQ252,drug,0)))</f>
        <v>#N/A</v>
      </c>
      <c r="W252" t="e">
        <f>IF(M252=2,"",_xlfn.IFNA(INDEX(drug_codes,MATCH(loaded!AS252,drug,0)),""))</f>
        <v>#N/A</v>
      </c>
      <c r="X252" t="e">
        <f>IF(M252=2,"",_xlfn.IFNA(INDEX(drug_codes,MATCH(loaded!AU252,drug,0)),""))</f>
        <v>#N/A</v>
      </c>
      <c r="Y252" t="e">
        <f>IF(M252=2,"",_xlfn.IFNA(INDEX(drug_codes,MATCH(loaded!AW252,drug,0)),""))</f>
        <v>#N/A</v>
      </c>
      <c r="Z252" t="e">
        <f>IF(M252=2,"",_xlfn.IFNA(INDEX(drug_codes,MATCH(loaded!AY252,drug,0)),""))</f>
        <v>#N/A</v>
      </c>
      <c r="AA252" t="e">
        <f>IF(M252=2,"",_xlfn.IFNA(INDEX(drug_codes,MATCH(loaded!BA252,drug,0)),""))</f>
        <v>#N/A</v>
      </c>
      <c r="AB252" t="e">
        <f>INDEX(MTT_codes,MATCH(loaded!BC252,MTT,0))</f>
        <v>#N/A</v>
      </c>
      <c r="AC252" t="str">
        <f>_xlfn.IFNA(INDEX(MTT_codes,MATCH(loaded!BE252,MTT,0)),"")</f>
        <v/>
      </c>
      <c r="AD252" t="str">
        <f>_xlfn.IFNA(INDEX(MTT_codes,MATCH(loaded!BG252,MTT,0)),"")</f>
        <v/>
      </c>
      <c r="AE252" t="str">
        <f>_xlfn.IFNA(INDEX(MTT_codes,MATCH(loaded!BI252,MTT,0)),"")</f>
        <v/>
      </c>
      <c r="AF252" t="str">
        <f>_xlfn.IFNA(INDEX(MTT_codes,MATCH(loaded!BK252,MTT,0)),"")</f>
        <v/>
      </c>
      <c r="AG252" t="str">
        <f>_xlfn.IFNA(INDEX(MTT_codes,MATCH(loaded!BM252,MTT,0)),"")</f>
        <v/>
      </c>
      <c r="AH252" t="e">
        <f>INDEX(liv_ar_codes,MATCH(loaded!BO252,liv_ar,0))</f>
        <v>#N/A</v>
      </c>
      <c r="AI252" t="str">
        <f>_xlfn.IFNA(INDEX(MTT_codes,MATCH(loaded!BQ252,MTT,0)),"")</f>
        <v/>
      </c>
      <c r="AJ252">
        <f>_xlfn.IFNA(INDEX(mental_codes,MATCH(loaded!BS252,mental,0)),9)</f>
        <v>9</v>
      </c>
    </row>
    <row r="253" spans="2:36">
      <c r="B253">
        <f>loaded!C253</f>
        <v>0</v>
      </c>
      <c r="C253">
        <f>loaded!I253</f>
        <v>0</v>
      </c>
      <c r="D253">
        <f>IF(loaded!K253="Male",1,IF(loaded!K253="Female",2,9))</f>
        <v>9</v>
      </c>
      <c r="E253" s="89" t="e">
        <f>IF(stats!$Y$13,DATE(RIGHT(loaded!M253,4),MID(loaded!M253,3,2),LEFT(loaded!M253,2)),DATE(RIGHT(loaded!M253,4), MID(loaded!M253,4,2),LEFT(loaded!M253,2)))</f>
        <v>#VALUE!</v>
      </c>
      <c r="F253" s="67" t="e">
        <f t="shared" si="6"/>
        <v>#VALUE!</v>
      </c>
      <c r="G253" t="str">
        <f>LEFT(loaded!O253,3)</f>
        <v/>
      </c>
      <c r="H253" s="67" t="str">
        <f>_xlfn.IFNA(INDEX(cntry_codes,MATCH(loaded!Q253,countries,0)),IF(loaded!Q253="","0003",""))</f>
        <v>0003</v>
      </c>
      <c r="I253" t="e">
        <f>INDEX(atsi_codes,MATCH(loaded!S253,atsi,0))</f>
        <v>#N/A</v>
      </c>
      <c r="J253" t="e">
        <f>INDEX(lang_codes,MATCH(loaded!U253,lang,0))</f>
        <v>#N/A</v>
      </c>
      <c r="K253" s="6">
        <f>loaded!W253</f>
        <v>0</v>
      </c>
      <c r="L253" t="e">
        <f>INDEX(us_acc_codes,MATCH(loaded!Y253,us_acc,0))</f>
        <v>#N/A</v>
      </c>
      <c r="M253" t="e">
        <f>INDEX(client_codes,MATCH(loaded!AA253,client,0))</f>
        <v>#N/A</v>
      </c>
      <c r="N253" t="e">
        <f>INDEX(src_ref_codes,MATCH(loaded!AC253,src_ref,0))</f>
        <v>#N/A</v>
      </c>
      <c r="O253" s="89" t="e">
        <f>IF(stats!$Y$13,DATE(RIGHT(loaded!AE253,4),MID(loaded!AE253,3,2),LEFT(loaded!AE253,2)),DATE(RIGHT(loaded!AE253,4),MID(loaded!AE253,4,2),LEFT(loaded!AE253,2)))</f>
        <v>#VALUE!</v>
      </c>
      <c r="P253" s="89" t="e">
        <f>IF(stats!$Y$13,DATE(RIGHT(loaded!AG253,4),MID(loaded!AG253,3,2),LEFT(loaded!AG253,2)),DATE(RIGHT(loaded!AG253,4),MID(loaded!AG253,4,2),LEFT(loaded!AG253,2)))</f>
        <v>#VALUE!</v>
      </c>
      <c r="Q253" s="67" t="e">
        <f t="shared" si="7"/>
        <v>#VALUE!</v>
      </c>
      <c r="R253" t="e">
        <f>INDEX(reces_codes,MATCH(loaded!AI253,reason,0))</f>
        <v>#N/A</v>
      </c>
      <c r="S253" t="e">
        <f>INDEX(TDS_codes,MATCH(loaded!AK253,TDS,0))</f>
        <v>#N/A</v>
      </c>
      <c r="T253" t="e">
        <f>IF(M253=2,"",INDEX(method_codes,MATCH(loaded!AM253,method,0)))</f>
        <v>#N/A</v>
      </c>
      <c r="U253" t="e">
        <f>IF(M253=2,"",INDEX(inj_codes,MATCH(loaded!AO253,inj,0)))</f>
        <v>#N/A</v>
      </c>
      <c r="V253" t="e">
        <f>IF(M253=2,"",INDEX(drug_codes,MATCH(loaded!AQ253,drug,0)))</f>
        <v>#N/A</v>
      </c>
      <c r="W253" t="e">
        <f>IF(M253=2,"",_xlfn.IFNA(INDEX(drug_codes,MATCH(loaded!AS253,drug,0)),""))</f>
        <v>#N/A</v>
      </c>
      <c r="X253" t="e">
        <f>IF(M253=2,"",_xlfn.IFNA(INDEX(drug_codes,MATCH(loaded!AU253,drug,0)),""))</f>
        <v>#N/A</v>
      </c>
      <c r="Y253" t="e">
        <f>IF(M253=2,"",_xlfn.IFNA(INDEX(drug_codes,MATCH(loaded!AW253,drug,0)),""))</f>
        <v>#N/A</v>
      </c>
      <c r="Z253" t="e">
        <f>IF(M253=2,"",_xlfn.IFNA(INDEX(drug_codes,MATCH(loaded!AY253,drug,0)),""))</f>
        <v>#N/A</v>
      </c>
      <c r="AA253" t="e">
        <f>IF(M253=2,"",_xlfn.IFNA(INDEX(drug_codes,MATCH(loaded!BA253,drug,0)),""))</f>
        <v>#N/A</v>
      </c>
      <c r="AB253" t="e">
        <f>INDEX(MTT_codes,MATCH(loaded!BC253,MTT,0))</f>
        <v>#N/A</v>
      </c>
      <c r="AC253" t="str">
        <f>_xlfn.IFNA(INDEX(MTT_codes,MATCH(loaded!BE253,MTT,0)),"")</f>
        <v/>
      </c>
      <c r="AD253" t="str">
        <f>_xlfn.IFNA(INDEX(MTT_codes,MATCH(loaded!BG253,MTT,0)),"")</f>
        <v/>
      </c>
      <c r="AE253" t="str">
        <f>_xlfn.IFNA(INDEX(MTT_codes,MATCH(loaded!BI253,MTT,0)),"")</f>
        <v/>
      </c>
      <c r="AF253" t="str">
        <f>_xlfn.IFNA(INDEX(MTT_codes,MATCH(loaded!BK253,MTT,0)),"")</f>
        <v/>
      </c>
      <c r="AG253" t="str">
        <f>_xlfn.IFNA(INDEX(MTT_codes,MATCH(loaded!BM253,MTT,0)),"")</f>
        <v/>
      </c>
      <c r="AH253" t="e">
        <f>INDEX(liv_ar_codes,MATCH(loaded!BO253,liv_ar,0))</f>
        <v>#N/A</v>
      </c>
      <c r="AI253" t="str">
        <f>_xlfn.IFNA(INDEX(MTT_codes,MATCH(loaded!BQ253,MTT,0)),"")</f>
        <v/>
      </c>
      <c r="AJ253">
        <f>_xlfn.IFNA(INDEX(mental_codes,MATCH(loaded!BS253,mental,0)),9)</f>
        <v>9</v>
      </c>
    </row>
    <row r="254" spans="2:36">
      <c r="B254">
        <f>loaded!C254</f>
        <v>0</v>
      </c>
      <c r="C254">
        <f>loaded!I254</f>
        <v>0</v>
      </c>
      <c r="D254">
        <f>IF(loaded!K254="Male",1,IF(loaded!K254="Female",2,9))</f>
        <v>9</v>
      </c>
      <c r="E254" s="89" t="e">
        <f>IF(stats!$Y$13,DATE(RIGHT(loaded!M254,4),MID(loaded!M254,3,2),LEFT(loaded!M254,2)),DATE(RIGHT(loaded!M254,4), MID(loaded!M254,4,2),LEFT(loaded!M254,2)))</f>
        <v>#VALUE!</v>
      </c>
      <c r="F254" s="67" t="e">
        <f t="shared" si="6"/>
        <v>#VALUE!</v>
      </c>
      <c r="G254" t="str">
        <f>LEFT(loaded!O254,3)</f>
        <v/>
      </c>
      <c r="H254" s="67" t="str">
        <f>_xlfn.IFNA(INDEX(cntry_codes,MATCH(loaded!Q254,countries,0)),IF(loaded!Q254="","0003",""))</f>
        <v>0003</v>
      </c>
      <c r="I254" t="e">
        <f>INDEX(atsi_codes,MATCH(loaded!S254,atsi,0))</f>
        <v>#N/A</v>
      </c>
      <c r="J254" t="e">
        <f>INDEX(lang_codes,MATCH(loaded!U254,lang,0))</f>
        <v>#N/A</v>
      </c>
      <c r="K254" s="6">
        <f>loaded!W254</f>
        <v>0</v>
      </c>
      <c r="L254" t="e">
        <f>INDEX(us_acc_codes,MATCH(loaded!Y254,us_acc,0))</f>
        <v>#N/A</v>
      </c>
      <c r="M254" t="e">
        <f>INDEX(client_codes,MATCH(loaded!AA254,client,0))</f>
        <v>#N/A</v>
      </c>
      <c r="N254" t="e">
        <f>INDEX(src_ref_codes,MATCH(loaded!AC254,src_ref,0))</f>
        <v>#N/A</v>
      </c>
      <c r="O254" s="89" t="e">
        <f>IF(stats!$Y$13,DATE(RIGHT(loaded!AE254,4),MID(loaded!AE254,3,2),LEFT(loaded!AE254,2)),DATE(RIGHT(loaded!AE254,4),MID(loaded!AE254,4,2),LEFT(loaded!AE254,2)))</f>
        <v>#VALUE!</v>
      </c>
      <c r="P254" s="89" t="e">
        <f>IF(stats!$Y$13,DATE(RIGHT(loaded!AG254,4),MID(loaded!AG254,3,2),LEFT(loaded!AG254,2)),DATE(RIGHT(loaded!AG254,4),MID(loaded!AG254,4,2),LEFT(loaded!AG254,2)))</f>
        <v>#VALUE!</v>
      </c>
      <c r="Q254" s="67" t="e">
        <f t="shared" si="7"/>
        <v>#VALUE!</v>
      </c>
      <c r="R254" t="e">
        <f>INDEX(reces_codes,MATCH(loaded!AI254,reason,0))</f>
        <v>#N/A</v>
      </c>
      <c r="S254" t="e">
        <f>INDEX(TDS_codes,MATCH(loaded!AK254,TDS,0))</f>
        <v>#N/A</v>
      </c>
      <c r="T254" t="e">
        <f>IF(M254=2,"",INDEX(method_codes,MATCH(loaded!AM254,method,0)))</f>
        <v>#N/A</v>
      </c>
      <c r="U254" t="e">
        <f>IF(M254=2,"",INDEX(inj_codes,MATCH(loaded!AO254,inj,0)))</f>
        <v>#N/A</v>
      </c>
      <c r="V254" t="e">
        <f>IF(M254=2,"",INDEX(drug_codes,MATCH(loaded!AQ254,drug,0)))</f>
        <v>#N/A</v>
      </c>
      <c r="W254" t="e">
        <f>IF(M254=2,"",_xlfn.IFNA(INDEX(drug_codes,MATCH(loaded!AS254,drug,0)),""))</f>
        <v>#N/A</v>
      </c>
      <c r="X254" t="e">
        <f>IF(M254=2,"",_xlfn.IFNA(INDEX(drug_codes,MATCH(loaded!AU254,drug,0)),""))</f>
        <v>#N/A</v>
      </c>
      <c r="Y254" t="e">
        <f>IF(M254=2,"",_xlfn.IFNA(INDEX(drug_codes,MATCH(loaded!AW254,drug,0)),""))</f>
        <v>#N/A</v>
      </c>
      <c r="Z254" t="e">
        <f>IF(M254=2,"",_xlfn.IFNA(INDEX(drug_codes,MATCH(loaded!AY254,drug,0)),""))</f>
        <v>#N/A</v>
      </c>
      <c r="AA254" t="e">
        <f>IF(M254=2,"",_xlfn.IFNA(INDEX(drug_codes,MATCH(loaded!BA254,drug,0)),""))</f>
        <v>#N/A</v>
      </c>
      <c r="AB254" t="e">
        <f>INDEX(MTT_codes,MATCH(loaded!BC254,MTT,0))</f>
        <v>#N/A</v>
      </c>
      <c r="AC254" t="str">
        <f>_xlfn.IFNA(INDEX(MTT_codes,MATCH(loaded!BE254,MTT,0)),"")</f>
        <v/>
      </c>
      <c r="AD254" t="str">
        <f>_xlfn.IFNA(INDEX(MTT_codes,MATCH(loaded!BG254,MTT,0)),"")</f>
        <v/>
      </c>
      <c r="AE254" t="str">
        <f>_xlfn.IFNA(INDEX(MTT_codes,MATCH(loaded!BI254,MTT,0)),"")</f>
        <v/>
      </c>
      <c r="AF254" t="str">
        <f>_xlfn.IFNA(INDEX(MTT_codes,MATCH(loaded!BK254,MTT,0)),"")</f>
        <v/>
      </c>
      <c r="AG254" t="str">
        <f>_xlfn.IFNA(INDEX(MTT_codes,MATCH(loaded!BM254,MTT,0)),"")</f>
        <v/>
      </c>
      <c r="AH254" t="e">
        <f>INDEX(liv_ar_codes,MATCH(loaded!BO254,liv_ar,0))</f>
        <v>#N/A</v>
      </c>
      <c r="AI254" t="str">
        <f>_xlfn.IFNA(INDEX(MTT_codes,MATCH(loaded!BQ254,MTT,0)),"")</f>
        <v/>
      </c>
      <c r="AJ254">
        <f>_xlfn.IFNA(INDEX(mental_codes,MATCH(loaded!BS254,mental,0)),9)</f>
        <v>9</v>
      </c>
    </row>
    <row r="255" spans="2:36">
      <c r="B255">
        <f>loaded!C255</f>
        <v>0</v>
      </c>
      <c r="C255">
        <f>loaded!I255</f>
        <v>0</v>
      </c>
      <c r="D255">
        <f>IF(loaded!K255="Male",1,IF(loaded!K255="Female",2,9))</f>
        <v>9</v>
      </c>
      <c r="E255" s="89" t="e">
        <f>IF(stats!$Y$13,DATE(RIGHT(loaded!M255,4),MID(loaded!M255,3,2),LEFT(loaded!M255,2)),DATE(RIGHT(loaded!M255,4), MID(loaded!M255,4,2),LEFT(loaded!M255,2)))</f>
        <v>#VALUE!</v>
      </c>
      <c r="F255" s="67" t="e">
        <f t="shared" si="6"/>
        <v>#VALUE!</v>
      </c>
      <c r="G255" t="str">
        <f>LEFT(loaded!O255,3)</f>
        <v/>
      </c>
      <c r="H255" s="67" t="str">
        <f>_xlfn.IFNA(INDEX(cntry_codes,MATCH(loaded!Q255,countries,0)),IF(loaded!Q255="","0003",""))</f>
        <v>0003</v>
      </c>
      <c r="I255" t="e">
        <f>INDEX(atsi_codes,MATCH(loaded!S255,atsi,0))</f>
        <v>#N/A</v>
      </c>
      <c r="J255" t="e">
        <f>INDEX(lang_codes,MATCH(loaded!U255,lang,0))</f>
        <v>#N/A</v>
      </c>
      <c r="K255" s="6">
        <f>loaded!W255</f>
        <v>0</v>
      </c>
      <c r="L255" t="e">
        <f>INDEX(us_acc_codes,MATCH(loaded!Y255,us_acc,0))</f>
        <v>#N/A</v>
      </c>
      <c r="M255" t="e">
        <f>INDEX(client_codes,MATCH(loaded!AA255,client,0))</f>
        <v>#N/A</v>
      </c>
      <c r="N255" t="e">
        <f>INDEX(src_ref_codes,MATCH(loaded!AC255,src_ref,0))</f>
        <v>#N/A</v>
      </c>
      <c r="O255" s="89" t="e">
        <f>IF(stats!$Y$13,DATE(RIGHT(loaded!AE255,4),MID(loaded!AE255,3,2),LEFT(loaded!AE255,2)),DATE(RIGHT(loaded!AE255,4),MID(loaded!AE255,4,2),LEFT(loaded!AE255,2)))</f>
        <v>#VALUE!</v>
      </c>
      <c r="P255" s="89" t="e">
        <f>IF(stats!$Y$13,DATE(RIGHT(loaded!AG255,4),MID(loaded!AG255,3,2),LEFT(loaded!AG255,2)),DATE(RIGHT(loaded!AG255,4),MID(loaded!AG255,4,2),LEFT(loaded!AG255,2)))</f>
        <v>#VALUE!</v>
      </c>
      <c r="Q255" s="67" t="e">
        <f t="shared" si="7"/>
        <v>#VALUE!</v>
      </c>
      <c r="R255" t="e">
        <f>INDEX(reces_codes,MATCH(loaded!AI255,reason,0))</f>
        <v>#N/A</v>
      </c>
      <c r="S255" t="e">
        <f>INDEX(TDS_codes,MATCH(loaded!AK255,TDS,0))</f>
        <v>#N/A</v>
      </c>
      <c r="T255" t="e">
        <f>IF(M255=2,"",INDEX(method_codes,MATCH(loaded!AM255,method,0)))</f>
        <v>#N/A</v>
      </c>
      <c r="U255" t="e">
        <f>IF(M255=2,"",INDEX(inj_codes,MATCH(loaded!AO255,inj,0)))</f>
        <v>#N/A</v>
      </c>
      <c r="V255" t="e">
        <f>IF(M255=2,"",INDEX(drug_codes,MATCH(loaded!AQ255,drug,0)))</f>
        <v>#N/A</v>
      </c>
      <c r="W255" t="e">
        <f>IF(M255=2,"",_xlfn.IFNA(INDEX(drug_codes,MATCH(loaded!AS255,drug,0)),""))</f>
        <v>#N/A</v>
      </c>
      <c r="X255" t="e">
        <f>IF(M255=2,"",_xlfn.IFNA(INDEX(drug_codes,MATCH(loaded!AU255,drug,0)),""))</f>
        <v>#N/A</v>
      </c>
      <c r="Y255" t="e">
        <f>IF(M255=2,"",_xlfn.IFNA(INDEX(drug_codes,MATCH(loaded!AW255,drug,0)),""))</f>
        <v>#N/A</v>
      </c>
      <c r="Z255" t="e">
        <f>IF(M255=2,"",_xlfn.IFNA(INDEX(drug_codes,MATCH(loaded!AY255,drug,0)),""))</f>
        <v>#N/A</v>
      </c>
      <c r="AA255" t="e">
        <f>IF(M255=2,"",_xlfn.IFNA(INDEX(drug_codes,MATCH(loaded!BA255,drug,0)),""))</f>
        <v>#N/A</v>
      </c>
      <c r="AB255" t="e">
        <f>INDEX(MTT_codes,MATCH(loaded!BC255,MTT,0))</f>
        <v>#N/A</v>
      </c>
      <c r="AC255" t="str">
        <f>_xlfn.IFNA(INDEX(MTT_codes,MATCH(loaded!BE255,MTT,0)),"")</f>
        <v/>
      </c>
      <c r="AD255" t="str">
        <f>_xlfn.IFNA(INDEX(MTT_codes,MATCH(loaded!BG255,MTT,0)),"")</f>
        <v/>
      </c>
      <c r="AE255" t="str">
        <f>_xlfn.IFNA(INDEX(MTT_codes,MATCH(loaded!BI255,MTT,0)),"")</f>
        <v/>
      </c>
      <c r="AF255" t="str">
        <f>_xlfn.IFNA(INDEX(MTT_codes,MATCH(loaded!BK255,MTT,0)),"")</f>
        <v/>
      </c>
      <c r="AG255" t="str">
        <f>_xlfn.IFNA(INDEX(MTT_codes,MATCH(loaded!BM255,MTT,0)),"")</f>
        <v/>
      </c>
      <c r="AH255" t="e">
        <f>INDEX(liv_ar_codes,MATCH(loaded!BO255,liv_ar,0))</f>
        <v>#N/A</v>
      </c>
      <c r="AI255" t="str">
        <f>_xlfn.IFNA(INDEX(MTT_codes,MATCH(loaded!BQ255,MTT,0)),"")</f>
        <v/>
      </c>
      <c r="AJ255">
        <f>_xlfn.IFNA(INDEX(mental_codes,MATCH(loaded!BS255,mental,0)),9)</f>
        <v>9</v>
      </c>
    </row>
    <row r="256" spans="2:36">
      <c r="B256">
        <f>loaded!C256</f>
        <v>0</v>
      </c>
      <c r="C256">
        <f>loaded!I256</f>
        <v>0</v>
      </c>
      <c r="D256">
        <f>IF(loaded!K256="Male",1,IF(loaded!K256="Female",2,9))</f>
        <v>9</v>
      </c>
      <c r="E256" s="89" t="e">
        <f>IF(stats!$Y$13,DATE(RIGHT(loaded!M256,4),MID(loaded!M256,3,2),LEFT(loaded!M256,2)),DATE(RIGHT(loaded!M256,4), MID(loaded!M256,4,2),LEFT(loaded!M256,2)))</f>
        <v>#VALUE!</v>
      </c>
      <c r="F256" s="67" t="e">
        <f t="shared" si="6"/>
        <v>#VALUE!</v>
      </c>
      <c r="G256" t="str">
        <f>LEFT(loaded!O256,3)</f>
        <v/>
      </c>
      <c r="H256" s="67" t="str">
        <f>_xlfn.IFNA(INDEX(cntry_codes,MATCH(loaded!Q256,countries,0)),IF(loaded!Q256="","0003",""))</f>
        <v>0003</v>
      </c>
      <c r="I256" t="e">
        <f>INDEX(atsi_codes,MATCH(loaded!S256,atsi,0))</f>
        <v>#N/A</v>
      </c>
      <c r="J256" t="e">
        <f>INDEX(lang_codes,MATCH(loaded!U256,lang,0))</f>
        <v>#N/A</v>
      </c>
      <c r="K256" s="6">
        <f>loaded!W256</f>
        <v>0</v>
      </c>
      <c r="L256" t="e">
        <f>INDEX(us_acc_codes,MATCH(loaded!Y256,us_acc,0))</f>
        <v>#N/A</v>
      </c>
      <c r="M256" t="e">
        <f>INDEX(client_codes,MATCH(loaded!AA256,client,0))</f>
        <v>#N/A</v>
      </c>
      <c r="N256" t="e">
        <f>INDEX(src_ref_codes,MATCH(loaded!AC256,src_ref,0))</f>
        <v>#N/A</v>
      </c>
      <c r="O256" s="89" t="e">
        <f>IF(stats!$Y$13,DATE(RIGHT(loaded!AE256,4),MID(loaded!AE256,3,2),LEFT(loaded!AE256,2)),DATE(RIGHT(loaded!AE256,4),MID(loaded!AE256,4,2),LEFT(loaded!AE256,2)))</f>
        <v>#VALUE!</v>
      </c>
      <c r="P256" s="89" t="e">
        <f>IF(stats!$Y$13,DATE(RIGHT(loaded!AG256,4),MID(loaded!AG256,3,2),LEFT(loaded!AG256,2)),DATE(RIGHT(loaded!AG256,4),MID(loaded!AG256,4,2),LEFT(loaded!AG256,2)))</f>
        <v>#VALUE!</v>
      </c>
      <c r="Q256" s="67" t="e">
        <f t="shared" si="7"/>
        <v>#VALUE!</v>
      </c>
      <c r="R256" t="e">
        <f>INDEX(reces_codes,MATCH(loaded!AI256,reason,0))</f>
        <v>#N/A</v>
      </c>
      <c r="S256" t="e">
        <f>INDEX(TDS_codes,MATCH(loaded!AK256,TDS,0))</f>
        <v>#N/A</v>
      </c>
      <c r="T256" t="e">
        <f>IF(M256=2,"",INDEX(method_codes,MATCH(loaded!AM256,method,0)))</f>
        <v>#N/A</v>
      </c>
      <c r="U256" t="e">
        <f>IF(M256=2,"",INDEX(inj_codes,MATCH(loaded!AO256,inj,0)))</f>
        <v>#N/A</v>
      </c>
      <c r="V256" t="e">
        <f>IF(M256=2,"",INDEX(drug_codes,MATCH(loaded!AQ256,drug,0)))</f>
        <v>#N/A</v>
      </c>
      <c r="W256" t="e">
        <f>IF(M256=2,"",_xlfn.IFNA(INDEX(drug_codes,MATCH(loaded!AS256,drug,0)),""))</f>
        <v>#N/A</v>
      </c>
      <c r="X256" t="e">
        <f>IF(M256=2,"",_xlfn.IFNA(INDEX(drug_codes,MATCH(loaded!AU256,drug,0)),""))</f>
        <v>#N/A</v>
      </c>
      <c r="Y256" t="e">
        <f>IF(M256=2,"",_xlfn.IFNA(INDEX(drug_codes,MATCH(loaded!AW256,drug,0)),""))</f>
        <v>#N/A</v>
      </c>
      <c r="Z256" t="e">
        <f>IF(M256=2,"",_xlfn.IFNA(INDEX(drug_codes,MATCH(loaded!AY256,drug,0)),""))</f>
        <v>#N/A</v>
      </c>
      <c r="AA256" t="e">
        <f>IF(M256=2,"",_xlfn.IFNA(INDEX(drug_codes,MATCH(loaded!BA256,drug,0)),""))</f>
        <v>#N/A</v>
      </c>
      <c r="AB256" t="e">
        <f>INDEX(MTT_codes,MATCH(loaded!BC256,MTT,0))</f>
        <v>#N/A</v>
      </c>
      <c r="AC256" t="str">
        <f>_xlfn.IFNA(INDEX(MTT_codes,MATCH(loaded!BE256,MTT,0)),"")</f>
        <v/>
      </c>
      <c r="AD256" t="str">
        <f>_xlfn.IFNA(INDEX(MTT_codes,MATCH(loaded!BG256,MTT,0)),"")</f>
        <v/>
      </c>
      <c r="AE256" t="str">
        <f>_xlfn.IFNA(INDEX(MTT_codes,MATCH(loaded!BI256,MTT,0)),"")</f>
        <v/>
      </c>
      <c r="AF256" t="str">
        <f>_xlfn.IFNA(INDEX(MTT_codes,MATCH(loaded!BK256,MTT,0)),"")</f>
        <v/>
      </c>
      <c r="AG256" t="str">
        <f>_xlfn.IFNA(INDEX(MTT_codes,MATCH(loaded!BM256,MTT,0)),"")</f>
        <v/>
      </c>
      <c r="AH256" t="e">
        <f>INDEX(liv_ar_codes,MATCH(loaded!BO256,liv_ar,0))</f>
        <v>#N/A</v>
      </c>
      <c r="AI256" t="str">
        <f>_xlfn.IFNA(INDEX(MTT_codes,MATCH(loaded!BQ256,MTT,0)),"")</f>
        <v/>
      </c>
      <c r="AJ256">
        <f>_xlfn.IFNA(INDEX(mental_codes,MATCH(loaded!BS256,mental,0)),9)</f>
        <v>9</v>
      </c>
    </row>
    <row r="257" spans="2:36">
      <c r="B257">
        <f>loaded!C257</f>
        <v>0</v>
      </c>
      <c r="C257">
        <f>loaded!I257</f>
        <v>0</v>
      </c>
      <c r="D257">
        <f>IF(loaded!K257="Male",1,IF(loaded!K257="Female",2,9))</f>
        <v>9</v>
      </c>
      <c r="E257" s="89" t="e">
        <f>IF(stats!$Y$13,DATE(RIGHT(loaded!M257,4),MID(loaded!M257,3,2),LEFT(loaded!M257,2)),DATE(RIGHT(loaded!M257,4), MID(loaded!M257,4,2),LEFT(loaded!M257,2)))</f>
        <v>#VALUE!</v>
      </c>
      <c r="F257" s="67" t="e">
        <f t="shared" ref="F257:F320" si="8">ROUND((O257-E257)/365.25,2)</f>
        <v>#VALUE!</v>
      </c>
      <c r="G257" t="str">
        <f>LEFT(loaded!O257,3)</f>
        <v/>
      </c>
      <c r="H257" s="67" t="str">
        <f>_xlfn.IFNA(INDEX(cntry_codes,MATCH(loaded!Q257,countries,0)),IF(loaded!Q257="","0003",""))</f>
        <v>0003</v>
      </c>
      <c r="I257" t="e">
        <f>INDEX(atsi_codes,MATCH(loaded!S257,atsi,0))</f>
        <v>#N/A</v>
      </c>
      <c r="J257" t="e">
        <f>INDEX(lang_codes,MATCH(loaded!U257,lang,0))</f>
        <v>#N/A</v>
      </c>
      <c r="K257" s="6">
        <f>loaded!W257</f>
        <v>0</v>
      </c>
      <c r="L257" t="e">
        <f>INDEX(us_acc_codes,MATCH(loaded!Y257,us_acc,0))</f>
        <v>#N/A</v>
      </c>
      <c r="M257" t="e">
        <f>INDEX(client_codes,MATCH(loaded!AA257,client,0))</f>
        <v>#N/A</v>
      </c>
      <c r="N257" t="e">
        <f>INDEX(src_ref_codes,MATCH(loaded!AC257,src_ref,0))</f>
        <v>#N/A</v>
      </c>
      <c r="O257" s="89" t="e">
        <f>IF(stats!$Y$13,DATE(RIGHT(loaded!AE257,4),MID(loaded!AE257,3,2),LEFT(loaded!AE257,2)),DATE(RIGHT(loaded!AE257,4),MID(loaded!AE257,4,2),LEFT(loaded!AE257,2)))</f>
        <v>#VALUE!</v>
      </c>
      <c r="P257" s="89" t="e">
        <f>IF(stats!$Y$13,DATE(RIGHT(loaded!AG257,4),MID(loaded!AG257,3,2),LEFT(loaded!AG257,2)),DATE(RIGHT(loaded!AG257,4),MID(loaded!AG257,4,2),LEFT(loaded!AG257,2)))</f>
        <v>#VALUE!</v>
      </c>
      <c r="Q257" s="67" t="e">
        <f t="shared" ref="Q257:Q320" si="9">IF(P257&lt;&gt;"",P257-O257,"")</f>
        <v>#VALUE!</v>
      </c>
      <c r="R257" t="e">
        <f>INDEX(reces_codes,MATCH(loaded!AI257,reason,0))</f>
        <v>#N/A</v>
      </c>
      <c r="S257" t="e">
        <f>INDEX(TDS_codes,MATCH(loaded!AK257,TDS,0))</f>
        <v>#N/A</v>
      </c>
      <c r="T257" t="e">
        <f>IF(M257=2,"",INDEX(method_codes,MATCH(loaded!AM257,method,0)))</f>
        <v>#N/A</v>
      </c>
      <c r="U257" t="e">
        <f>IF(M257=2,"",INDEX(inj_codes,MATCH(loaded!AO257,inj,0)))</f>
        <v>#N/A</v>
      </c>
      <c r="V257" t="e">
        <f>IF(M257=2,"",INDEX(drug_codes,MATCH(loaded!AQ257,drug,0)))</f>
        <v>#N/A</v>
      </c>
      <c r="W257" t="e">
        <f>IF(M257=2,"",_xlfn.IFNA(INDEX(drug_codes,MATCH(loaded!AS257,drug,0)),""))</f>
        <v>#N/A</v>
      </c>
      <c r="X257" t="e">
        <f>IF(M257=2,"",_xlfn.IFNA(INDEX(drug_codes,MATCH(loaded!AU257,drug,0)),""))</f>
        <v>#N/A</v>
      </c>
      <c r="Y257" t="e">
        <f>IF(M257=2,"",_xlfn.IFNA(INDEX(drug_codes,MATCH(loaded!AW257,drug,0)),""))</f>
        <v>#N/A</v>
      </c>
      <c r="Z257" t="e">
        <f>IF(M257=2,"",_xlfn.IFNA(INDEX(drug_codes,MATCH(loaded!AY257,drug,0)),""))</f>
        <v>#N/A</v>
      </c>
      <c r="AA257" t="e">
        <f>IF(M257=2,"",_xlfn.IFNA(INDEX(drug_codes,MATCH(loaded!BA257,drug,0)),""))</f>
        <v>#N/A</v>
      </c>
      <c r="AB257" t="e">
        <f>INDEX(MTT_codes,MATCH(loaded!BC257,MTT,0))</f>
        <v>#N/A</v>
      </c>
      <c r="AC257" t="str">
        <f>_xlfn.IFNA(INDEX(MTT_codes,MATCH(loaded!BE257,MTT,0)),"")</f>
        <v/>
      </c>
      <c r="AD257" t="str">
        <f>_xlfn.IFNA(INDEX(MTT_codes,MATCH(loaded!BG257,MTT,0)),"")</f>
        <v/>
      </c>
      <c r="AE257" t="str">
        <f>_xlfn.IFNA(INDEX(MTT_codes,MATCH(loaded!BI257,MTT,0)),"")</f>
        <v/>
      </c>
      <c r="AF257" t="str">
        <f>_xlfn.IFNA(INDEX(MTT_codes,MATCH(loaded!BK257,MTT,0)),"")</f>
        <v/>
      </c>
      <c r="AG257" t="str">
        <f>_xlfn.IFNA(INDEX(MTT_codes,MATCH(loaded!BM257,MTT,0)),"")</f>
        <v/>
      </c>
      <c r="AH257" t="e">
        <f>INDEX(liv_ar_codes,MATCH(loaded!BO257,liv_ar,0))</f>
        <v>#N/A</v>
      </c>
      <c r="AI257" t="str">
        <f>_xlfn.IFNA(INDEX(MTT_codes,MATCH(loaded!BQ257,MTT,0)),"")</f>
        <v/>
      </c>
      <c r="AJ257">
        <f>_xlfn.IFNA(INDEX(mental_codes,MATCH(loaded!BS257,mental,0)),9)</f>
        <v>9</v>
      </c>
    </row>
    <row r="258" spans="2:36">
      <c r="B258">
        <f>loaded!C258</f>
        <v>0</v>
      </c>
      <c r="C258">
        <f>loaded!I258</f>
        <v>0</v>
      </c>
      <c r="D258">
        <f>IF(loaded!K258="Male",1,IF(loaded!K258="Female",2,9))</f>
        <v>9</v>
      </c>
      <c r="E258" s="89" t="e">
        <f>IF(stats!$Y$13,DATE(RIGHT(loaded!M258,4),MID(loaded!M258,3,2),LEFT(loaded!M258,2)),DATE(RIGHT(loaded!M258,4), MID(loaded!M258,4,2),LEFT(loaded!M258,2)))</f>
        <v>#VALUE!</v>
      </c>
      <c r="F258" s="67" t="e">
        <f t="shared" si="8"/>
        <v>#VALUE!</v>
      </c>
      <c r="G258" t="str">
        <f>LEFT(loaded!O258,3)</f>
        <v/>
      </c>
      <c r="H258" s="67" t="str">
        <f>_xlfn.IFNA(INDEX(cntry_codes,MATCH(loaded!Q258,countries,0)),IF(loaded!Q258="","0003",""))</f>
        <v>0003</v>
      </c>
      <c r="I258" t="e">
        <f>INDEX(atsi_codes,MATCH(loaded!S258,atsi,0))</f>
        <v>#N/A</v>
      </c>
      <c r="J258" t="e">
        <f>INDEX(lang_codes,MATCH(loaded!U258,lang,0))</f>
        <v>#N/A</v>
      </c>
      <c r="K258" s="6">
        <f>loaded!W258</f>
        <v>0</v>
      </c>
      <c r="L258" t="e">
        <f>INDEX(us_acc_codes,MATCH(loaded!Y258,us_acc,0))</f>
        <v>#N/A</v>
      </c>
      <c r="M258" t="e">
        <f>INDEX(client_codes,MATCH(loaded!AA258,client,0))</f>
        <v>#N/A</v>
      </c>
      <c r="N258" t="e">
        <f>INDEX(src_ref_codes,MATCH(loaded!AC258,src_ref,0))</f>
        <v>#N/A</v>
      </c>
      <c r="O258" s="89" t="e">
        <f>IF(stats!$Y$13,DATE(RIGHT(loaded!AE258,4),MID(loaded!AE258,3,2),LEFT(loaded!AE258,2)),DATE(RIGHT(loaded!AE258,4),MID(loaded!AE258,4,2),LEFT(loaded!AE258,2)))</f>
        <v>#VALUE!</v>
      </c>
      <c r="P258" s="89" t="e">
        <f>IF(stats!$Y$13,DATE(RIGHT(loaded!AG258,4),MID(loaded!AG258,3,2),LEFT(loaded!AG258,2)),DATE(RIGHT(loaded!AG258,4),MID(loaded!AG258,4,2),LEFT(loaded!AG258,2)))</f>
        <v>#VALUE!</v>
      </c>
      <c r="Q258" s="67" t="e">
        <f t="shared" si="9"/>
        <v>#VALUE!</v>
      </c>
      <c r="R258" t="e">
        <f>INDEX(reces_codes,MATCH(loaded!AI258,reason,0))</f>
        <v>#N/A</v>
      </c>
      <c r="S258" t="e">
        <f>INDEX(TDS_codes,MATCH(loaded!AK258,TDS,0))</f>
        <v>#N/A</v>
      </c>
      <c r="T258" t="e">
        <f>IF(M258=2,"",INDEX(method_codes,MATCH(loaded!AM258,method,0)))</f>
        <v>#N/A</v>
      </c>
      <c r="U258" t="e">
        <f>IF(M258=2,"",INDEX(inj_codes,MATCH(loaded!AO258,inj,0)))</f>
        <v>#N/A</v>
      </c>
      <c r="V258" t="e">
        <f>IF(M258=2,"",INDEX(drug_codes,MATCH(loaded!AQ258,drug,0)))</f>
        <v>#N/A</v>
      </c>
      <c r="W258" t="e">
        <f>IF(M258=2,"",_xlfn.IFNA(INDEX(drug_codes,MATCH(loaded!AS258,drug,0)),""))</f>
        <v>#N/A</v>
      </c>
      <c r="X258" t="e">
        <f>IF(M258=2,"",_xlfn.IFNA(INDEX(drug_codes,MATCH(loaded!AU258,drug,0)),""))</f>
        <v>#N/A</v>
      </c>
      <c r="Y258" t="e">
        <f>IF(M258=2,"",_xlfn.IFNA(INDEX(drug_codes,MATCH(loaded!AW258,drug,0)),""))</f>
        <v>#N/A</v>
      </c>
      <c r="Z258" t="e">
        <f>IF(M258=2,"",_xlfn.IFNA(INDEX(drug_codes,MATCH(loaded!AY258,drug,0)),""))</f>
        <v>#N/A</v>
      </c>
      <c r="AA258" t="e">
        <f>IF(M258=2,"",_xlfn.IFNA(INDEX(drug_codes,MATCH(loaded!BA258,drug,0)),""))</f>
        <v>#N/A</v>
      </c>
      <c r="AB258" t="e">
        <f>INDEX(MTT_codes,MATCH(loaded!BC258,MTT,0))</f>
        <v>#N/A</v>
      </c>
      <c r="AC258" t="str">
        <f>_xlfn.IFNA(INDEX(MTT_codes,MATCH(loaded!BE258,MTT,0)),"")</f>
        <v/>
      </c>
      <c r="AD258" t="str">
        <f>_xlfn.IFNA(INDEX(MTT_codes,MATCH(loaded!BG258,MTT,0)),"")</f>
        <v/>
      </c>
      <c r="AE258" t="str">
        <f>_xlfn.IFNA(INDEX(MTT_codes,MATCH(loaded!BI258,MTT,0)),"")</f>
        <v/>
      </c>
      <c r="AF258" t="str">
        <f>_xlfn.IFNA(INDEX(MTT_codes,MATCH(loaded!BK258,MTT,0)),"")</f>
        <v/>
      </c>
      <c r="AG258" t="str">
        <f>_xlfn.IFNA(INDEX(MTT_codes,MATCH(loaded!BM258,MTT,0)),"")</f>
        <v/>
      </c>
      <c r="AH258" t="e">
        <f>INDEX(liv_ar_codes,MATCH(loaded!BO258,liv_ar,0))</f>
        <v>#N/A</v>
      </c>
      <c r="AI258" t="str">
        <f>_xlfn.IFNA(INDEX(MTT_codes,MATCH(loaded!BQ258,MTT,0)),"")</f>
        <v/>
      </c>
      <c r="AJ258">
        <f>_xlfn.IFNA(INDEX(mental_codes,MATCH(loaded!BS258,mental,0)),9)</f>
        <v>9</v>
      </c>
    </row>
    <row r="259" spans="2:36">
      <c r="B259">
        <f>loaded!C259</f>
        <v>0</v>
      </c>
      <c r="C259">
        <f>loaded!I259</f>
        <v>0</v>
      </c>
      <c r="D259">
        <f>IF(loaded!K259="Male",1,IF(loaded!K259="Female",2,9))</f>
        <v>9</v>
      </c>
      <c r="E259" s="89" t="e">
        <f>IF(stats!$Y$13,DATE(RIGHT(loaded!M259,4),MID(loaded!M259,3,2),LEFT(loaded!M259,2)),DATE(RIGHT(loaded!M259,4), MID(loaded!M259,4,2),LEFT(loaded!M259,2)))</f>
        <v>#VALUE!</v>
      </c>
      <c r="F259" s="67" t="e">
        <f t="shared" si="8"/>
        <v>#VALUE!</v>
      </c>
      <c r="G259" t="str">
        <f>LEFT(loaded!O259,3)</f>
        <v/>
      </c>
      <c r="H259" s="67" t="str">
        <f>_xlfn.IFNA(INDEX(cntry_codes,MATCH(loaded!Q259,countries,0)),IF(loaded!Q259="","0003",""))</f>
        <v>0003</v>
      </c>
      <c r="I259" t="e">
        <f>INDEX(atsi_codes,MATCH(loaded!S259,atsi,0))</f>
        <v>#N/A</v>
      </c>
      <c r="J259" t="e">
        <f>INDEX(lang_codes,MATCH(loaded!U259,lang,0))</f>
        <v>#N/A</v>
      </c>
      <c r="K259" s="6">
        <f>loaded!W259</f>
        <v>0</v>
      </c>
      <c r="L259" t="e">
        <f>INDEX(us_acc_codes,MATCH(loaded!Y259,us_acc,0))</f>
        <v>#N/A</v>
      </c>
      <c r="M259" t="e">
        <f>INDEX(client_codes,MATCH(loaded!AA259,client,0))</f>
        <v>#N/A</v>
      </c>
      <c r="N259" t="e">
        <f>INDEX(src_ref_codes,MATCH(loaded!AC259,src_ref,0))</f>
        <v>#N/A</v>
      </c>
      <c r="O259" s="89" t="e">
        <f>IF(stats!$Y$13,DATE(RIGHT(loaded!AE259,4),MID(loaded!AE259,3,2),LEFT(loaded!AE259,2)),DATE(RIGHT(loaded!AE259,4),MID(loaded!AE259,4,2),LEFT(loaded!AE259,2)))</f>
        <v>#VALUE!</v>
      </c>
      <c r="P259" s="89" t="e">
        <f>IF(stats!$Y$13,DATE(RIGHT(loaded!AG259,4),MID(loaded!AG259,3,2),LEFT(loaded!AG259,2)),DATE(RIGHT(loaded!AG259,4),MID(loaded!AG259,4,2),LEFT(loaded!AG259,2)))</f>
        <v>#VALUE!</v>
      </c>
      <c r="Q259" s="67" t="e">
        <f t="shared" si="9"/>
        <v>#VALUE!</v>
      </c>
      <c r="R259" t="e">
        <f>INDEX(reces_codes,MATCH(loaded!AI259,reason,0))</f>
        <v>#N/A</v>
      </c>
      <c r="S259" t="e">
        <f>INDEX(TDS_codes,MATCH(loaded!AK259,TDS,0))</f>
        <v>#N/A</v>
      </c>
      <c r="T259" t="e">
        <f>IF(M259=2,"",INDEX(method_codes,MATCH(loaded!AM259,method,0)))</f>
        <v>#N/A</v>
      </c>
      <c r="U259" t="e">
        <f>IF(M259=2,"",INDEX(inj_codes,MATCH(loaded!AO259,inj,0)))</f>
        <v>#N/A</v>
      </c>
      <c r="V259" t="e">
        <f>IF(M259=2,"",INDEX(drug_codes,MATCH(loaded!AQ259,drug,0)))</f>
        <v>#N/A</v>
      </c>
      <c r="W259" t="e">
        <f>IF(M259=2,"",_xlfn.IFNA(INDEX(drug_codes,MATCH(loaded!AS259,drug,0)),""))</f>
        <v>#N/A</v>
      </c>
      <c r="X259" t="e">
        <f>IF(M259=2,"",_xlfn.IFNA(INDEX(drug_codes,MATCH(loaded!AU259,drug,0)),""))</f>
        <v>#N/A</v>
      </c>
      <c r="Y259" t="e">
        <f>IF(M259=2,"",_xlfn.IFNA(INDEX(drug_codes,MATCH(loaded!AW259,drug,0)),""))</f>
        <v>#N/A</v>
      </c>
      <c r="Z259" t="e">
        <f>IF(M259=2,"",_xlfn.IFNA(INDEX(drug_codes,MATCH(loaded!AY259,drug,0)),""))</f>
        <v>#N/A</v>
      </c>
      <c r="AA259" t="e">
        <f>IF(M259=2,"",_xlfn.IFNA(INDEX(drug_codes,MATCH(loaded!BA259,drug,0)),""))</f>
        <v>#N/A</v>
      </c>
      <c r="AB259" t="e">
        <f>INDEX(MTT_codes,MATCH(loaded!BC259,MTT,0))</f>
        <v>#N/A</v>
      </c>
      <c r="AC259" t="str">
        <f>_xlfn.IFNA(INDEX(MTT_codes,MATCH(loaded!BE259,MTT,0)),"")</f>
        <v/>
      </c>
      <c r="AD259" t="str">
        <f>_xlfn.IFNA(INDEX(MTT_codes,MATCH(loaded!BG259,MTT,0)),"")</f>
        <v/>
      </c>
      <c r="AE259" t="str">
        <f>_xlfn.IFNA(INDEX(MTT_codes,MATCH(loaded!BI259,MTT,0)),"")</f>
        <v/>
      </c>
      <c r="AF259" t="str">
        <f>_xlfn.IFNA(INDEX(MTT_codes,MATCH(loaded!BK259,MTT,0)),"")</f>
        <v/>
      </c>
      <c r="AG259" t="str">
        <f>_xlfn.IFNA(INDEX(MTT_codes,MATCH(loaded!BM259,MTT,0)),"")</f>
        <v/>
      </c>
      <c r="AH259" t="e">
        <f>INDEX(liv_ar_codes,MATCH(loaded!BO259,liv_ar,0))</f>
        <v>#N/A</v>
      </c>
      <c r="AI259" t="str">
        <f>_xlfn.IFNA(INDEX(MTT_codes,MATCH(loaded!BQ259,MTT,0)),"")</f>
        <v/>
      </c>
      <c r="AJ259">
        <f>_xlfn.IFNA(INDEX(mental_codes,MATCH(loaded!BS259,mental,0)),9)</f>
        <v>9</v>
      </c>
    </row>
    <row r="260" spans="2:36">
      <c r="B260">
        <f>loaded!C260</f>
        <v>0</v>
      </c>
      <c r="C260">
        <f>loaded!I260</f>
        <v>0</v>
      </c>
      <c r="D260">
        <f>IF(loaded!K260="Male",1,IF(loaded!K260="Female",2,9))</f>
        <v>9</v>
      </c>
      <c r="E260" s="89" t="e">
        <f>IF(stats!$Y$13,DATE(RIGHT(loaded!M260,4),MID(loaded!M260,3,2),LEFT(loaded!M260,2)),DATE(RIGHT(loaded!M260,4), MID(loaded!M260,4,2),LEFT(loaded!M260,2)))</f>
        <v>#VALUE!</v>
      </c>
      <c r="F260" s="67" t="e">
        <f t="shared" si="8"/>
        <v>#VALUE!</v>
      </c>
      <c r="G260" t="str">
        <f>LEFT(loaded!O260,3)</f>
        <v/>
      </c>
      <c r="H260" s="67" t="str">
        <f>_xlfn.IFNA(INDEX(cntry_codes,MATCH(loaded!Q260,countries,0)),IF(loaded!Q260="","0003",""))</f>
        <v>0003</v>
      </c>
      <c r="I260" t="e">
        <f>INDEX(atsi_codes,MATCH(loaded!S260,atsi,0))</f>
        <v>#N/A</v>
      </c>
      <c r="J260" t="e">
        <f>INDEX(lang_codes,MATCH(loaded!U260,lang,0))</f>
        <v>#N/A</v>
      </c>
      <c r="K260" s="6">
        <f>loaded!W260</f>
        <v>0</v>
      </c>
      <c r="L260" t="e">
        <f>INDEX(us_acc_codes,MATCH(loaded!Y260,us_acc,0))</f>
        <v>#N/A</v>
      </c>
      <c r="M260" t="e">
        <f>INDEX(client_codes,MATCH(loaded!AA260,client,0))</f>
        <v>#N/A</v>
      </c>
      <c r="N260" t="e">
        <f>INDEX(src_ref_codes,MATCH(loaded!AC260,src_ref,0))</f>
        <v>#N/A</v>
      </c>
      <c r="O260" s="89" t="e">
        <f>IF(stats!$Y$13,DATE(RIGHT(loaded!AE260,4),MID(loaded!AE260,3,2),LEFT(loaded!AE260,2)),DATE(RIGHT(loaded!AE260,4),MID(loaded!AE260,4,2),LEFT(loaded!AE260,2)))</f>
        <v>#VALUE!</v>
      </c>
      <c r="P260" s="89" t="e">
        <f>IF(stats!$Y$13,DATE(RIGHT(loaded!AG260,4),MID(loaded!AG260,3,2),LEFT(loaded!AG260,2)),DATE(RIGHT(loaded!AG260,4),MID(loaded!AG260,4,2),LEFT(loaded!AG260,2)))</f>
        <v>#VALUE!</v>
      </c>
      <c r="Q260" s="67" t="e">
        <f t="shared" si="9"/>
        <v>#VALUE!</v>
      </c>
      <c r="R260" t="e">
        <f>INDEX(reces_codes,MATCH(loaded!AI260,reason,0))</f>
        <v>#N/A</v>
      </c>
      <c r="S260" t="e">
        <f>INDEX(TDS_codes,MATCH(loaded!AK260,TDS,0))</f>
        <v>#N/A</v>
      </c>
      <c r="T260" t="e">
        <f>IF(M260=2,"",INDEX(method_codes,MATCH(loaded!AM260,method,0)))</f>
        <v>#N/A</v>
      </c>
      <c r="U260" t="e">
        <f>IF(M260=2,"",INDEX(inj_codes,MATCH(loaded!AO260,inj,0)))</f>
        <v>#N/A</v>
      </c>
      <c r="V260" t="e">
        <f>IF(M260=2,"",INDEX(drug_codes,MATCH(loaded!AQ260,drug,0)))</f>
        <v>#N/A</v>
      </c>
      <c r="W260" t="e">
        <f>IF(M260=2,"",_xlfn.IFNA(INDEX(drug_codes,MATCH(loaded!AS260,drug,0)),""))</f>
        <v>#N/A</v>
      </c>
      <c r="X260" t="e">
        <f>IF(M260=2,"",_xlfn.IFNA(INDEX(drug_codes,MATCH(loaded!AU260,drug,0)),""))</f>
        <v>#N/A</v>
      </c>
      <c r="Y260" t="e">
        <f>IF(M260=2,"",_xlfn.IFNA(INDEX(drug_codes,MATCH(loaded!AW260,drug,0)),""))</f>
        <v>#N/A</v>
      </c>
      <c r="Z260" t="e">
        <f>IF(M260=2,"",_xlfn.IFNA(INDEX(drug_codes,MATCH(loaded!AY260,drug,0)),""))</f>
        <v>#N/A</v>
      </c>
      <c r="AA260" t="e">
        <f>IF(M260=2,"",_xlfn.IFNA(INDEX(drug_codes,MATCH(loaded!BA260,drug,0)),""))</f>
        <v>#N/A</v>
      </c>
      <c r="AB260" t="e">
        <f>INDEX(MTT_codes,MATCH(loaded!BC260,MTT,0))</f>
        <v>#N/A</v>
      </c>
      <c r="AC260" t="str">
        <f>_xlfn.IFNA(INDEX(MTT_codes,MATCH(loaded!BE260,MTT,0)),"")</f>
        <v/>
      </c>
      <c r="AD260" t="str">
        <f>_xlfn.IFNA(INDEX(MTT_codes,MATCH(loaded!BG260,MTT,0)),"")</f>
        <v/>
      </c>
      <c r="AE260" t="str">
        <f>_xlfn.IFNA(INDEX(MTT_codes,MATCH(loaded!BI260,MTT,0)),"")</f>
        <v/>
      </c>
      <c r="AF260" t="str">
        <f>_xlfn.IFNA(INDEX(MTT_codes,MATCH(loaded!BK260,MTT,0)),"")</f>
        <v/>
      </c>
      <c r="AG260" t="str">
        <f>_xlfn.IFNA(INDEX(MTT_codes,MATCH(loaded!BM260,MTT,0)),"")</f>
        <v/>
      </c>
      <c r="AH260" t="e">
        <f>INDEX(liv_ar_codes,MATCH(loaded!BO260,liv_ar,0))</f>
        <v>#N/A</v>
      </c>
      <c r="AI260" t="str">
        <f>_xlfn.IFNA(INDEX(MTT_codes,MATCH(loaded!BQ260,MTT,0)),"")</f>
        <v/>
      </c>
      <c r="AJ260">
        <f>_xlfn.IFNA(INDEX(mental_codes,MATCH(loaded!BS260,mental,0)),9)</f>
        <v>9</v>
      </c>
    </row>
    <row r="261" spans="2:36">
      <c r="B261">
        <f>loaded!C261</f>
        <v>0</v>
      </c>
      <c r="C261">
        <f>loaded!I261</f>
        <v>0</v>
      </c>
      <c r="D261">
        <f>IF(loaded!K261="Male",1,IF(loaded!K261="Female",2,9))</f>
        <v>9</v>
      </c>
      <c r="E261" s="89" t="e">
        <f>IF(stats!$Y$13,DATE(RIGHT(loaded!M261,4),MID(loaded!M261,3,2),LEFT(loaded!M261,2)),DATE(RIGHT(loaded!M261,4), MID(loaded!M261,4,2),LEFT(loaded!M261,2)))</f>
        <v>#VALUE!</v>
      </c>
      <c r="F261" s="67" t="e">
        <f t="shared" si="8"/>
        <v>#VALUE!</v>
      </c>
      <c r="G261" t="str">
        <f>LEFT(loaded!O261,3)</f>
        <v/>
      </c>
      <c r="H261" s="67" t="str">
        <f>_xlfn.IFNA(INDEX(cntry_codes,MATCH(loaded!Q261,countries,0)),IF(loaded!Q261="","0003",""))</f>
        <v>0003</v>
      </c>
      <c r="I261" t="e">
        <f>INDEX(atsi_codes,MATCH(loaded!S261,atsi,0))</f>
        <v>#N/A</v>
      </c>
      <c r="J261" t="e">
        <f>INDEX(lang_codes,MATCH(loaded!U261,lang,0))</f>
        <v>#N/A</v>
      </c>
      <c r="K261" s="6">
        <f>loaded!W261</f>
        <v>0</v>
      </c>
      <c r="L261" t="e">
        <f>INDEX(us_acc_codes,MATCH(loaded!Y261,us_acc,0))</f>
        <v>#N/A</v>
      </c>
      <c r="M261" t="e">
        <f>INDEX(client_codes,MATCH(loaded!AA261,client,0))</f>
        <v>#N/A</v>
      </c>
      <c r="N261" t="e">
        <f>INDEX(src_ref_codes,MATCH(loaded!AC261,src_ref,0))</f>
        <v>#N/A</v>
      </c>
      <c r="O261" s="89" t="e">
        <f>IF(stats!$Y$13,DATE(RIGHT(loaded!AE261,4),MID(loaded!AE261,3,2),LEFT(loaded!AE261,2)),DATE(RIGHT(loaded!AE261,4),MID(loaded!AE261,4,2),LEFT(loaded!AE261,2)))</f>
        <v>#VALUE!</v>
      </c>
      <c r="P261" s="89" t="e">
        <f>IF(stats!$Y$13,DATE(RIGHT(loaded!AG261,4),MID(loaded!AG261,3,2),LEFT(loaded!AG261,2)),DATE(RIGHT(loaded!AG261,4),MID(loaded!AG261,4,2),LEFT(loaded!AG261,2)))</f>
        <v>#VALUE!</v>
      </c>
      <c r="Q261" s="67" t="e">
        <f t="shared" si="9"/>
        <v>#VALUE!</v>
      </c>
      <c r="R261" t="e">
        <f>INDEX(reces_codes,MATCH(loaded!AI261,reason,0))</f>
        <v>#N/A</v>
      </c>
      <c r="S261" t="e">
        <f>INDEX(TDS_codes,MATCH(loaded!AK261,TDS,0))</f>
        <v>#N/A</v>
      </c>
      <c r="T261" t="e">
        <f>IF(M261=2,"",INDEX(method_codes,MATCH(loaded!AM261,method,0)))</f>
        <v>#N/A</v>
      </c>
      <c r="U261" t="e">
        <f>IF(M261=2,"",INDEX(inj_codes,MATCH(loaded!AO261,inj,0)))</f>
        <v>#N/A</v>
      </c>
      <c r="V261" t="e">
        <f>IF(M261=2,"",INDEX(drug_codes,MATCH(loaded!AQ261,drug,0)))</f>
        <v>#N/A</v>
      </c>
      <c r="W261" t="e">
        <f>IF(M261=2,"",_xlfn.IFNA(INDEX(drug_codes,MATCH(loaded!AS261,drug,0)),""))</f>
        <v>#N/A</v>
      </c>
      <c r="X261" t="e">
        <f>IF(M261=2,"",_xlfn.IFNA(INDEX(drug_codes,MATCH(loaded!AU261,drug,0)),""))</f>
        <v>#N/A</v>
      </c>
      <c r="Y261" t="e">
        <f>IF(M261=2,"",_xlfn.IFNA(INDEX(drug_codes,MATCH(loaded!AW261,drug,0)),""))</f>
        <v>#N/A</v>
      </c>
      <c r="Z261" t="e">
        <f>IF(M261=2,"",_xlfn.IFNA(INDEX(drug_codes,MATCH(loaded!AY261,drug,0)),""))</f>
        <v>#N/A</v>
      </c>
      <c r="AA261" t="e">
        <f>IF(M261=2,"",_xlfn.IFNA(INDEX(drug_codes,MATCH(loaded!BA261,drug,0)),""))</f>
        <v>#N/A</v>
      </c>
      <c r="AB261" t="e">
        <f>INDEX(MTT_codes,MATCH(loaded!BC261,MTT,0))</f>
        <v>#N/A</v>
      </c>
      <c r="AC261" t="str">
        <f>_xlfn.IFNA(INDEX(MTT_codes,MATCH(loaded!BE261,MTT,0)),"")</f>
        <v/>
      </c>
      <c r="AD261" t="str">
        <f>_xlfn.IFNA(INDEX(MTT_codes,MATCH(loaded!BG261,MTT,0)),"")</f>
        <v/>
      </c>
      <c r="AE261" t="str">
        <f>_xlfn.IFNA(INDEX(MTT_codes,MATCH(loaded!BI261,MTT,0)),"")</f>
        <v/>
      </c>
      <c r="AF261" t="str">
        <f>_xlfn.IFNA(INDEX(MTT_codes,MATCH(loaded!BK261,MTT,0)),"")</f>
        <v/>
      </c>
      <c r="AG261" t="str">
        <f>_xlfn.IFNA(INDEX(MTT_codes,MATCH(loaded!BM261,MTT,0)),"")</f>
        <v/>
      </c>
      <c r="AH261" t="e">
        <f>INDEX(liv_ar_codes,MATCH(loaded!BO261,liv_ar,0))</f>
        <v>#N/A</v>
      </c>
      <c r="AI261" t="str">
        <f>_xlfn.IFNA(INDEX(MTT_codes,MATCH(loaded!BQ261,MTT,0)),"")</f>
        <v/>
      </c>
      <c r="AJ261">
        <f>_xlfn.IFNA(INDEX(mental_codes,MATCH(loaded!BS261,mental,0)),9)</f>
        <v>9</v>
      </c>
    </row>
    <row r="262" spans="2:36">
      <c r="B262">
        <f>loaded!C262</f>
        <v>0</v>
      </c>
      <c r="C262">
        <f>loaded!I262</f>
        <v>0</v>
      </c>
      <c r="D262">
        <f>IF(loaded!K262="Male",1,IF(loaded!K262="Female",2,9))</f>
        <v>9</v>
      </c>
      <c r="E262" s="89" t="e">
        <f>IF(stats!$Y$13,DATE(RIGHT(loaded!M262,4),MID(loaded!M262,3,2),LEFT(loaded!M262,2)),DATE(RIGHT(loaded!M262,4), MID(loaded!M262,4,2),LEFT(loaded!M262,2)))</f>
        <v>#VALUE!</v>
      </c>
      <c r="F262" s="67" t="e">
        <f t="shared" si="8"/>
        <v>#VALUE!</v>
      </c>
      <c r="G262" t="str">
        <f>LEFT(loaded!O262,3)</f>
        <v/>
      </c>
      <c r="H262" s="67" t="str">
        <f>_xlfn.IFNA(INDEX(cntry_codes,MATCH(loaded!Q262,countries,0)),IF(loaded!Q262="","0003",""))</f>
        <v>0003</v>
      </c>
      <c r="I262" t="e">
        <f>INDEX(atsi_codes,MATCH(loaded!S262,atsi,0))</f>
        <v>#N/A</v>
      </c>
      <c r="J262" t="e">
        <f>INDEX(lang_codes,MATCH(loaded!U262,lang,0))</f>
        <v>#N/A</v>
      </c>
      <c r="K262" s="6">
        <f>loaded!W262</f>
        <v>0</v>
      </c>
      <c r="L262" t="e">
        <f>INDEX(us_acc_codes,MATCH(loaded!Y262,us_acc,0))</f>
        <v>#N/A</v>
      </c>
      <c r="M262" t="e">
        <f>INDEX(client_codes,MATCH(loaded!AA262,client,0))</f>
        <v>#N/A</v>
      </c>
      <c r="N262" t="e">
        <f>INDEX(src_ref_codes,MATCH(loaded!AC262,src_ref,0))</f>
        <v>#N/A</v>
      </c>
      <c r="O262" s="89" t="e">
        <f>IF(stats!$Y$13,DATE(RIGHT(loaded!AE262,4),MID(loaded!AE262,3,2),LEFT(loaded!AE262,2)),DATE(RIGHT(loaded!AE262,4),MID(loaded!AE262,4,2),LEFT(loaded!AE262,2)))</f>
        <v>#VALUE!</v>
      </c>
      <c r="P262" s="89" t="e">
        <f>IF(stats!$Y$13,DATE(RIGHT(loaded!AG262,4),MID(loaded!AG262,3,2),LEFT(loaded!AG262,2)),DATE(RIGHT(loaded!AG262,4),MID(loaded!AG262,4,2),LEFT(loaded!AG262,2)))</f>
        <v>#VALUE!</v>
      </c>
      <c r="Q262" s="67" t="e">
        <f t="shared" si="9"/>
        <v>#VALUE!</v>
      </c>
      <c r="R262" t="e">
        <f>INDEX(reces_codes,MATCH(loaded!AI262,reason,0))</f>
        <v>#N/A</v>
      </c>
      <c r="S262" t="e">
        <f>INDEX(TDS_codes,MATCH(loaded!AK262,TDS,0))</f>
        <v>#N/A</v>
      </c>
      <c r="T262" t="e">
        <f>IF(M262=2,"",INDEX(method_codes,MATCH(loaded!AM262,method,0)))</f>
        <v>#N/A</v>
      </c>
      <c r="U262" t="e">
        <f>IF(M262=2,"",INDEX(inj_codes,MATCH(loaded!AO262,inj,0)))</f>
        <v>#N/A</v>
      </c>
      <c r="V262" t="e">
        <f>IF(M262=2,"",INDEX(drug_codes,MATCH(loaded!AQ262,drug,0)))</f>
        <v>#N/A</v>
      </c>
      <c r="W262" t="e">
        <f>IF(M262=2,"",_xlfn.IFNA(INDEX(drug_codes,MATCH(loaded!AS262,drug,0)),""))</f>
        <v>#N/A</v>
      </c>
      <c r="X262" t="e">
        <f>IF(M262=2,"",_xlfn.IFNA(INDEX(drug_codes,MATCH(loaded!AU262,drug,0)),""))</f>
        <v>#N/A</v>
      </c>
      <c r="Y262" t="e">
        <f>IF(M262=2,"",_xlfn.IFNA(INDEX(drug_codes,MATCH(loaded!AW262,drug,0)),""))</f>
        <v>#N/A</v>
      </c>
      <c r="Z262" t="e">
        <f>IF(M262=2,"",_xlfn.IFNA(INDEX(drug_codes,MATCH(loaded!AY262,drug,0)),""))</f>
        <v>#N/A</v>
      </c>
      <c r="AA262" t="e">
        <f>IF(M262=2,"",_xlfn.IFNA(INDEX(drug_codes,MATCH(loaded!BA262,drug,0)),""))</f>
        <v>#N/A</v>
      </c>
      <c r="AB262" t="e">
        <f>INDEX(MTT_codes,MATCH(loaded!BC262,MTT,0))</f>
        <v>#N/A</v>
      </c>
      <c r="AC262" t="str">
        <f>_xlfn.IFNA(INDEX(MTT_codes,MATCH(loaded!BE262,MTT,0)),"")</f>
        <v/>
      </c>
      <c r="AD262" t="str">
        <f>_xlfn.IFNA(INDEX(MTT_codes,MATCH(loaded!BG262,MTT,0)),"")</f>
        <v/>
      </c>
      <c r="AE262" t="str">
        <f>_xlfn.IFNA(INDEX(MTT_codes,MATCH(loaded!BI262,MTT,0)),"")</f>
        <v/>
      </c>
      <c r="AF262" t="str">
        <f>_xlfn.IFNA(INDEX(MTT_codes,MATCH(loaded!BK262,MTT,0)),"")</f>
        <v/>
      </c>
      <c r="AG262" t="str">
        <f>_xlfn.IFNA(INDEX(MTT_codes,MATCH(loaded!BM262,MTT,0)),"")</f>
        <v/>
      </c>
      <c r="AH262" t="e">
        <f>INDEX(liv_ar_codes,MATCH(loaded!BO262,liv_ar,0))</f>
        <v>#N/A</v>
      </c>
      <c r="AI262" t="str">
        <f>_xlfn.IFNA(INDEX(MTT_codes,MATCH(loaded!BQ262,MTT,0)),"")</f>
        <v/>
      </c>
      <c r="AJ262">
        <f>_xlfn.IFNA(INDEX(mental_codes,MATCH(loaded!BS262,mental,0)),9)</f>
        <v>9</v>
      </c>
    </row>
    <row r="263" spans="2:36">
      <c r="B263">
        <f>loaded!C263</f>
        <v>0</v>
      </c>
      <c r="C263">
        <f>loaded!I263</f>
        <v>0</v>
      </c>
      <c r="D263">
        <f>IF(loaded!K263="Male",1,IF(loaded!K263="Female",2,9))</f>
        <v>9</v>
      </c>
      <c r="E263" s="89" t="e">
        <f>IF(stats!$Y$13,DATE(RIGHT(loaded!M263,4),MID(loaded!M263,3,2),LEFT(loaded!M263,2)),DATE(RIGHT(loaded!M263,4), MID(loaded!M263,4,2),LEFT(loaded!M263,2)))</f>
        <v>#VALUE!</v>
      </c>
      <c r="F263" s="67" t="e">
        <f t="shared" si="8"/>
        <v>#VALUE!</v>
      </c>
      <c r="G263" t="str">
        <f>LEFT(loaded!O263,3)</f>
        <v/>
      </c>
      <c r="H263" s="67" t="str">
        <f>_xlfn.IFNA(INDEX(cntry_codes,MATCH(loaded!Q263,countries,0)),IF(loaded!Q263="","0003",""))</f>
        <v>0003</v>
      </c>
      <c r="I263" t="e">
        <f>INDEX(atsi_codes,MATCH(loaded!S263,atsi,0))</f>
        <v>#N/A</v>
      </c>
      <c r="J263" t="e">
        <f>INDEX(lang_codes,MATCH(loaded!U263,lang,0))</f>
        <v>#N/A</v>
      </c>
      <c r="K263" s="6">
        <f>loaded!W263</f>
        <v>0</v>
      </c>
      <c r="L263" t="e">
        <f>INDEX(us_acc_codes,MATCH(loaded!Y263,us_acc,0))</f>
        <v>#N/A</v>
      </c>
      <c r="M263" t="e">
        <f>INDEX(client_codes,MATCH(loaded!AA263,client,0))</f>
        <v>#N/A</v>
      </c>
      <c r="N263" t="e">
        <f>INDEX(src_ref_codes,MATCH(loaded!AC263,src_ref,0))</f>
        <v>#N/A</v>
      </c>
      <c r="O263" s="89" t="e">
        <f>IF(stats!$Y$13,DATE(RIGHT(loaded!AE263,4),MID(loaded!AE263,3,2),LEFT(loaded!AE263,2)),DATE(RIGHT(loaded!AE263,4),MID(loaded!AE263,4,2),LEFT(loaded!AE263,2)))</f>
        <v>#VALUE!</v>
      </c>
      <c r="P263" s="89" t="e">
        <f>IF(stats!$Y$13,DATE(RIGHT(loaded!AG263,4),MID(loaded!AG263,3,2),LEFT(loaded!AG263,2)),DATE(RIGHT(loaded!AG263,4),MID(loaded!AG263,4,2),LEFT(loaded!AG263,2)))</f>
        <v>#VALUE!</v>
      </c>
      <c r="Q263" s="67" t="e">
        <f t="shared" si="9"/>
        <v>#VALUE!</v>
      </c>
      <c r="R263" t="e">
        <f>INDEX(reces_codes,MATCH(loaded!AI263,reason,0))</f>
        <v>#N/A</v>
      </c>
      <c r="S263" t="e">
        <f>INDEX(TDS_codes,MATCH(loaded!AK263,TDS,0))</f>
        <v>#N/A</v>
      </c>
      <c r="T263" t="e">
        <f>IF(M263=2,"",INDEX(method_codes,MATCH(loaded!AM263,method,0)))</f>
        <v>#N/A</v>
      </c>
      <c r="U263" t="e">
        <f>IF(M263=2,"",INDEX(inj_codes,MATCH(loaded!AO263,inj,0)))</f>
        <v>#N/A</v>
      </c>
      <c r="V263" t="e">
        <f>IF(M263=2,"",INDEX(drug_codes,MATCH(loaded!AQ263,drug,0)))</f>
        <v>#N/A</v>
      </c>
      <c r="W263" t="e">
        <f>IF(M263=2,"",_xlfn.IFNA(INDEX(drug_codes,MATCH(loaded!AS263,drug,0)),""))</f>
        <v>#N/A</v>
      </c>
      <c r="X263" t="e">
        <f>IF(M263=2,"",_xlfn.IFNA(INDEX(drug_codes,MATCH(loaded!AU263,drug,0)),""))</f>
        <v>#N/A</v>
      </c>
      <c r="Y263" t="e">
        <f>IF(M263=2,"",_xlfn.IFNA(INDEX(drug_codes,MATCH(loaded!AW263,drug,0)),""))</f>
        <v>#N/A</v>
      </c>
      <c r="Z263" t="e">
        <f>IF(M263=2,"",_xlfn.IFNA(INDEX(drug_codes,MATCH(loaded!AY263,drug,0)),""))</f>
        <v>#N/A</v>
      </c>
      <c r="AA263" t="e">
        <f>IF(M263=2,"",_xlfn.IFNA(INDEX(drug_codes,MATCH(loaded!BA263,drug,0)),""))</f>
        <v>#N/A</v>
      </c>
      <c r="AB263" t="e">
        <f>INDEX(MTT_codes,MATCH(loaded!BC263,MTT,0))</f>
        <v>#N/A</v>
      </c>
      <c r="AC263" t="str">
        <f>_xlfn.IFNA(INDEX(MTT_codes,MATCH(loaded!BE263,MTT,0)),"")</f>
        <v/>
      </c>
      <c r="AD263" t="str">
        <f>_xlfn.IFNA(INDEX(MTT_codes,MATCH(loaded!BG263,MTT,0)),"")</f>
        <v/>
      </c>
      <c r="AE263" t="str">
        <f>_xlfn.IFNA(INDEX(MTT_codes,MATCH(loaded!BI263,MTT,0)),"")</f>
        <v/>
      </c>
      <c r="AF263" t="str">
        <f>_xlfn.IFNA(INDEX(MTT_codes,MATCH(loaded!BK263,MTT,0)),"")</f>
        <v/>
      </c>
      <c r="AG263" t="str">
        <f>_xlfn.IFNA(INDEX(MTT_codes,MATCH(loaded!BM263,MTT,0)),"")</f>
        <v/>
      </c>
      <c r="AH263" t="e">
        <f>INDEX(liv_ar_codes,MATCH(loaded!BO263,liv_ar,0))</f>
        <v>#N/A</v>
      </c>
      <c r="AI263" t="str">
        <f>_xlfn.IFNA(INDEX(MTT_codes,MATCH(loaded!BQ263,MTT,0)),"")</f>
        <v/>
      </c>
      <c r="AJ263">
        <f>_xlfn.IFNA(INDEX(mental_codes,MATCH(loaded!BS263,mental,0)),9)</f>
        <v>9</v>
      </c>
    </row>
    <row r="264" spans="2:36">
      <c r="B264">
        <f>loaded!C264</f>
        <v>0</v>
      </c>
      <c r="C264">
        <f>loaded!I264</f>
        <v>0</v>
      </c>
      <c r="D264">
        <f>IF(loaded!K264="Male",1,IF(loaded!K264="Female",2,9))</f>
        <v>9</v>
      </c>
      <c r="E264" s="89" t="e">
        <f>IF(stats!$Y$13,DATE(RIGHT(loaded!M264,4),MID(loaded!M264,3,2),LEFT(loaded!M264,2)),DATE(RIGHT(loaded!M264,4), MID(loaded!M264,4,2),LEFT(loaded!M264,2)))</f>
        <v>#VALUE!</v>
      </c>
      <c r="F264" s="67" t="e">
        <f t="shared" si="8"/>
        <v>#VALUE!</v>
      </c>
      <c r="G264" t="str">
        <f>LEFT(loaded!O264,3)</f>
        <v/>
      </c>
      <c r="H264" s="67" t="str">
        <f>_xlfn.IFNA(INDEX(cntry_codes,MATCH(loaded!Q264,countries,0)),IF(loaded!Q264="","0003",""))</f>
        <v>0003</v>
      </c>
      <c r="I264" t="e">
        <f>INDEX(atsi_codes,MATCH(loaded!S264,atsi,0))</f>
        <v>#N/A</v>
      </c>
      <c r="J264" t="e">
        <f>INDEX(lang_codes,MATCH(loaded!U264,lang,0))</f>
        <v>#N/A</v>
      </c>
      <c r="K264" s="6">
        <f>loaded!W264</f>
        <v>0</v>
      </c>
      <c r="L264" t="e">
        <f>INDEX(us_acc_codes,MATCH(loaded!Y264,us_acc,0))</f>
        <v>#N/A</v>
      </c>
      <c r="M264" t="e">
        <f>INDEX(client_codes,MATCH(loaded!AA264,client,0))</f>
        <v>#N/A</v>
      </c>
      <c r="N264" t="e">
        <f>INDEX(src_ref_codes,MATCH(loaded!AC264,src_ref,0))</f>
        <v>#N/A</v>
      </c>
      <c r="O264" s="89" t="e">
        <f>IF(stats!$Y$13,DATE(RIGHT(loaded!AE264,4),MID(loaded!AE264,3,2),LEFT(loaded!AE264,2)),DATE(RIGHT(loaded!AE264,4),MID(loaded!AE264,4,2),LEFT(loaded!AE264,2)))</f>
        <v>#VALUE!</v>
      </c>
      <c r="P264" s="89" t="e">
        <f>IF(stats!$Y$13,DATE(RIGHT(loaded!AG264,4),MID(loaded!AG264,3,2),LEFT(loaded!AG264,2)),DATE(RIGHT(loaded!AG264,4),MID(loaded!AG264,4,2),LEFT(loaded!AG264,2)))</f>
        <v>#VALUE!</v>
      </c>
      <c r="Q264" s="67" t="e">
        <f t="shared" si="9"/>
        <v>#VALUE!</v>
      </c>
      <c r="R264" t="e">
        <f>INDEX(reces_codes,MATCH(loaded!AI264,reason,0))</f>
        <v>#N/A</v>
      </c>
      <c r="S264" t="e">
        <f>INDEX(TDS_codes,MATCH(loaded!AK264,TDS,0))</f>
        <v>#N/A</v>
      </c>
      <c r="T264" t="e">
        <f>IF(M264=2,"",INDEX(method_codes,MATCH(loaded!AM264,method,0)))</f>
        <v>#N/A</v>
      </c>
      <c r="U264" t="e">
        <f>IF(M264=2,"",INDEX(inj_codes,MATCH(loaded!AO264,inj,0)))</f>
        <v>#N/A</v>
      </c>
      <c r="V264" t="e">
        <f>IF(M264=2,"",INDEX(drug_codes,MATCH(loaded!AQ264,drug,0)))</f>
        <v>#N/A</v>
      </c>
      <c r="W264" t="e">
        <f>IF(M264=2,"",_xlfn.IFNA(INDEX(drug_codes,MATCH(loaded!AS264,drug,0)),""))</f>
        <v>#N/A</v>
      </c>
      <c r="X264" t="e">
        <f>IF(M264=2,"",_xlfn.IFNA(INDEX(drug_codes,MATCH(loaded!AU264,drug,0)),""))</f>
        <v>#N/A</v>
      </c>
      <c r="Y264" t="e">
        <f>IF(M264=2,"",_xlfn.IFNA(INDEX(drug_codes,MATCH(loaded!AW264,drug,0)),""))</f>
        <v>#N/A</v>
      </c>
      <c r="Z264" t="e">
        <f>IF(M264=2,"",_xlfn.IFNA(INDEX(drug_codes,MATCH(loaded!AY264,drug,0)),""))</f>
        <v>#N/A</v>
      </c>
      <c r="AA264" t="e">
        <f>IF(M264=2,"",_xlfn.IFNA(INDEX(drug_codes,MATCH(loaded!BA264,drug,0)),""))</f>
        <v>#N/A</v>
      </c>
      <c r="AB264" t="e">
        <f>INDEX(MTT_codes,MATCH(loaded!BC264,MTT,0))</f>
        <v>#N/A</v>
      </c>
      <c r="AC264" t="str">
        <f>_xlfn.IFNA(INDEX(MTT_codes,MATCH(loaded!BE264,MTT,0)),"")</f>
        <v/>
      </c>
      <c r="AD264" t="str">
        <f>_xlfn.IFNA(INDEX(MTT_codes,MATCH(loaded!BG264,MTT,0)),"")</f>
        <v/>
      </c>
      <c r="AE264" t="str">
        <f>_xlfn.IFNA(INDEX(MTT_codes,MATCH(loaded!BI264,MTT,0)),"")</f>
        <v/>
      </c>
      <c r="AF264" t="str">
        <f>_xlfn.IFNA(INDEX(MTT_codes,MATCH(loaded!BK264,MTT,0)),"")</f>
        <v/>
      </c>
      <c r="AG264" t="str">
        <f>_xlfn.IFNA(INDEX(MTT_codes,MATCH(loaded!BM264,MTT,0)),"")</f>
        <v/>
      </c>
      <c r="AH264" t="e">
        <f>INDEX(liv_ar_codes,MATCH(loaded!BO264,liv_ar,0))</f>
        <v>#N/A</v>
      </c>
      <c r="AI264" t="str">
        <f>_xlfn.IFNA(INDEX(MTT_codes,MATCH(loaded!BQ264,MTT,0)),"")</f>
        <v/>
      </c>
      <c r="AJ264">
        <f>_xlfn.IFNA(INDEX(mental_codes,MATCH(loaded!BS264,mental,0)),9)</f>
        <v>9</v>
      </c>
    </row>
    <row r="265" spans="2:36">
      <c r="B265">
        <f>loaded!C265</f>
        <v>0</v>
      </c>
      <c r="C265">
        <f>loaded!I265</f>
        <v>0</v>
      </c>
      <c r="D265">
        <f>IF(loaded!K265="Male",1,IF(loaded!K265="Female",2,9))</f>
        <v>9</v>
      </c>
      <c r="E265" s="89" t="e">
        <f>IF(stats!$Y$13,DATE(RIGHT(loaded!M265,4),MID(loaded!M265,3,2),LEFT(loaded!M265,2)),DATE(RIGHT(loaded!M265,4), MID(loaded!M265,4,2),LEFT(loaded!M265,2)))</f>
        <v>#VALUE!</v>
      </c>
      <c r="F265" s="67" t="e">
        <f t="shared" si="8"/>
        <v>#VALUE!</v>
      </c>
      <c r="G265" t="str">
        <f>LEFT(loaded!O265,3)</f>
        <v/>
      </c>
      <c r="H265" s="67" t="str">
        <f>_xlfn.IFNA(INDEX(cntry_codes,MATCH(loaded!Q265,countries,0)),IF(loaded!Q265="","0003",""))</f>
        <v>0003</v>
      </c>
      <c r="I265" t="e">
        <f>INDEX(atsi_codes,MATCH(loaded!S265,atsi,0))</f>
        <v>#N/A</v>
      </c>
      <c r="J265" t="e">
        <f>INDEX(lang_codes,MATCH(loaded!U265,lang,0))</f>
        <v>#N/A</v>
      </c>
      <c r="K265" s="6">
        <f>loaded!W265</f>
        <v>0</v>
      </c>
      <c r="L265" t="e">
        <f>INDEX(us_acc_codes,MATCH(loaded!Y265,us_acc,0))</f>
        <v>#N/A</v>
      </c>
      <c r="M265" t="e">
        <f>INDEX(client_codes,MATCH(loaded!AA265,client,0))</f>
        <v>#N/A</v>
      </c>
      <c r="N265" t="e">
        <f>INDEX(src_ref_codes,MATCH(loaded!AC265,src_ref,0))</f>
        <v>#N/A</v>
      </c>
      <c r="O265" s="89" t="e">
        <f>IF(stats!$Y$13,DATE(RIGHT(loaded!AE265,4),MID(loaded!AE265,3,2),LEFT(loaded!AE265,2)),DATE(RIGHT(loaded!AE265,4),MID(loaded!AE265,4,2),LEFT(loaded!AE265,2)))</f>
        <v>#VALUE!</v>
      </c>
      <c r="P265" s="89" t="e">
        <f>IF(stats!$Y$13,DATE(RIGHT(loaded!AG265,4),MID(loaded!AG265,3,2),LEFT(loaded!AG265,2)),DATE(RIGHT(loaded!AG265,4),MID(loaded!AG265,4,2),LEFT(loaded!AG265,2)))</f>
        <v>#VALUE!</v>
      </c>
      <c r="Q265" s="67" t="e">
        <f t="shared" si="9"/>
        <v>#VALUE!</v>
      </c>
      <c r="R265" t="e">
        <f>INDEX(reces_codes,MATCH(loaded!AI265,reason,0))</f>
        <v>#N/A</v>
      </c>
      <c r="S265" t="e">
        <f>INDEX(TDS_codes,MATCH(loaded!AK265,TDS,0))</f>
        <v>#N/A</v>
      </c>
      <c r="T265" t="e">
        <f>IF(M265=2,"",INDEX(method_codes,MATCH(loaded!AM265,method,0)))</f>
        <v>#N/A</v>
      </c>
      <c r="U265" t="e">
        <f>IF(M265=2,"",INDEX(inj_codes,MATCH(loaded!AO265,inj,0)))</f>
        <v>#N/A</v>
      </c>
      <c r="V265" t="e">
        <f>IF(M265=2,"",INDEX(drug_codes,MATCH(loaded!AQ265,drug,0)))</f>
        <v>#N/A</v>
      </c>
      <c r="W265" t="e">
        <f>IF(M265=2,"",_xlfn.IFNA(INDEX(drug_codes,MATCH(loaded!AS265,drug,0)),""))</f>
        <v>#N/A</v>
      </c>
      <c r="X265" t="e">
        <f>IF(M265=2,"",_xlfn.IFNA(INDEX(drug_codes,MATCH(loaded!AU265,drug,0)),""))</f>
        <v>#N/A</v>
      </c>
      <c r="Y265" t="e">
        <f>IF(M265=2,"",_xlfn.IFNA(INDEX(drug_codes,MATCH(loaded!AW265,drug,0)),""))</f>
        <v>#N/A</v>
      </c>
      <c r="Z265" t="e">
        <f>IF(M265=2,"",_xlfn.IFNA(INDEX(drug_codes,MATCH(loaded!AY265,drug,0)),""))</f>
        <v>#N/A</v>
      </c>
      <c r="AA265" t="e">
        <f>IF(M265=2,"",_xlfn.IFNA(INDEX(drug_codes,MATCH(loaded!BA265,drug,0)),""))</f>
        <v>#N/A</v>
      </c>
      <c r="AB265" t="e">
        <f>INDEX(MTT_codes,MATCH(loaded!BC265,MTT,0))</f>
        <v>#N/A</v>
      </c>
      <c r="AC265" t="str">
        <f>_xlfn.IFNA(INDEX(MTT_codes,MATCH(loaded!BE265,MTT,0)),"")</f>
        <v/>
      </c>
      <c r="AD265" t="str">
        <f>_xlfn.IFNA(INDEX(MTT_codes,MATCH(loaded!BG265,MTT,0)),"")</f>
        <v/>
      </c>
      <c r="AE265" t="str">
        <f>_xlfn.IFNA(INDEX(MTT_codes,MATCH(loaded!BI265,MTT,0)),"")</f>
        <v/>
      </c>
      <c r="AF265" t="str">
        <f>_xlfn.IFNA(INDEX(MTT_codes,MATCH(loaded!BK265,MTT,0)),"")</f>
        <v/>
      </c>
      <c r="AG265" t="str">
        <f>_xlfn.IFNA(INDEX(MTT_codes,MATCH(loaded!BM265,MTT,0)),"")</f>
        <v/>
      </c>
      <c r="AH265" t="e">
        <f>INDEX(liv_ar_codes,MATCH(loaded!BO265,liv_ar,0))</f>
        <v>#N/A</v>
      </c>
      <c r="AI265" t="str">
        <f>_xlfn.IFNA(INDEX(MTT_codes,MATCH(loaded!BQ265,MTT,0)),"")</f>
        <v/>
      </c>
      <c r="AJ265">
        <f>_xlfn.IFNA(INDEX(mental_codes,MATCH(loaded!BS265,mental,0)),9)</f>
        <v>9</v>
      </c>
    </row>
    <row r="266" spans="2:36">
      <c r="B266">
        <f>loaded!C266</f>
        <v>0</v>
      </c>
      <c r="C266">
        <f>loaded!I266</f>
        <v>0</v>
      </c>
      <c r="D266">
        <f>IF(loaded!K266="Male",1,IF(loaded!K266="Female",2,9))</f>
        <v>9</v>
      </c>
      <c r="E266" s="89" t="e">
        <f>IF(stats!$Y$13,DATE(RIGHT(loaded!M266,4),MID(loaded!M266,3,2),LEFT(loaded!M266,2)),DATE(RIGHT(loaded!M266,4), MID(loaded!M266,4,2),LEFT(loaded!M266,2)))</f>
        <v>#VALUE!</v>
      </c>
      <c r="F266" s="67" t="e">
        <f t="shared" si="8"/>
        <v>#VALUE!</v>
      </c>
      <c r="G266" t="str">
        <f>LEFT(loaded!O266,3)</f>
        <v/>
      </c>
      <c r="H266" s="67" t="str">
        <f>_xlfn.IFNA(INDEX(cntry_codes,MATCH(loaded!Q266,countries,0)),IF(loaded!Q266="","0003",""))</f>
        <v>0003</v>
      </c>
      <c r="I266" t="e">
        <f>INDEX(atsi_codes,MATCH(loaded!S266,atsi,0))</f>
        <v>#N/A</v>
      </c>
      <c r="J266" t="e">
        <f>INDEX(lang_codes,MATCH(loaded!U266,lang,0))</f>
        <v>#N/A</v>
      </c>
      <c r="K266" s="6">
        <f>loaded!W266</f>
        <v>0</v>
      </c>
      <c r="L266" t="e">
        <f>INDEX(us_acc_codes,MATCH(loaded!Y266,us_acc,0))</f>
        <v>#N/A</v>
      </c>
      <c r="M266" t="e">
        <f>INDEX(client_codes,MATCH(loaded!AA266,client,0))</f>
        <v>#N/A</v>
      </c>
      <c r="N266" t="e">
        <f>INDEX(src_ref_codes,MATCH(loaded!AC266,src_ref,0))</f>
        <v>#N/A</v>
      </c>
      <c r="O266" s="89" t="e">
        <f>IF(stats!$Y$13,DATE(RIGHT(loaded!AE266,4),MID(loaded!AE266,3,2),LEFT(loaded!AE266,2)),DATE(RIGHT(loaded!AE266,4),MID(loaded!AE266,4,2),LEFT(loaded!AE266,2)))</f>
        <v>#VALUE!</v>
      </c>
      <c r="P266" s="89" t="e">
        <f>IF(stats!$Y$13,DATE(RIGHT(loaded!AG266,4),MID(loaded!AG266,3,2),LEFT(loaded!AG266,2)),DATE(RIGHT(loaded!AG266,4),MID(loaded!AG266,4,2),LEFT(loaded!AG266,2)))</f>
        <v>#VALUE!</v>
      </c>
      <c r="Q266" s="67" t="e">
        <f t="shared" si="9"/>
        <v>#VALUE!</v>
      </c>
      <c r="R266" t="e">
        <f>INDEX(reces_codes,MATCH(loaded!AI266,reason,0))</f>
        <v>#N/A</v>
      </c>
      <c r="S266" t="e">
        <f>INDEX(TDS_codes,MATCH(loaded!AK266,TDS,0))</f>
        <v>#N/A</v>
      </c>
      <c r="T266" t="e">
        <f>IF(M266=2,"",INDEX(method_codes,MATCH(loaded!AM266,method,0)))</f>
        <v>#N/A</v>
      </c>
      <c r="U266" t="e">
        <f>IF(M266=2,"",INDEX(inj_codes,MATCH(loaded!AO266,inj,0)))</f>
        <v>#N/A</v>
      </c>
      <c r="V266" t="e">
        <f>IF(M266=2,"",INDEX(drug_codes,MATCH(loaded!AQ266,drug,0)))</f>
        <v>#N/A</v>
      </c>
      <c r="W266" t="e">
        <f>IF(M266=2,"",_xlfn.IFNA(INDEX(drug_codes,MATCH(loaded!AS266,drug,0)),""))</f>
        <v>#N/A</v>
      </c>
      <c r="X266" t="e">
        <f>IF(M266=2,"",_xlfn.IFNA(INDEX(drug_codes,MATCH(loaded!AU266,drug,0)),""))</f>
        <v>#N/A</v>
      </c>
      <c r="Y266" t="e">
        <f>IF(M266=2,"",_xlfn.IFNA(INDEX(drug_codes,MATCH(loaded!AW266,drug,0)),""))</f>
        <v>#N/A</v>
      </c>
      <c r="Z266" t="e">
        <f>IF(M266=2,"",_xlfn.IFNA(INDEX(drug_codes,MATCH(loaded!AY266,drug,0)),""))</f>
        <v>#N/A</v>
      </c>
      <c r="AA266" t="e">
        <f>IF(M266=2,"",_xlfn.IFNA(INDEX(drug_codes,MATCH(loaded!BA266,drug,0)),""))</f>
        <v>#N/A</v>
      </c>
      <c r="AB266" t="e">
        <f>INDEX(MTT_codes,MATCH(loaded!BC266,MTT,0))</f>
        <v>#N/A</v>
      </c>
      <c r="AC266" t="str">
        <f>_xlfn.IFNA(INDEX(MTT_codes,MATCH(loaded!BE266,MTT,0)),"")</f>
        <v/>
      </c>
      <c r="AD266" t="str">
        <f>_xlfn.IFNA(INDEX(MTT_codes,MATCH(loaded!BG266,MTT,0)),"")</f>
        <v/>
      </c>
      <c r="AE266" t="str">
        <f>_xlfn.IFNA(INDEX(MTT_codes,MATCH(loaded!BI266,MTT,0)),"")</f>
        <v/>
      </c>
      <c r="AF266" t="str">
        <f>_xlfn.IFNA(INDEX(MTT_codes,MATCH(loaded!BK266,MTT,0)),"")</f>
        <v/>
      </c>
      <c r="AG266" t="str">
        <f>_xlfn.IFNA(INDEX(MTT_codes,MATCH(loaded!BM266,MTT,0)),"")</f>
        <v/>
      </c>
      <c r="AH266" t="e">
        <f>INDEX(liv_ar_codes,MATCH(loaded!BO266,liv_ar,0))</f>
        <v>#N/A</v>
      </c>
      <c r="AI266" t="str">
        <f>_xlfn.IFNA(INDEX(MTT_codes,MATCH(loaded!BQ266,MTT,0)),"")</f>
        <v/>
      </c>
      <c r="AJ266">
        <f>_xlfn.IFNA(INDEX(mental_codes,MATCH(loaded!BS266,mental,0)),9)</f>
        <v>9</v>
      </c>
    </row>
    <row r="267" spans="2:36">
      <c r="B267">
        <f>loaded!C267</f>
        <v>0</v>
      </c>
      <c r="C267">
        <f>loaded!I267</f>
        <v>0</v>
      </c>
      <c r="D267">
        <f>IF(loaded!K267="Male",1,IF(loaded!K267="Female",2,9))</f>
        <v>9</v>
      </c>
      <c r="E267" s="89" t="e">
        <f>IF(stats!$Y$13,DATE(RIGHT(loaded!M267,4),MID(loaded!M267,3,2),LEFT(loaded!M267,2)),DATE(RIGHT(loaded!M267,4), MID(loaded!M267,4,2),LEFT(loaded!M267,2)))</f>
        <v>#VALUE!</v>
      </c>
      <c r="F267" s="67" t="e">
        <f t="shared" si="8"/>
        <v>#VALUE!</v>
      </c>
      <c r="G267" t="str">
        <f>LEFT(loaded!O267,3)</f>
        <v/>
      </c>
      <c r="H267" s="67" t="str">
        <f>_xlfn.IFNA(INDEX(cntry_codes,MATCH(loaded!Q267,countries,0)),IF(loaded!Q267="","0003",""))</f>
        <v>0003</v>
      </c>
      <c r="I267" t="e">
        <f>INDEX(atsi_codes,MATCH(loaded!S267,atsi,0))</f>
        <v>#N/A</v>
      </c>
      <c r="J267" t="e">
        <f>INDEX(lang_codes,MATCH(loaded!U267,lang,0))</f>
        <v>#N/A</v>
      </c>
      <c r="K267" s="6">
        <f>loaded!W267</f>
        <v>0</v>
      </c>
      <c r="L267" t="e">
        <f>INDEX(us_acc_codes,MATCH(loaded!Y267,us_acc,0))</f>
        <v>#N/A</v>
      </c>
      <c r="M267" t="e">
        <f>INDEX(client_codes,MATCH(loaded!AA267,client,0))</f>
        <v>#N/A</v>
      </c>
      <c r="N267" t="e">
        <f>INDEX(src_ref_codes,MATCH(loaded!AC267,src_ref,0))</f>
        <v>#N/A</v>
      </c>
      <c r="O267" s="89" t="e">
        <f>IF(stats!$Y$13,DATE(RIGHT(loaded!AE267,4),MID(loaded!AE267,3,2),LEFT(loaded!AE267,2)),DATE(RIGHT(loaded!AE267,4),MID(loaded!AE267,4,2),LEFT(loaded!AE267,2)))</f>
        <v>#VALUE!</v>
      </c>
      <c r="P267" s="89" t="e">
        <f>IF(stats!$Y$13,DATE(RIGHT(loaded!AG267,4),MID(loaded!AG267,3,2),LEFT(loaded!AG267,2)),DATE(RIGHT(loaded!AG267,4),MID(loaded!AG267,4,2),LEFT(loaded!AG267,2)))</f>
        <v>#VALUE!</v>
      </c>
      <c r="Q267" s="67" t="e">
        <f t="shared" si="9"/>
        <v>#VALUE!</v>
      </c>
      <c r="R267" t="e">
        <f>INDEX(reces_codes,MATCH(loaded!AI267,reason,0))</f>
        <v>#N/A</v>
      </c>
      <c r="S267" t="e">
        <f>INDEX(TDS_codes,MATCH(loaded!AK267,TDS,0))</f>
        <v>#N/A</v>
      </c>
      <c r="T267" t="e">
        <f>IF(M267=2,"",INDEX(method_codes,MATCH(loaded!AM267,method,0)))</f>
        <v>#N/A</v>
      </c>
      <c r="U267" t="e">
        <f>IF(M267=2,"",INDEX(inj_codes,MATCH(loaded!AO267,inj,0)))</f>
        <v>#N/A</v>
      </c>
      <c r="V267" t="e">
        <f>IF(M267=2,"",INDEX(drug_codes,MATCH(loaded!AQ267,drug,0)))</f>
        <v>#N/A</v>
      </c>
      <c r="W267" t="e">
        <f>IF(M267=2,"",_xlfn.IFNA(INDEX(drug_codes,MATCH(loaded!AS267,drug,0)),""))</f>
        <v>#N/A</v>
      </c>
      <c r="X267" t="e">
        <f>IF(M267=2,"",_xlfn.IFNA(INDEX(drug_codes,MATCH(loaded!AU267,drug,0)),""))</f>
        <v>#N/A</v>
      </c>
      <c r="Y267" t="e">
        <f>IF(M267=2,"",_xlfn.IFNA(INDEX(drug_codes,MATCH(loaded!AW267,drug,0)),""))</f>
        <v>#N/A</v>
      </c>
      <c r="Z267" t="e">
        <f>IF(M267=2,"",_xlfn.IFNA(INDEX(drug_codes,MATCH(loaded!AY267,drug,0)),""))</f>
        <v>#N/A</v>
      </c>
      <c r="AA267" t="e">
        <f>IF(M267=2,"",_xlfn.IFNA(INDEX(drug_codes,MATCH(loaded!BA267,drug,0)),""))</f>
        <v>#N/A</v>
      </c>
      <c r="AB267" t="e">
        <f>INDEX(MTT_codes,MATCH(loaded!BC267,MTT,0))</f>
        <v>#N/A</v>
      </c>
      <c r="AC267" t="str">
        <f>_xlfn.IFNA(INDEX(MTT_codes,MATCH(loaded!BE267,MTT,0)),"")</f>
        <v/>
      </c>
      <c r="AD267" t="str">
        <f>_xlfn.IFNA(INDEX(MTT_codes,MATCH(loaded!BG267,MTT,0)),"")</f>
        <v/>
      </c>
      <c r="AE267" t="str">
        <f>_xlfn.IFNA(INDEX(MTT_codes,MATCH(loaded!BI267,MTT,0)),"")</f>
        <v/>
      </c>
      <c r="AF267" t="str">
        <f>_xlfn.IFNA(INDEX(MTT_codes,MATCH(loaded!BK267,MTT,0)),"")</f>
        <v/>
      </c>
      <c r="AG267" t="str">
        <f>_xlfn.IFNA(INDEX(MTT_codes,MATCH(loaded!BM267,MTT,0)),"")</f>
        <v/>
      </c>
      <c r="AH267" t="e">
        <f>INDEX(liv_ar_codes,MATCH(loaded!BO267,liv_ar,0))</f>
        <v>#N/A</v>
      </c>
      <c r="AI267" t="str">
        <f>_xlfn.IFNA(INDEX(MTT_codes,MATCH(loaded!BQ267,MTT,0)),"")</f>
        <v/>
      </c>
      <c r="AJ267">
        <f>_xlfn.IFNA(INDEX(mental_codes,MATCH(loaded!BS267,mental,0)),9)</f>
        <v>9</v>
      </c>
    </row>
    <row r="268" spans="2:36">
      <c r="B268">
        <f>loaded!C268</f>
        <v>0</v>
      </c>
      <c r="C268">
        <f>loaded!I268</f>
        <v>0</v>
      </c>
      <c r="D268">
        <f>IF(loaded!K268="Male",1,IF(loaded!K268="Female",2,9))</f>
        <v>9</v>
      </c>
      <c r="E268" s="89" t="e">
        <f>IF(stats!$Y$13,DATE(RIGHT(loaded!M268,4),MID(loaded!M268,3,2),LEFT(loaded!M268,2)),DATE(RIGHT(loaded!M268,4), MID(loaded!M268,4,2),LEFT(loaded!M268,2)))</f>
        <v>#VALUE!</v>
      </c>
      <c r="F268" s="67" t="e">
        <f t="shared" si="8"/>
        <v>#VALUE!</v>
      </c>
      <c r="G268" t="str">
        <f>LEFT(loaded!O268,3)</f>
        <v/>
      </c>
      <c r="H268" s="67" t="str">
        <f>_xlfn.IFNA(INDEX(cntry_codes,MATCH(loaded!Q268,countries,0)),IF(loaded!Q268="","0003",""))</f>
        <v>0003</v>
      </c>
      <c r="I268" t="e">
        <f>INDEX(atsi_codes,MATCH(loaded!S268,atsi,0))</f>
        <v>#N/A</v>
      </c>
      <c r="J268" t="e">
        <f>INDEX(lang_codes,MATCH(loaded!U268,lang,0))</f>
        <v>#N/A</v>
      </c>
      <c r="K268" s="6">
        <f>loaded!W268</f>
        <v>0</v>
      </c>
      <c r="L268" t="e">
        <f>INDEX(us_acc_codes,MATCH(loaded!Y268,us_acc,0))</f>
        <v>#N/A</v>
      </c>
      <c r="M268" t="e">
        <f>INDEX(client_codes,MATCH(loaded!AA268,client,0))</f>
        <v>#N/A</v>
      </c>
      <c r="N268" t="e">
        <f>INDEX(src_ref_codes,MATCH(loaded!AC268,src_ref,0))</f>
        <v>#N/A</v>
      </c>
      <c r="O268" s="89" t="e">
        <f>IF(stats!$Y$13,DATE(RIGHT(loaded!AE268,4),MID(loaded!AE268,3,2),LEFT(loaded!AE268,2)),DATE(RIGHT(loaded!AE268,4),MID(loaded!AE268,4,2),LEFT(loaded!AE268,2)))</f>
        <v>#VALUE!</v>
      </c>
      <c r="P268" s="89" t="e">
        <f>IF(stats!$Y$13,DATE(RIGHT(loaded!AG268,4),MID(loaded!AG268,3,2),LEFT(loaded!AG268,2)),DATE(RIGHT(loaded!AG268,4),MID(loaded!AG268,4,2),LEFT(loaded!AG268,2)))</f>
        <v>#VALUE!</v>
      </c>
      <c r="Q268" s="67" t="e">
        <f t="shared" si="9"/>
        <v>#VALUE!</v>
      </c>
      <c r="R268" t="e">
        <f>INDEX(reces_codes,MATCH(loaded!AI268,reason,0))</f>
        <v>#N/A</v>
      </c>
      <c r="S268" t="e">
        <f>INDEX(TDS_codes,MATCH(loaded!AK268,TDS,0))</f>
        <v>#N/A</v>
      </c>
      <c r="T268" t="e">
        <f>IF(M268=2,"",INDEX(method_codes,MATCH(loaded!AM268,method,0)))</f>
        <v>#N/A</v>
      </c>
      <c r="U268" t="e">
        <f>IF(M268=2,"",INDEX(inj_codes,MATCH(loaded!AO268,inj,0)))</f>
        <v>#N/A</v>
      </c>
      <c r="V268" t="e">
        <f>IF(M268=2,"",INDEX(drug_codes,MATCH(loaded!AQ268,drug,0)))</f>
        <v>#N/A</v>
      </c>
      <c r="W268" t="e">
        <f>IF(M268=2,"",_xlfn.IFNA(INDEX(drug_codes,MATCH(loaded!AS268,drug,0)),""))</f>
        <v>#N/A</v>
      </c>
      <c r="X268" t="e">
        <f>IF(M268=2,"",_xlfn.IFNA(INDEX(drug_codes,MATCH(loaded!AU268,drug,0)),""))</f>
        <v>#N/A</v>
      </c>
      <c r="Y268" t="e">
        <f>IF(M268=2,"",_xlfn.IFNA(INDEX(drug_codes,MATCH(loaded!AW268,drug,0)),""))</f>
        <v>#N/A</v>
      </c>
      <c r="Z268" t="e">
        <f>IF(M268=2,"",_xlfn.IFNA(INDEX(drug_codes,MATCH(loaded!AY268,drug,0)),""))</f>
        <v>#N/A</v>
      </c>
      <c r="AA268" t="e">
        <f>IF(M268=2,"",_xlfn.IFNA(INDEX(drug_codes,MATCH(loaded!BA268,drug,0)),""))</f>
        <v>#N/A</v>
      </c>
      <c r="AB268" t="e">
        <f>INDEX(MTT_codes,MATCH(loaded!BC268,MTT,0))</f>
        <v>#N/A</v>
      </c>
      <c r="AC268" t="str">
        <f>_xlfn.IFNA(INDEX(MTT_codes,MATCH(loaded!BE268,MTT,0)),"")</f>
        <v/>
      </c>
      <c r="AD268" t="str">
        <f>_xlfn.IFNA(INDEX(MTT_codes,MATCH(loaded!BG268,MTT,0)),"")</f>
        <v/>
      </c>
      <c r="AE268" t="str">
        <f>_xlfn.IFNA(INDEX(MTT_codes,MATCH(loaded!BI268,MTT,0)),"")</f>
        <v/>
      </c>
      <c r="AF268" t="str">
        <f>_xlfn.IFNA(INDEX(MTT_codes,MATCH(loaded!BK268,MTT,0)),"")</f>
        <v/>
      </c>
      <c r="AG268" t="str">
        <f>_xlfn.IFNA(INDEX(MTT_codes,MATCH(loaded!BM268,MTT,0)),"")</f>
        <v/>
      </c>
      <c r="AH268" t="e">
        <f>INDEX(liv_ar_codes,MATCH(loaded!BO268,liv_ar,0))</f>
        <v>#N/A</v>
      </c>
      <c r="AI268" t="str">
        <f>_xlfn.IFNA(INDEX(MTT_codes,MATCH(loaded!BQ268,MTT,0)),"")</f>
        <v/>
      </c>
      <c r="AJ268">
        <f>_xlfn.IFNA(INDEX(mental_codes,MATCH(loaded!BS268,mental,0)),9)</f>
        <v>9</v>
      </c>
    </row>
    <row r="269" spans="2:36">
      <c r="B269">
        <f>loaded!C269</f>
        <v>0</v>
      </c>
      <c r="C269">
        <f>loaded!I269</f>
        <v>0</v>
      </c>
      <c r="D269">
        <f>IF(loaded!K269="Male",1,IF(loaded!K269="Female",2,9))</f>
        <v>9</v>
      </c>
      <c r="E269" s="89" t="e">
        <f>IF(stats!$Y$13,DATE(RIGHT(loaded!M269,4),MID(loaded!M269,3,2),LEFT(loaded!M269,2)),DATE(RIGHT(loaded!M269,4), MID(loaded!M269,4,2),LEFT(loaded!M269,2)))</f>
        <v>#VALUE!</v>
      </c>
      <c r="F269" s="67" t="e">
        <f t="shared" si="8"/>
        <v>#VALUE!</v>
      </c>
      <c r="G269" t="str">
        <f>LEFT(loaded!O269,3)</f>
        <v/>
      </c>
      <c r="H269" s="67" t="str">
        <f>_xlfn.IFNA(INDEX(cntry_codes,MATCH(loaded!Q269,countries,0)),IF(loaded!Q269="","0003",""))</f>
        <v>0003</v>
      </c>
      <c r="I269" t="e">
        <f>INDEX(atsi_codes,MATCH(loaded!S269,atsi,0))</f>
        <v>#N/A</v>
      </c>
      <c r="J269" t="e">
        <f>INDEX(lang_codes,MATCH(loaded!U269,lang,0))</f>
        <v>#N/A</v>
      </c>
      <c r="K269" s="6">
        <f>loaded!W269</f>
        <v>0</v>
      </c>
      <c r="L269" t="e">
        <f>INDEX(us_acc_codes,MATCH(loaded!Y269,us_acc,0))</f>
        <v>#N/A</v>
      </c>
      <c r="M269" t="e">
        <f>INDEX(client_codes,MATCH(loaded!AA269,client,0))</f>
        <v>#N/A</v>
      </c>
      <c r="N269" t="e">
        <f>INDEX(src_ref_codes,MATCH(loaded!AC269,src_ref,0))</f>
        <v>#N/A</v>
      </c>
      <c r="O269" s="89" t="e">
        <f>IF(stats!$Y$13,DATE(RIGHT(loaded!AE269,4),MID(loaded!AE269,3,2),LEFT(loaded!AE269,2)),DATE(RIGHT(loaded!AE269,4),MID(loaded!AE269,4,2),LEFT(loaded!AE269,2)))</f>
        <v>#VALUE!</v>
      </c>
      <c r="P269" s="89" t="e">
        <f>IF(stats!$Y$13,DATE(RIGHT(loaded!AG269,4),MID(loaded!AG269,3,2),LEFT(loaded!AG269,2)),DATE(RIGHT(loaded!AG269,4),MID(loaded!AG269,4,2),LEFT(loaded!AG269,2)))</f>
        <v>#VALUE!</v>
      </c>
      <c r="Q269" s="67" t="e">
        <f t="shared" si="9"/>
        <v>#VALUE!</v>
      </c>
      <c r="R269" t="e">
        <f>INDEX(reces_codes,MATCH(loaded!AI269,reason,0))</f>
        <v>#N/A</v>
      </c>
      <c r="S269" t="e">
        <f>INDEX(TDS_codes,MATCH(loaded!AK269,TDS,0))</f>
        <v>#N/A</v>
      </c>
      <c r="T269" t="e">
        <f>IF(M269=2,"",INDEX(method_codes,MATCH(loaded!AM269,method,0)))</f>
        <v>#N/A</v>
      </c>
      <c r="U269" t="e">
        <f>IF(M269=2,"",INDEX(inj_codes,MATCH(loaded!AO269,inj,0)))</f>
        <v>#N/A</v>
      </c>
      <c r="V269" t="e">
        <f>IF(M269=2,"",INDEX(drug_codes,MATCH(loaded!AQ269,drug,0)))</f>
        <v>#N/A</v>
      </c>
      <c r="W269" t="e">
        <f>IF(M269=2,"",_xlfn.IFNA(INDEX(drug_codes,MATCH(loaded!AS269,drug,0)),""))</f>
        <v>#N/A</v>
      </c>
      <c r="X269" t="e">
        <f>IF(M269=2,"",_xlfn.IFNA(INDEX(drug_codes,MATCH(loaded!AU269,drug,0)),""))</f>
        <v>#N/A</v>
      </c>
      <c r="Y269" t="e">
        <f>IF(M269=2,"",_xlfn.IFNA(INDEX(drug_codes,MATCH(loaded!AW269,drug,0)),""))</f>
        <v>#N/A</v>
      </c>
      <c r="Z269" t="e">
        <f>IF(M269=2,"",_xlfn.IFNA(INDEX(drug_codes,MATCH(loaded!AY269,drug,0)),""))</f>
        <v>#N/A</v>
      </c>
      <c r="AA269" t="e">
        <f>IF(M269=2,"",_xlfn.IFNA(INDEX(drug_codes,MATCH(loaded!BA269,drug,0)),""))</f>
        <v>#N/A</v>
      </c>
      <c r="AB269" t="e">
        <f>INDEX(MTT_codes,MATCH(loaded!BC269,MTT,0))</f>
        <v>#N/A</v>
      </c>
      <c r="AC269" t="str">
        <f>_xlfn.IFNA(INDEX(MTT_codes,MATCH(loaded!BE269,MTT,0)),"")</f>
        <v/>
      </c>
      <c r="AD269" t="str">
        <f>_xlfn.IFNA(INDEX(MTT_codes,MATCH(loaded!BG269,MTT,0)),"")</f>
        <v/>
      </c>
      <c r="AE269" t="str">
        <f>_xlfn.IFNA(INDEX(MTT_codes,MATCH(loaded!BI269,MTT,0)),"")</f>
        <v/>
      </c>
      <c r="AF269" t="str">
        <f>_xlfn.IFNA(INDEX(MTT_codes,MATCH(loaded!BK269,MTT,0)),"")</f>
        <v/>
      </c>
      <c r="AG269" t="str">
        <f>_xlfn.IFNA(INDEX(MTT_codes,MATCH(loaded!BM269,MTT,0)),"")</f>
        <v/>
      </c>
      <c r="AH269" t="e">
        <f>INDEX(liv_ar_codes,MATCH(loaded!BO269,liv_ar,0))</f>
        <v>#N/A</v>
      </c>
      <c r="AI269" t="str">
        <f>_xlfn.IFNA(INDEX(MTT_codes,MATCH(loaded!BQ269,MTT,0)),"")</f>
        <v/>
      </c>
      <c r="AJ269">
        <f>_xlfn.IFNA(INDEX(mental_codes,MATCH(loaded!BS269,mental,0)),9)</f>
        <v>9</v>
      </c>
    </row>
    <row r="270" spans="2:36">
      <c r="B270">
        <f>loaded!C270</f>
        <v>0</v>
      </c>
      <c r="C270">
        <f>loaded!I270</f>
        <v>0</v>
      </c>
      <c r="D270">
        <f>IF(loaded!K270="Male",1,IF(loaded!K270="Female",2,9))</f>
        <v>9</v>
      </c>
      <c r="E270" s="89" t="e">
        <f>IF(stats!$Y$13,DATE(RIGHT(loaded!M270,4),MID(loaded!M270,3,2),LEFT(loaded!M270,2)),DATE(RIGHT(loaded!M270,4), MID(loaded!M270,4,2),LEFT(loaded!M270,2)))</f>
        <v>#VALUE!</v>
      </c>
      <c r="F270" s="67" t="e">
        <f t="shared" si="8"/>
        <v>#VALUE!</v>
      </c>
      <c r="G270" t="str">
        <f>LEFT(loaded!O270,3)</f>
        <v/>
      </c>
      <c r="H270" s="67" t="str">
        <f>_xlfn.IFNA(INDEX(cntry_codes,MATCH(loaded!Q270,countries,0)),IF(loaded!Q270="","0003",""))</f>
        <v>0003</v>
      </c>
      <c r="I270" t="e">
        <f>INDEX(atsi_codes,MATCH(loaded!S270,atsi,0))</f>
        <v>#N/A</v>
      </c>
      <c r="J270" t="e">
        <f>INDEX(lang_codes,MATCH(loaded!U270,lang,0))</f>
        <v>#N/A</v>
      </c>
      <c r="K270" s="6">
        <f>loaded!W270</f>
        <v>0</v>
      </c>
      <c r="L270" t="e">
        <f>INDEX(us_acc_codes,MATCH(loaded!Y270,us_acc,0))</f>
        <v>#N/A</v>
      </c>
      <c r="M270" t="e">
        <f>INDEX(client_codes,MATCH(loaded!AA270,client,0))</f>
        <v>#N/A</v>
      </c>
      <c r="N270" t="e">
        <f>INDEX(src_ref_codes,MATCH(loaded!AC270,src_ref,0))</f>
        <v>#N/A</v>
      </c>
      <c r="O270" s="89" t="e">
        <f>IF(stats!$Y$13,DATE(RIGHT(loaded!AE270,4),MID(loaded!AE270,3,2),LEFT(loaded!AE270,2)),DATE(RIGHT(loaded!AE270,4),MID(loaded!AE270,4,2),LEFT(loaded!AE270,2)))</f>
        <v>#VALUE!</v>
      </c>
      <c r="P270" s="89" t="e">
        <f>IF(stats!$Y$13,DATE(RIGHT(loaded!AG270,4),MID(loaded!AG270,3,2),LEFT(loaded!AG270,2)),DATE(RIGHT(loaded!AG270,4),MID(loaded!AG270,4,2),LEFT(loaded!AG270,2)))</f>
        <v>#VALUE!</v>
      </c>
      <c r="Q270" s="67" t="e">
        <f t="shared" si="9"/>
        <v>#VALUE!</v>
      </c>
      <c r="R270" t="e">
        <f>INDEX(reces_codes,MATCH(loaded!AI270,reason,0))</f>
        <v>#N/A</v>
      </c>
      <c r="S270" t="e">
        <f>INDEX(TDS_codes,MATCH(loaded!AK270,TDS,0))</f>
        <v>#N/A</v>
      </c>
      <c r="T270" t="e">
        <f>IF(M270=2,"",INDEX(method_codes,MATCH(loaded!AM270,method,0)))</f>
        <v>#N/A</v>
      </c>
      <c r="U270" t="e">
        <f>IF(M270=2,"",INDEX(inj_codes,MATCH(loaded!AO270,inj,0)))</f>
        <v>#N/A</v>
      </c>
      <c r="V270" t="e">
        <f>IF(M270=2,"",INDEX(drug_codes,MATCH(loaded!AQ270,drug,0)))</f>
        <v>#N/A</v>
      </c>
      <c r="W270" t="e">
        <f>IF(M270=2,"",_xlfn.IFNA(INDEX(drug_codes,MATCH(loaded!AS270,drug,0)),""))</f>
        <v>#N/A</v>
      </c>
      <c r="X270" t="e">
        <f>IF(M270=2,"",_xlfn.IFNA(INDEX(drug_codes,MATCH(loaded!AU270,drug,0)),""))</f>
        <v>#N/A</v>
      </c>
      <c r="Y270" t="e">
        <f>IF(M270=2,"",_xlfn.IFNA(INDEX(drug_codes,MATCH(loaded!AW270,drug,0)),""))</f>
        <v>#N/A</v>
      </c>
      <c r="Z270" t="e">
        <f>IF(M270=2,"",_xlfn.IFNA(INDEX(drug_codes,MATCH(loaded!AY270,drug,0)),""))</f>
        <v>#N/A</v>
      </c>
      <c r="AA270" t="e">
        <f>IF(M270=2,"",_xlfn.IFNA(INDEX(drug_codes,MATCH(loaded!BA270,drug,0)),""))</f>
        <v>#N/A</v>
      </c>
      <c r="AB270" t="e">
        <f>INDEX(MTT_codes,MATCH(loaded!BC270,MTT,0))</f>
        <v>#N/A</v>
      </c>
      <c r="AC270" t="str">
        <f>_xlfn.IFNA(INDEX(MTT_codes,MATCH(loaded!BE270,MTT,0)),"")</f>
        <v/>
      </c>
      <c r="AD270" t="str">
        <f>_xlfn.IFNA(INDEX(MTT_codes,MATCH(loaded!BG270,MTT,0)),"")</f>
        <v/>
      </c>
      <c r="AE270" t="str">
        <f>_xlfn.IFNA(INDEX(MTT_codes,MATCH(loaded!BI270,MTT,0)),"")</f>
        <v/>
      </c>
      <c r="AF270" t="str">
        <f>_xlfn.IFNA(INDEX(MTT_codes,MATCH(loaded!BK270,MTT,0)),"")</f>
        <v/>
      </c>
      <c r="AG270" t="str">
        <f>_xlfn.IFNA(INDEX(MTT_codes,MATCH(loaded!BM270,MTT,0)),"")</f>
        <v/>
      </c>
      <c r="AH270" t="e">
        <f>INDEX(liv_ar_codes,MATCH(loaded!BO270,liv_ar,0))</f>
        <v>#N/A</v>
      </c>
      <c r="AI270" t="str">
        <f>_xlfn.IFNA(INDEX(MTT_codes,MATCH(loaded!BQ270,MTT,0)),"")</f>
        <v/>
      </c>
      <c r="AJ270">
        <f>_xlfn.IFNA(INDEX(mental_codes,MATCH(loaded!BS270,mental,0)),9)</f>
        <v>9</v>
      </c>
    </row>
    <row r="271" spans="2:36">
      <c r="B271">
        <f>loaded!C271</f>
        <v>0</v>
      </c>
      <c r="C271">
        <f>loaded!I271</f>
        <v>0</v>
      </c>
      <c r="D271">
        <f>IF(loaded!K271="Male",1,IF(loaded!K271="Female",2,9))</f>
        <v>9</v>
      </c>
      <c r="E271" s="89" t="e">
        <f>IF(stats!$Y$13,DATE(RIGHT(loaded!M271,4),MID(loaded!M271,3,2),LEFT(loaded!M271,2)),DATE(RIGHT(loaded!M271,4), MID(loaded!M271,4,2),LEFT(loaded!M271,2)))</f>
        <v>#VALUE!</v>
      </c>
      <c r="F271" s="67" t="e">
        <f t="shared" si="8"/>
        <v>#VALUE!</v>
      </c>
      <c r="G271" t="str">
        <f>LEFT(loaded!O271,3)</f>
        <v/>
      </c>
      <c r="H271" s="67" t="str">
        <f>_xlfn.IFNA(INDEX(cntry_codes,MATCH(loaded!Q271,countries,0)),IF(loaded!Q271="","0003",""))</f>
        <v>0003</v>
      </c>
      <c r="I271" t="e">
        <f>INDEX(atsi_codes,MATCH(loaded!S271,atsi,0))</f>
        <v>#N/A</v>
      </c>
      <c r="J271" t="e">
        <f>INDEX(lang_codes,MATCH(loaded!U271,lang,0))</f>
        <v>#N/A</v>
      </c>
      <c r="K271" s="6">
        <f>loaded!W271</f>
        <v>0</v>
      </c>
      <c r="L271" t="e">
        <f>INDEX(us_acc_codes,MATCH(loaded!Y271,us_acc,0))</f>
        <v>#N/A</v>
      </c>
      <c r="M271" t="e">
        <f>INDEX(client_codes,MATCH(loaded!AA271,client,0))</f>
        <v>#N/A</v>
      </c>
      <c r="N271" t="e">
        <f>INDEX(src_ref_codes,MATCH(loaded!AC271,src_ref,0))</f>
        <v>#N/A</v>
      </c>
      <c r="O271" s="89" t="e">
        <f>IF(stats!$Y$13,DATE(RIGHT(loaded!AE271,4),MID(loaded!AE271,3,2),LEFT(loaded!AE271,2)),DATE(RIGHT(loaded!AE271,4),MID(loaded!AE271,4,2),LEFT(loaded!AE271,2)))</f>
        <v>#VALUE!</v>
      </c>
      <c r="P271" s="89" t="e">
        <f>IF(stats!$Y$13,DATE(RIGHT(loaded!AG271,4),MID(loaded!AG271,3,2),LEFT(loaded!AG271,2)),DATE(RIGHT(loaded!AG271,4),MID(loaded!AG271,4,2),LEFT(loaded!AG271,2)))</f>
        <v>#VALUE!</v>
      </c>
      <c r="Q271" s="67" t="e">
        <f t="shared" si="9"/>
        <v>#VALUE!</v>
      </c>
      <c r="R271" t="e">
        <f>INDEX(reces_codes,MATCH(loaded!AI271,reason,0))</f>
        <v>#N/A</v>
      </c>
      <c r="S271" t="e">
        <f>INDEX(TDS_codes,MATCH(loaded!AK271,TDS,0))</f>
        <v>#N/A</v>
      </c>
      <c r="T271" t="e">
        <f>IF(M271=2,"",INDEX(method_codes,MATCH(loaded!AM271,method,0)))</f>
        <v>#N/A</v>
      </c>
      <c r="U271" t="e">
        <f>IF(M271=2,"",INDEX(inj_codes,MATCH(loaded!AO271,inj,0)))</f>
        <v>#N/A</v>
      </c>
      <c r="V271" t="e">
        <f>IF(M271=2,"",INDEX(drug_codes,MATCH(loaded!AQ271,drug,0)))</f>
        <v>#N/A</v>
      </c>
      <c r="W271" t="e">
        <f>IF(M271=2,"",_xlfn.IFNA(INDEX(drug_codes,MATCH(loaded!AS271,drug,0)),""))</f>
        <v>#N/A</v>
      </c>
      <c r="X271" t="e">
        <f>IF(M271=2,"",_xlfn.IFNA(INDEX(drug_codes,MATCH(loaded!AU271,drug,0)),""))</f>
        <v>#N/A</v>
      </c>
      <c r="Y271" t="e">
        <f>IF(M271=2,"",_xlfn.IFNA(INDEX(drug_codes,MATCH(loaded!AW271,drug,0)),""))</f>
        <v>#N/A</v>
      </c>
      <c r="Z271" t="e">
        <f>IF(M271=2,"",_xlfn.IFNA(INDEX(drug_codes,MATCH(loaded!AY271,drug,0)),""))</f>
        <v>#N/A</v>
      </c>
      <c r="AA271" t="e">
        <f>IF(M271=2,"",_xlfn.IFNA(INDEX(drug_codes,MATCH(loaded!BA271,drug,0)),""))</f>
        <v>#N/A</v>
      </c>
      <c r="AB271" t="e">
        <f>INDEX(MTT_codes,MATCH(loaded!BC271,MTT,0))</f>
        <v>#N/A</v>
      </c>
      <c r="AC271" t="str">
        <f>_xlfn.IFNA(INDEX(MTT_codes,MATCH(loaded!BE271,MTT,0)),"")</f>
        <v/>
      </c>
      <c r="AD271" t="str">
        <f>_xlfn.IFNA(INDEX(MTT_codes,MATCH(loaded!BG271,MTT,0)),"")</f>
        <v/>
      </c>
      <c r="AE271" t="str">
        <f>_xlfn.IFNA(INDEX(MTT_codes,MATCH(loaded!BI271,MTT,0)),"")</f>
        <v/>
      </c>
      <c r="AF271" t="str">
        <f>_xlfn.IFNA(INDEX(MTT_codes,MATCH(loaded!BK271,MTT,0)),"")</f>
        <v/>
      </c>
      <c r="AG271" t="str">
        <f>_xlfn.IFNA(INDEX(MTT_codes,MATCH(loaded!BM271,MTT,0)),"")</f>
        <v/>
      </c>
      <c r="AH271" t="e">
        <f>INDEX(liv_ar_codes,MATCH(loaded!BO271,liv_ar,0))</f>
        <v>#N/A</v>
      </c>
      <c r="AI271" t="str">
        <f>_xlfn.IFNA(INDEX(MTT_codes,MATCH(loaded!BQ271,MTT,0)),"")</f>
        <v/>
      </c>
      <c r="AJ271">
        <f>_xlfn.IFNA(INDEX(mental_codes,MATCH(loaded!BS271,mental,0)),9)</f>
        <v>9</v>
      </c>
    </row>
    <row r="272" spans="2:36">
      <c r="B272">
        <f>loaded!C272</f>
        <v>0</v>
      </c>
      <c r="C272">
        <f>loaded!I272</f>
        <v>0</v>
      </c>
      <c r="D272">
        <f>IF(loaded!K272="Male",1,IF(loaded!K272="Female",2,9))</f>
        <v>9</v>
      </c>
      <c r="E272" s="89" t="e">
        <f>IF(stats!$Y$13,DATE(RIGHT(loaded!M272,4),MID(loaded!M272,3,2),LEFT(loaded!M272,2)),DATE(RIGHT(loaded!M272,4), MID(loaded!M272,4,2),LEFT(loaded!M272,2)))</f>
        <v>#VALUE!</v>
      </c>
      <c r="F272" s="67" t="e">
        <f t="shared" si="8"/>
        <v>#VALUE!</v>
      </c>
      <c r="G272" t="str">
        <f>LEFT(loaded!O272,3)</f>
        <v/>
      </c>
      <c r="H272" s="67" t="str">
        <f>_xlfn.IFNA(INDEX(cntry_codes,MATCH(loaded!Q272,countries,0)),IF(loaded!Q272="","0003",""))</f>
        <v>0003</v>
      </c>
      <c r="I272" t="e">
        <f>INDEX(atsi_codes,MATCH(loaded!S272,atsi,0))</f>
        <v>#N/A</v>
      </c>
      <c r="J272" t="e">
        <f>INDEX(lang_codes,MATCH(loaded!U272,lang,0))</f>
        <v>#N/A</v>
      </c>
      <c r="K272" s="6">
        <f>loaded!W272</f>
        <v>0</v>
      </c>
      <c r="L272" t="e">
        <f>INDEX(us_acc_codes,MATCH(loaded!Y272,us_acc,0))</f>
        <v>#N/A</v>
      </c>
      <c r="M272" t="e">
        <f>INDEX(client_codes,MATCH(loaded!AA272,client,0))</f>
        <v>#N/A</v>
      </c>
      <c r="N272" t="e">
        <f>INDEX(src_ref_codes,MATCH(loaded!AC272,src_ref,0))</f>
        <v>#N/A</v>
      </c>
      <c r="O272" s="89" t="e">
        <f>IF(stats!$Y$13,DATE(RIGHT(loaded!AE272,4),MID(loaded!AE272,3,2),LEFT(loaded!AE272,2)),DATE(RIGHT(loaded!AE272,4),MID(loaded!AE272,4,2),LEFT(loaded!AE272,2)))</f>
        <v>#VALUE!</v>
      </c>
      <c r="P272" s="89" t="e">
        <f>IF(stats!$Y$13,DATE(RIGHT(loaded!AG272,4),MID(loaded!AG272,3,2),LEFT(loaded!AG272,2)),DATE(RIGHT(loaded!AG272,4),MID(loaded!AG272,4,2),LEFT(loaded!AG272,2)))</f>
        <v>#VALUE!</v>
      </c>
      <c r="Q272" s="67" t="e">
        <f t="shared" si="9"/>
        <v>#VALUE!</v>
      </c>
      <c r="R272" t="e">
        <f>INDEX(reces_codes,MATCH(loaded!AI272,reason,0))</f>
        <v>#N/A</v>
      </c>
      <c r="S272" t="e">
        <f>INDEX(TDS_codes,MATCH(loaded!AK272,TDS,0))</f>
        <v>#N/A</v>
      </c>
      <c r="T272" t="e">
        <f>IF(M272=2,"",INDEX(method_codes,MATCH(loaded!AM272,method,0)))</f>
        <v>#N/A</v>
      </c>
      <c r="U272" t="e">
        <f>IF(M272=2,"",INDEX(inj_codes,MATCH(loaded!AO272,inj,0)))</f>
        <v>#N/A</v>
      </c>
      <c r="V272" t="e">
        <f>IF(M272=2,"",INDEX(drug_codes,MATCH(loaded!AQ272,drug,0)))</f>
        <v>#N/A</v>
      </c>
      <c r="W272" t="e">
        <f>IF(M272=2,"",_xlfn.IFNA(INDEX(drug_codes,MATCH(loaded!AS272,drug,0)),""))</f>
        <v>#N/A</v>
      </c>
      <c r="X272" t="e">
        <f>IF(M272=2,"",_xlfn.IFNA(INDEX(drug_codes,MATCH(loaded!AU272,drug,0)),""))</f>
        <v>#N/A</v>
      </c>
      <c r="Y272" t="e">
        <f>IF(M272=2,"",_xlfn.IFNA(INDEX(drug_codes,MATCH(loaded!AW272,drug,0)),""))</f>
        <v>#N/A</v>
      </c>
      <c r="Z272" t="e">
        <f>IF(M272=2,"",_xlfn.IFNA(INDEX(drug_codes,MATCH(loaded!AY272,drug,0)),""))</f>
        <v>#N/A</v>
      </c>
      <c r="AA272" t="e">
        <f>IF(M272=2,"",_xlfn.IFNA(INDEX(drug_codes,MATCH(loaded!BA272,drug,0)),""))</f>
        <v>#N/A</v>
      </c>
      <c r="AB272" t="e">
        <f>INDEX(MTT_codes,MATCH(loaded!BC272,MTT,0))</f>
        <v>#N/A</v>
      </c>
      <c r="AC272" t="str">
        <f>_xlfn.IFNA(INDEX(MTT_codes,MATCH(loaded!BE272,MTT,0)),"")</f>
        <v/>
      </c>
      <c r="AD272" t="str">
        <f>_xlfn.IFNA(INDEX(MTT_codes,MATCH(loaded!BG272,MTT,0)),"")</f>
        <v/>
      </c>
      <c r="AE272" t="str">
        <f>_xlfn.IFNA(INDEX(MTT_codes,MATCH(loaded!BI272,MTT,0)),"")</f>
        <v/>
      </c>
      <c r="AF272" t="str">
        <f>_xlfn.IFNA(INDEX(MTT_codes,MATCH(loaded!BK272,MTT,0)),"")</f>
        <v/>
      </c>
      <c r="AG272" t="str">
        <f>_xlfn.IFNA(INDEX(MTT_codes,MATCH(loaded!BM272,MTT,0)),"")</f>
        <v/>
      </c>
      <c r="AH272" t="e">
        <f>INDEX(liv_ar_codes,MATCH(loaded!BO272,liv_ar,0))</f>
        <v>#N/A</v>
      </c>
      <c r="AI272" t="str">
        <f>_xlfn.IFNA(INDEX(MTT_codes,MATCH(loaded!BQ272,MTT,0)),"")</f>
        <v/>
      </c>
      <c r="AJ272">
        <f>_xlfn.IFNA(INDEX(mental_codes,MATCH(loaded!BS272,mental,0)),9)</f>
        <v>9</v>
      </c>
    </row>
    <row r="273" spans="2:36">
      <c r="B273">
        <f>loaded!C273</f>
        <v>0</v>
      </c>
      <c r="C273">
        <f>loaded!I273</f>
        <v>0</v>
      </c>
      <c r="D273">
        <f>IF(loaded!K273="Male",1,IF(loaded!K273="Female",2,9))</f>
        <v>9</v>
      </c>
      <c r="E273" s="89" t="e">
        <f>IF(stats!$Y$13,DATE(RIGHT(loaded!M273,4),MID(loaded!M273,3,2),LEFT(loaded!M273,2)),DATE(RIGHT(loaded!M273,4), MID(loaded!M273,4,2),LEFT(loaded!M273,2)))</f>
        <v>#VALUE!</v>
      </c>
      <c r="F273" s="67" t="e">
        <f t="shared" si="8"/>
        <v>#VALUE!</v>
      </c>
      <c r="G273" t="str">
        <f>LEFT(loaded!O273,3)</f>
        <v/>
      </c>
      <c r="H273" s="67" t="str">
        <f>_xlfn.IFNA(INDEX(cntry_codes,MATCH(loaded!Q273,countries,0)),IF(loaded!Q273="","0003",""))</f>
        <v>0003</v>
      </c>
      <c r="I273" t="e">
        <f>INDEX(atsi_codes,MATCH(loaded!S273,atsi,0))</f>
        <v>#N/A</v>
      </c>
      <c r="J273" t="e">
        <f>INDEX(lang_codes,MATCH(loaded!U273,lang,0))</f>
        <v>#N/A</v>
      </c>
      <c r="K273" s="6">
        <f>loaded!W273</f>
        <v>0</v>
      </c>
      <c r="L273" t="e">
        <f>INDEX(us_acc_codes,MATCH(loaded!Y273,us_acc,0))</f>
        <v>#N/A</v>
      </c>
      <c r="M273" t="e">
        <f>INDEX(client_codes,MATCH(loaded!AA273,client,0))</f>
        <v>#N/A</v>
      </c>
      <c r="N273" t="e">
        <f>INDEX(src_ref_codes,MATCH(loaded!AC273,src_ref,0))</f>
        <v>#N/A</v>
      </c>
      <c r="O273" s="89" t="e">
        <f>IF(stats!$Y$13,DATE(RIGHT(loaded!AE273,4),MID(loaded!AE273,3,2),LEFT(loaded!AE273,2)),DATE(RIGHT(loaded!AE273,4),MID(loaded!AE273,4,2),LEFT(loaded!AE273,2)))</f>
        <v>#VALUE!</v>
      </c>
      <c r="P273" s="89" t="e">
        <f>IF(stats!$Y$13,DATE(RIGHT(loaded!AG273,4),MID(loaded!AG273,3,2),LEFT(loaded!AG273,2)),DATE(RIGHT(loaded!AG273,4),MID(loaded!AG273,4,2),LEFT(loaded!AG273,2)))</f>
        <v>#VALUE!</v>
      </c>
      <c r="Q273" s="67" t="e">
        <f t="shared" si="9"/>
        <v>#VALUE!</v>
      </c>
      <c r="R273" t="e">
        <f>INDEX(reces_codes,MATCH(loaded!AI273,reason,0))</f>
        <v>#N/A</v>
      </c>
      <c r="S273" t="e">
        <f>INDEX(TDS_codes,MATCH(loaded!AK273,TDS,0))</f>
        <v>#N/A</v>
      </c>
      <c r="T273" t="e">
        <f>IF(M273=2,"",INDEX(method_codes,MATCH(loaded!AM273,method,0)))</f>
        <v>#N/A</v>
      </c>
      <c r="U273" t="e">
        <f>IF(M273=2,"",INDEX(inj_codes,MATCH(loaded!AO273,inj,0)))</f>
        <v>#N/A</v>
      </c>
      <c r="V273" t="e">
        <f>IF(M273=2,"",INDEX(drug_codes,MATCH(loaded!AQ273,drug,0)))</f>
        <v>#N/A</v>
      </c>
      <c r="W273" t="e">
        <f>IF(M273=2,"",_xlfn.IFNA(INDEX(drug_codes,MATCH(loaded!AS273,drug,0)),""))</f>
        <v>#N/A</v>
      </c>
      <c r="X273" t="e">
        <f>IF(M273=2,"",_xlfn.IFNA(INDEX(drug_codes,MATCH(loaded!AU273,drug,0)),""))</f>
        <v>#N/A</v>
      </c>
      <c r="Y273" t="e">
        <f>IF(M273=2,"",_xlfn.IFNA(INDEX(drug_codes,MATCH(loaded!AW273,drug,0)),""))</f>
        <v>#N/A</v>
      </c>
      <c r="Z273" t="e">
        <f>IF(M273=2,"",_xlfn.IFNA(INDEX(drug_codes,MATCH(loaded!AY273,drug,0)),""))</f>
        <v>#N/A</v>
      </c>
      <c r="AA273" t="e">
        <f>IF(M273=2,"",_xlfn.IFNA(INDEX(drug_codes,MATCH(loaded!BA273,drug,0)),""))</f>
        <v>#N/A</v>
      </c>
      <c r="AB273" t="e">
        <f>INDEX(MTT_codes,MATCH(loaded!BC273,MTT,0))</f>
        <v>#N/A</v>
      </c>
      <c r="AC273" t="str">
        <f>_xlfn.IFNA(INDEX(MTT_codes,MATCH(loaded!BE273,MTT,0)),"")</f>
        <v/>
      </c>
      <c r="AD273" t="str">
        <f>_xlfn.IFNA(INDEX(MTT_codes,MATCH(loaded!BG273,MTT,0)),"")</f>
        <v/>
      </c>
      <c r="AE273" t="str">
        <f>_xlfn.IFNA(INDEX(MTT_codes,MATCH(loaded!BI273,MTT,0)),"")</f>
        <v/>
      </c>
      <c r="AF273" t="str">
        <f>_xlfn.IFNA(INDEX(MTT_codes,MATCH(loaded!BK273,MTT,0)),"")</f>
        <v/>
      </c>
      <c r="AG273" t="str">
        <f>_xlfn.IFNA(INDEX(MTT_codes,MATCH(loaded!BM273,MTT,0)),"")</f>
        <v/>
      </c>
      <c r="AH273" t="e">
        <f>INDEX(liv_ar_codes,MATCH(loaded!BO273,liv_ar,0))</f>
        <v>#N/A</v>
      </c>
      <c r="AI273" t="str">
        <f>_xlfn.IFNA(INDEX(MTT_codes,MATCH(loaded!BQ273,MTT,0)),"")</f>
        <v/>
      </c>
      <c r="AJ273">
        <f>_xlfn.IFNA(INDEX(mental_codes,MATCH(loaded!BS273,mental,0)),9)</f>
        <v>9</v>
      </c>
    </row>
    <row r="274" spans="2:36">
      <c r="B274">
        <f>loaded!C274</f>
        <v>0</v>
      </c>
      <c r="C274">
        <f>loaded!I274</f>
        <v>0</v>
      </c>
      <c r="D274">
        <f>IF(loaded!K274="Male",1,IF(loaded!K274="Female",2,9))</f>
        <v>9</v>
      </c>
      <c r="E274" s="89" t="e">
        <f>IF(stats!$Y$13,DATE(RIGHT(loaded!M274,4),MID(loaded!M274,3,2),LEFT(loaded!M274,2)),DATE(RIGHT(loaded!M274,4), MID(loaded!M274,4,2),LEFT(loaded!M274,2)))</f>
        <v>#VALUE!</v>
      </c>
      <c r="F274" s="67" t="e">
        <f t="shared" si="8"/>
        <v>#VALUE!</v>
      </c>
      <c r="G274" t="str">
        <f>LEFT(loaded!O274,3)</f>
        <v/>
      </c>
      <c r="H274" s="67" t="str">
        <f>_xlfn.IFNA(INDEX(cntry_codes,MATCH(loaded!Q274,countries,0)),IF(loaded!Q274="","0003",""))</f>
        <v>0003</v>
      </c>
      <c r="I274" t="e">
        <f>INDEX(atsi_codes,MATCH(loaded!S274,atsi,0))</f>
        <v>#N/A</v>
      </c>
      <c r="J274" t="e">
        <f>INDEX(lang_codes,MATCH(loaded!U274,lang,0))</f>
        <v>#N/A</v>
      </c>
      <c r="K274" s="6">
        <f>loaded!W274</f>
        <v>0</v>
      </c>
      <c r="L274" t="e">
        <f>INDEX(us_acc_codes,MATCH(loaded!Y274,us_acc,0))</f>
        <v>#N/A</v>
      </c>
      <c r="M274" t="e">
        <f>INDEX(client_codes,MATCH(loaded!AA274,client,0))</f>
        <v>#N/A</v>
      </c>
      <c r="N274" t="e">
        <f>INDEX(src_ref_codes,MATCH(loaded!AC274,src_ref,0))</f>
        <v>#N/A</v>
      </c>
      <c r="O274" s="89" t="e">
        <f>IF(stats!$Y$13,DATE(RIGHT(loaded!AE274,4),MID(loaded!AE274,3,2),LEFT(loaded!AE274,2)),DATE(RIGHT(loaded!AE274,4),MID(loaded!AE274,4,2),LEFT(loaded!AE274,2)))</f>
        <v>#VALUE!</v>
      </c>
      <c r="P274" s="89" t="e">
        <f>IF(stats!$Y$13,DATE(RIGHT(loaded!AG274,4),MID(loaded!AG274,3,2),LEFT(loaded!AG274,2)),DATE(RIGHT(loaded!AG274,4),MID(loaded!AG274,4,2),LEFT(loaded!AG274,2)))</f>
        <v>#VALUE!</v>
      </c>
      <c r="Q274" s="67" t="e">
        <f t="shared" si="9"/>
        <v>#VALUE!</v>
      </c>
      <c r="R274" t="e">
        <f>INDEX(reces_codes,MATCH(loaded!AI274,reason,0))</f>
        <v>#N/A</v>
      </c>
      <c r="S274" t="e">
        <f>INDEX(TDS_codes,MATCH(loaded!AK274,TDS,0))</f>
        <v>#N/A</v>
      </c>
      <c r="T274" t="e">
        <f>IF(M274=2,"",INDEX(method_codes,MATCH(loaded!AM274,method,0)))</f>
        <v>#N/A</v>
      </c>
      <c r="U274" t="e">
        <f>IF(M274=2,"",INDEX(inj_codes,MATCH(loaded!AO274,inj,0)))</f>
        <v>#N/A</v>
      </c>
      <c r="V274" t="e">
        <f>IF(M274=2,"",INDEX(drug_codes,MATCH(loaded!AQ274,drug,0)))</f>
        <v>#N/A</v>
      </c>
      <c r="W274" t="e">
        <f>IF(M274=2,"",_xlfn.IFNA(INDEX(drug_codes,MATCH(loaded!AS274,drug,0)),""))</f>
        <v>#N/A</v>
      </c>
      <c r="X274" t="e">
        <f>IF(M274=2,"",_xlfn.IFNA(INDEX(drug_codes,MATCH(loaded!AU274,drug,0)),""))</f>
        <v>#N/A</v>
      </c>
      <c r="Y274" t="e">
        <f>IF(M274=2,"",_xlfn.IFNA(INDEX(drug_codes,MATCH(loaded!AW274,drug,0)),""))</f>
        <v>#N/A</v>
      </c>
      <c r="Z274" t="e">
        <f>IF(M274=2,"",_xlfn.IFNA(INDEX(drug_codes,MATCH(loaded!AY274,drug,0)),""))</f>
        <v>#N/A</v>
      </c>
      <c r="AA274" t="e">
        <f>IF(M274=2,"",_xlfn.IFNA(INDEX(drug_codes,MATCH(loaded!BA274,drug,0)),""))</f>
        <v>#N/A</v>
      </c>
      <c r="AB274" t="e">
        <f>INDEX(MTT_codes,MATCH(loaded!BC274,MTT,0))</f>
        <v>#N/A</v>
      </c>
      <c r="AC274" t="str">
        <f>_xlfn.IFNA(INDEX(MTT_codes,MATCH(loaded!BE274,MTT,0)),"")</f>
        <v/>
      </c>
      <c r="AD274" t="str">
        <f>_xlfn.IFNA(INDEX(MTT_codes,MATCH(loaded!BG274,MTT,0)),"")</f>
        <v/>
      </c>
      <c r="AE274" t="str">
        <f>_xlfn.IFNA(INDEX(MTT_codes,MATCH(loaded!BI274,MTT,0)),"")</f>
        <v/>
      </c>
      <c r="AF274" t="str">
        <f>_xlfn.IFNA(INDEX(MTT_codes,MATCH(loaded!BK274,MTT,0)),"")</f>
        <v/>
      </c>
      <c r="AG274" t="str">
        <f>_xlfn.IFNA(INDEX(MTT_codes,MATCH(loaded!BM274,MTT,0)),"")</f>
        <v/>
      </c>
      <c r="AH274" t="e">
        <f>INDEX(liv_ar_codes,MATCH(loaded!BO274,liv_ar,0))</f>
        <v>#N/A</v>
      </c>
      <c r="AI274" t="str">
        <f>_xlfn.IFNA(INDEX(MTT_codes,MATCH(loaded!BQ274,MTT,0)),"")</f>
        <v/>
      </c>
      <c r="AJ274">
        <f>_xlfn.IFNA(INDEX(mental_codes,MATCH(loaded!BS274,mental,0)),9)</f>
        <v>9</v>
      </c>
    </row>
    <row r="275" spans="2:36">
      <c r="B275">
        <f>loaded!C275</f>
        <v>0</v>
      </c>
      <c r="C275">
        <f>loaded!I275</f>
        <v>0</v>
      </c>
      <c r="D275">
        <f>IF(loaded!K275="Male",1,IF(loaded!K275="Female",2,9))</f>
        <v>9</v>
      </c>
      <c r="E275" s="89" t="e">
        <f>IF(stats!$Y$13,DATE(RIGHT(loaded!M275,4),MID(loaded!M275,3,2),LEFT(loaded!M275,2)),DATE(RIGHT(loaded!M275,4), MID(loaded!M275,4,2),LEFT(loaded!M275,2)))</f>
        <v>#VALUE!</v>
      </c>
      <c r="F275" s="67" t="e">
        <f t="shared" si="8"/>
        <v>#VALUE!</v>
      </c>
      <c r="G275" t="str">
        <f>LEFT(loaded!O275,3)</f>
        <v/>
      </c>
      <c r="H275" s="67" t="str">
        <f>_xlfn.IFNA(INDEX(cntry_codes,MATCH(loaded!Q275,countries,0)),IF(loaded!Q275="","0003",""))</f>
        <v>0003</v>
      </c>
      <c r="I275" t="e">
        <f>INDEX(atsi_codes,MATCH(loaded!S275,atsi,0))</f>
        <v>#N/A</v>
      </c>
      <c r="J275" t="e">
        <f>INDEX(lang_codes,MATCH(loaded!U275,lang,0))</f>
        <v>#N/A</v>
      </c>
      <c r="K275" s="6">
        <f>loaded!W275</f>
        <v>0</v>
      </c>
      <c r="L275" t="e">
        <f>INDEX(us_acc_codes,MATCH(loaded!Y275,us_acc,0))</f>
        <v>#N/A</v>
      </c>
      <c r="M275" t="e">
        <f>INDEX(client_codes,MATCH(loaded!AA275,client,0))</f>
        <v>#N/A</v>
      </c>
      <c r="N275" t="e">
        <f>INDEX(src_ref_codes,MATCH(loaded!AC275,src_ref,0))</f>
        <v>#N/A</v>
      </c>
      <c r="O275" s="89" t="e">
        <f>IF(stats!$Y$13,DATE(RIGHT(loaded!AE275,4),MID(loaded!AE275,3,2),LEFT(loaded!AE275,2)),DATE(RIGHT(loaded!AE275,4),MID(loaded!AE275,4,2),LEFT(loaded!AE275,2)))</f>
        <v>#VALUE!</v>
      </c>
      <c r="P275" s="89" t="e">
        <f>IF(stats!$Y$13,DATE(RIGHT(loaded!AG275,4),MID(loaded!AG275,3,2),LEFT(loaded!AG275,2)),DATE(RIGHT(loaded!AG275,4),MID(loaded!AG275,4,2),LEFT(loaded!AG275,2)))</f>
        <v>#VALUE!</v>
      </c>
      <c r="Q275" s="67" t="e">
        <f t="shared" si="9"/>
        <v>#VALUE!</v>
      </c>
      <c r="R275" t="e">
        <f>INDEX(reces_codes,MATCH(loaded!AI275,reason,0))</f>
        <v>#N/A</v>
      </c>
      <c r="S275" t="e">
        <f>INDEX(TDS_codes,MATCH(loaded!AK275,TDS,0))</f>
        <v>#N/A</v>
      </c>
      <c r="T275" t="e">
        <f>IF(M275=2,"",INDEX(method_codes,MATCH(loaded!AM275,method,0)))</f>
        <v>#N/A</v>
      </c>
      <c r="U275" t="e">
        <f>IF(M275=2,"",INDEX(inj_codes,MATCH(loaded!AO275,inj,0)))</f>
        <v>#N/A</v>
      </c>
      <c r="V275" t="e">
        <f>IF(M275=2,"",INDEX(drug_codes,MATCH(loaded!AQ275,drug,0)))</f>
        <v>#N/A</v>
      </c>
      <c r="W275" t="e">
        <f>IF(M275=2,"",_xlfn.IFNA(INDEX(drug_codes,MATCH(loaded!AS275,drug,0)),""))</f>
        <v>#N/A</v>
      </c>
      <c r="X275" t="e">
        <f>IF(M275=2,"",_xlfn.IFNA(INDEX(drug_codes,MATCH(loaded!AU275,drug,0)),""))</f>
        <v>#N/A</v>
      </c>
      <c r="Y275" t="e">
        <f>IF(M275=2,"",_xlfn.IFNA(INDEX(drug_codes,MATCH(loaded!AW275,drug,0)),""))</f>
        <v>#N/A</v>
      </c>
      <c r="Z275" t="e">
        <f>IF(M275=2,"",_xlfn.IFNA(INDEX(drug_codes,MATCH(loaded!AY275,drug,0)),""))</f>
        <v>#N/A</v>
      </c>
      <c r="AA275" t="e">
        <f>IF(M275=2,"",_xlfn.IFNA(INDEX(drug_codes,MATCH(loaded!BA275,drug,0)),""))</f>
        <v>#N/A</v>
      </c>
      <c r="AB275" t="e">
        <f>INDEX(MTT_codes,MATCH(loaded!BC275,MTT,0))</f>
        <v>#N/A</v>
      </c>
      <c r="AC275" t="str">
        <f>_xlfn.IFNA(INDEX(MTT_codes,MATCH(loaded!BE275,MTT,0)),"")</f>
        <v/>
      </c>
      <c r="AD275" t="str">
        <f>_xlfn.IFNA(INDEX(MTT_codes,MATCH(loaded!BG275,MTT,0)),"")</f>
        <v/>
      </c>
      <c r="AE275" t="str">
        <f>_xlfn.IFNA(INDEX(MTT_codes,MATCH(loaded!BI275,MTT,0)),"")</f>
        <v/>
      </c>
      <c r="AF275" t="str">
        <f>_xlfn.IFNA(INDEX(MTT_codes,MATCH(loaded!BK275,MTT,0)),"")</f>
        <v/>
      </c>
      <c r="AG275" t="str">
        <f>_xlfn.IFNA(INDEX(MTT_codes,MATCH(loaded!BM275,MTT,0)),"")</f>
        <v/>
      </c>
      <c r="AH275" t="e">
        <f>INDEX(liv_ar_codes,MATCH(loaded!BO275,liv_ar,0))</f>
        <v>#N/A</v>
      </c>
      <c r="AI275" t="str">
        <f>_xlfn.IFNA(INDEX(MTT_codes,MATCH(loaded!BQ275,MTT,0)),"")</f>
        <v/>
      </c>
      <c r="AJ275">
        <f>_xlfn.IFNA(INDEX(mental_codes,MATCH(loaded!BS275,mental,0)),9)</f>
        <v>9</v>
      </c>
    </row>
    <row r="276" spans="2:36">
      <c r="B276">
        <f>loaded!C276</f>
        <v>0</v>
      </c>
      <c r="C276">
        <f>loaded!I276</f>
        <v>0</v>
      </c>
      <c r="D276">
        <f>IF(loaded!K276="Male",1,IF(loaded!K276="Female",2,9))</f>
        <v>9</v>
      </c>
      <c r="E276" s="89" t="e">
        <f>IF(stats!$Y$13,DATE(RIGHT(loaded!M276,4),MID(loaded!M276,3,2),LEFT(loaded!M276,2)),DATE(RIGHT(loaded!M276,4), MID(loaded!M276,4,2),LEFT(loaded!M276,2)))</f>
        <v>#VALUE!</v>
      </c>
      <c r="F276" s="67" t="e">
        <f t="shared" si="8"/>
        <v>#VALUE!</v>
      </c>
      <c r="G276" t="str">
        <f>LEFT(loaded!O276,3)</f>
        <v/>
      </c>
      <c r="H276" s="67" t="str">
        <f>_xlfn.IFNA(INDEX(cntry_codes,MATCH(loaded!Q276,countries,0)),IF(loaded!Q276="","0003",""))</f>
        <v>0003</v>
      </c>
      <c r="I276" t="e">
        <f>INDEX(atsi_codes,MATCH(loaded!S276,atsi,0))</f>
        <v>#N/A</v>
      </c>
      <c r="J276" t="e">
        <f>INDEX(lang_codes,MATCH(loaded!U276,lang,0))</f>
        <v>#N/A</v>
      </c>
      <c r="K276" s="6">
        <f>loaded!W276</f>
        <v>0</v>
      </c>
      <c r="L276" t="e">
        <f>INDEX(us_acc_codes,MATCH(loaded!Y276,us_acc,0))</f>
        <v>#N/A</v>
      </c>
      <c r="M276" t="e">
        <f>INDEX(client_codes,MATCH(loaded!AA276,client,0))</f>
        <v>#N/A</v>
      </c>
      <c r="N276" t="e">
        <f>INDEX(src_ref_codes,MATCH(loaded!AC276,src_ref,0))</f>
        <v>#N/A</v>
      </c>
      <c r="O276" s="89" t="e">
        <f>IF(stats!$Y$13,DATE(RIGHT(loaded!AE276,4),MID(loaded!AE276,3,2),LEFT(loaded!AE276,2)),DATE(RIGHT(loaded!AE276,4),MID(loaded!AE276,4,2),LEFT(loaded!AE276,2)))</f>
        <v>#VALUE!</v>
      </c>
      <c r="P276" s="89" t="e">
        <f>IF(stats!$Y$13,DATE(RIGHT(loaded!AG276,4),MID(loaded!AG276,3,2),LEFT(loaded!AG276,2)),DATE(RIGHT(loaded!AG276,4),MID(loaded!AG276,4,2),LEFT(loaded!AG276,2)))</f>
        <v>#VALUE!</v>
      </c>
      <c r="Q276" s="67" t="e">
        <f t="shared" si="9"/>
        <v>#VALUE!</v>
      </c>
      <c r="R276" t="e">
        <f>INDEX(reces_codes,MATCH(loaded!AI276,reason,0))</f>
        <v>#N/A</v>
      </c>
      <c r="S276" t="e">
        <f>INDEX(TDS_codes,MATCH(loaded!AK276,TDS,0))</f>
        <v>#N/A</v>
      </c>
      <c r="T276" t="e">
        <f>IF(M276=2,"",INDEX(method_codes,MATCH(loaded!AM276,method,0)))</f>
        <v>#N/A</v>
      </c>
      <c r="U276" t="e">
        <f>IF(M276=2,"",INDEX(inj_codes,MATCH(loaded!AO276,inj,0)))</f>
        <v>#N/A</v>
      </c>
      <c r="V276" t="e">
        <f>IF(M276=2,"",INDEX(drug_codes,MATCH(loaded!AQ276,drug,0)))</f>
        <v>#N/A</v>
      </c>
      <c r="W276" t="e">
        <f>IF(M276=2,"",_xlfn.IFNA(INDEX(drug_codes,MATCH(loaded!AS276,drug,0)),""))</f>
        <v>#N/A</v>
      </c>
      <c r="X276" t="e">
        <f>IF(M276=2,"",_xlfn.IFNA(INDEX(drug_codes,MATCH(loaded!AU276,drug,0)),""))</f>
        <v>#N/A</v>
      </c>
      <c r="Y276" t="e">
        <f>IF(M276=2,"",_xlfn.IFNA(INDEX(drug_codes,MATCH(loaded!AW276,drug,0)),""))</f>
        <v>#N/A</v>
      </c>
      <c r="Z276" t="e">
        <f>IF(M276=2,"",_xlfn.IFNA(INDEX(drug_codes,MATCH(loaded!AY276,drug,0)),""))</f>
        <v>#N/A</v>
      </c>
      <c r="AA276" t="e">
        <f>IF(M276=2,"",_xlfn.IFNA(INDEX(drug_codes,MATCH(loaded!BA276,drug,0)),""))</f>
        <v>#N/A</v>
      </c>
      <c r="AB276" t="e">
        <f>INDEX(MTT_codes,MATCH(loaded!BC276,MTT,0))</f>
        <v>#N/A</v>
      </c>
      <c r="AC276" t="str">
        <f>_xlfn.IFNA(INDEX(MTT_codes,MATCH(loaded!BE276,MTT,0)),"")</f>
        <v/>
      </c>
      <c r="AD276" t="str">
        <f>_xlfn.IFNA(INDEX(MTT_codes,MATCH(loaded!BG276,MTT,0)),"")</f>
        <v/>
      </c>
      <c r="AE276" t="str">
        <f>_xlfn.IFNA(INDEX(MTT_codes,MATCH(loaded!BI276,MTT,0)),"")</f>
        <v/>
      </c>
      <c r="AF276" t="str">
        <f>_xlfn.IFNA(INDEX(MTT_codes,MATCH(loaded!BK276,MTT,0)),"")</f>
        <v/>
      </c>
      <c r="AG276" t="str">
        <f>_xlfn.IFNA(INDEX(MTT_codes,MATCH(loaded!BM276,MTT,0)),"")</f>
        <v/>
      </c>
      <c r="AH276" t="e">
        <f>INDEX(liv_ar_codes,MATCH(loaded!BO276,liv_ar,0))</f>
        <v>#N/A</v>
      </c>
      <c r="AI276" t="str">
        <f>_xlfn.IFNA(INDEX(MTT_codes,MATCH(loaded!BQ276,MTT,0)),"")</f>
        <v/>
      </c>
      <c r="AJ276">
        <f>_xlfn.IFNA(INDEX(mental_codes,MATCH(loaded!BS276,mental,0)),9)</f>
        <v>9</v>
      </c>
    </row>
    <row r="277" spans="2:36">
      <c r="B277">
        <f>loaded!C277</f>
        <v>0</v>
      </c>
      <c r="C277">
        <f>loaded!I277</f>
        <v>0</v>
      </c>
      <c r="D277">
        <f>IF(loaded!K277="Male",1,IF(loaded!K277="Female",2,9))</f>
        <v>9</v>
      </c>
      <c r="E277" s="89" t="e">
        <f>IF(stats!$Y$13,DATE(RIGHT(loaded!M277,4),MID(loaded!M277,3,2),LEFT(loaded!M277,2)),DATE(RIGHT(loaded!M277,4), MID(loaded!M277,4,2),LEFT(loaded!M277,2)))</f>
        <v>#VALUE!</v>
      </c>
      <c r="F277" s="67" t="e">
        <f t="shared" si="8"/>
        <v>#VALUE!</v>
      </c>
      <c r="G277" t="str">
        <f>LEFT(loaded!O277,3)</f>
        <v/>
      </c>
      <c r="H277" s="67" t="str">
        <f>_xlfn.IFNA(INDEX(cntry_codes,MATCH(loaded!Q277,countries,0)),IF(loaded!Q277="","0003",""))</f>
        <v>0003</v>
      </c>
      <c r="I277" t="e">
        <f>INDEX(atsi_codes,MATCH(loaded!S277,atsi,0))</f>
        <v>#N/A</v>
      </c>
      <c r="J277" t="e">
        <f>INDEX(lang_codes,MATCH(loaded!U277,lang,0))</f>
        <v>#N/A</v>
      </c>
      <c r="K277" s="6">
        <f>loaded!W277</f>
        <v>0</v>
      </c>
      <c r="L277" t="e">
        <f>INDEX(us_acc_codes,MATCH(loaded!Y277,us_acc,0))</f>
        <v>#N/A</v>
      </c>
      <c r="M277" t="e">
        <f>INDEX(client_codes,MATCH(loaded!AA277,client,0))</f>
        <v>#N/A</v>
      </c>
      <c r="N277" t="e">
        <f>INDEX(src_ref_codes,MATCH(loaded!AC277,src_ref,0))</f>
        <v>#N/A</v>
      </c>
      <c r="O277" s="89" t="e">
        <f>IF(stats!$Y$13,DATE(RIGHT(loaded!AE277,4),MID(loaded!AE277,3,2),LEFT(loaded!AE277,2)),DATE(RIGHT(loaded!AE277,4),MID(loaded!AE277,4,2),LEFT(loaded!AE277,2)))</f>
        <v>#VALUE!</v>
      </c>
      <c r="P277" s="89" t="e">
        <f>IF(stats!$Y$13,DATE(RIGHT(loaded!AG277,4),MID(loaded!AG277,3,2),LEFT(loaded!AG277,2)),DATE(RIGHT(loaded!AG277,4),MID(loaded!AG277,4,2),LEFT(loaded!AG277,2)))</f>
        <v>#VALUE!</v>
      </c>
      <c r="Q277" s="67" t="e">
        <f t="shared" si="9"/>
        <v>#VALUE!</v>
      </c>
      <c r="R277" t="e">
        <f>INDEX(reces_codes,MATCH(loaded!AI277,reason,0))</f>
        <v>#N/A</v>
      </c>
      <c r="S277" t="e">
        <f>INDEX(TDS_codes,MATCH(loaded!AK277,TDS,0))</f>
        <v>#N/A</v>
      </c>
      <c r="T277" t="e">
        <f>IF(M277=2,"",INDEX(method_codes,MATCH(loaded!AM277,method,0)))</f>
        <v>#N/A</v>
      </c>
      <c r="U277" t="e">
        <f>IF(M277=2,"",INDEX(inj_codes,MATCH(loaded!AO277,inj,0)))</f>
        <v>#N/A</v>
      </c>
      <c r="V277" t="e">
        <f>IF(M277=2,"",INDEX(drug_codes,MATCH(loaded!AQ277,drug,0)))</f>
        <v>#N/A</v>
      </c>
      <c r="W277" t="e">
        <f>IF(M277=2,"",_xlfn.IFNA(INDEX(drug_codes,MATCH(loaded!AS277,drug,0)),""))</f>
        <v>#N/A</v>
      </c>
      <c r="X277" t="e">
        <f>IF(M277=2,"",_xlfn.IFNA(INDEX(drug_codes,MATCH(loaded!AU277,drug,0)),""))</f>
        <v>#N/A</v>
      </c>
      <c r="Y277" t="e">
        <f>IF(M277=2,"",_xlfn.IFNA(INDEX(drug_codes,MATCH(loaded!AW277,drug,0)),""))</f>
        <v>#N/A</v>
      </c>
      <c r="Z277" t="e">
        <f>IF(M277=2,"",_xlfn.IFNA(INDEX(drug_codes,MATCH(loaded!AY277,drug,0)),""))</f>
        <v>#N/A</v>
      </c>
      <c r="AA277" t="e">
        <f>IF(M277=2,"",_xlfn.IFNA(INDEX(drug_codes,MATCH(loaded!BA277,drug,0)),""))</f>
        <v>#N/A</v>
      </c>
      <c r="AB277" t="e">
        <f>INDEX(MTT_codes,MATCH(loaded!BC277,MTT,0))</f>
        <v>#N/A</v>
      </c>
      <c r="AC277" t="str">
        <f>_xlfn.IFNA(INDEX(MTT_codes,MATCH(loaded!BE277,MTT,0)),"")</f>
        <v/>
      </c>
      <c r="AD277" t="str">
        <f>_xlfn.IFNA(INDEX(MTT_codes,MATCH(loaded!BG277,MTT,0)),"")</f>
        <v/>
      </c>
      <c r="AE277" t="str">
        <f>_xlfn.IFNA(INDEX(MTT_codes,MATCH(loaded!BI277,MTT,0)),"")</f>
        <v/>
      </c>
      <c r="AF277" t="str">
        <f>_xlfn.IFNA(INDEX(MTT_codes,MATCH(loaded!BK277,MTT,0)),"")</f>
        <v/>
      </c>
      <c r="AG277" t="str">
        <f>_xlfn.IFNA(INDEX(MTT_codes,MATCH(loaded!BM277,MTT,0)),"")</f>
        <v/>
      </c>
      <c r="AH277" t="e">
        <f>INDEX(liv_ar_codes,MATCH(loaded!BO277,liv_ar,0))</f>
        <v>#N/A</v>
      </c>
      <c r="AI277" t="str">
        <f>_xlfn.IFNA(INDEX(MTT_codes,MATCH(loaded!BQ277,MTT,0)),"")</f>
        <v/>
      </c>
      <c r="AJ277">
        <f>_xlfn.IFNA(INDEX(mental_codes,MATCH(loaded!BS277,mental,0)),9)</f>
        <v>9</v>
      </c>
    </row>
    <row r="278" spans="2:36">
      <c r="B278">
        <f>loaded!C278</f>
        <v>0</v>
      </c>
      <c r="C278">
        <f>loaded!I278</f>
        <v>0</v>
      </c>
      <c r="D278">
        <f>IF(loaded!K278="Male",1,IF(loaded!K278="Female",2,9))</f>
        <v>9</v>
      </c>
      <c r="E278" s="89" t="e">
        <f>IF(stats!$Y$13,DATE(RIGHT(loaded!M278,4),MID(loaded!M278,3,2),LEFT(loaded!M278,2)),DATE(RIGHT(loaded!M278,4), MID(loaded!M278,4,2),LEFT(loaded!M278,2)))</f>
        <v>#VALUE!</v>
      </c>
      <c r="F278" s="67" t="e">
        <f t="shared" si="8"/>
        <v>#VALUE!</v>
      </c>
      <c r="G278" t="str">
        <f>LEFT(loaded!O278,3)</f>
        <v/>
      </c>
      <c r="H278" s="67" t="str">
        <f>_xlfn.IFNA(INDEX(cntry_codes,MATCH(loaded!Q278,countries,0)),IF(loaded!Q278="","0003",""))</f>
        <v>0003</v>
      </c>
      <c r="I278" t="e">
        <f>INDEX(atsi_codes,MATCH(loaded!S278,atsi,0))</f>
        <v>#N/A</v>
      </c>
      <c r="J278" t="e">
        <f>INDEX(lang_codes,MATCH(loaded!U278,lang,0))</f>
        <v>#N/A</v>
      </c>
      <c r="K278" s="6">
        <f>loaded!W278</f>
        <v>0</v>
      </c>
      <c r="L278" t="e">
        <f>INDEX(us_acc_codes,MATCH(loaded!Y278,us_acc,0))</f>
        <v>#N/A</v>
      </c>
      <c r="M278" t="e">
        <f>INDEX(client_codes,MATCH(loaded!AA278,client,0))</f>
        <v>#N/A</v>
      </c>
      <c r="N278" t="e">
        <f>INDEX(src_ref_codes,MATCH(loaded!AC278,src_ref,0))</f>
        <v>#N/A</v>
      </c>
      <c r="O278" s="89" t="e">
        <f>IF(stats!$Y$13,DATE(RIGHT(loaded!AE278,4),MID(loaded!AE278,3,2),LEFT(loaded!AE278,2)),DATE(RIGHT(loaded!AE278,4),MID(loaded!AE278,4,2),LEFT(loaded!AE278,2)))</f>
        <v>#VALUE!</v>
      </c>
      <c r="P278" s="89" t="e">
        <f>IF(stats!$Y$13,DATE(RIGHT(loaded!AG278,4),MID(loaded!AG278,3,2),LEFT(loaded!AG278,2)),DATE(RIGHT(loaded!AG278,4),MID(loaded!AG278,4,2),LEFT(loaded!AG278,2)))</f>
        <v>#VALUE!</v>
      </c>
      <c r="Q278" s="67" t="e">
        <f t="shared" si="9"/>
        <v>#VALUE!</v>
      </c>
      <c r="R278" t="e">
        <f>INDEX(reces_codes,MATCH(loaded!AI278,reason,0))</f>
        <v>#N/A</v>
      </c>
      <c r="S278" t="e">
        <f>INDEX(TDS_codes,MATCH(loaded!AK278,TDS,0))</f>
        <v>#N/A</v>
      </c>
      <c r="T278" t="e">
        <f>IF(M278=2,"",INDEX(method_codes,MATCH(loaded!AM278,method,0)))</f>
        <v>#N/A</v>
      </c>
      <c r="U278" t="e">
        <f>IF(M278=2,"",INDEX(inj_codes,MATCH(loaded!AO278,inj,0)))</f>
        <v>#N/A</v>
      </c>
      <c r="V278" t="e">
        <f>IF(M278=2,"",INDEX(drug_codes,MATCH(loaded!AQ278,drug,0)))</f>
        <v>#N/A</v>
      </c>
      <c r="W278" t="e">
        <f>IF(M278=2,"",_xlfn.IFNA(INDEX(drug_codes,MATCH(loaded!AS278,drug,0)),""))</f>
        <v>#N/A</v>
      </c>
      <c r="X278" t="e">
        <f>IF(M278=2,"",_xlfn.IFNA(INDEX(drug_codes,MATCH(loaded!AU278,drug,0)),""))</f>
        <v>#N/A</v>
      </c>
      <c r="Y278" t="e">
        <f>IF(M278=2,"",_xlfn.IFNA(INDEX(drug_codes,MATCH(loaded!AW278,drug,0)),""))</f>
        <v>#N/A</v>
      </c>
      <c r="Z278" t="e">
        <f>IF(M278=2,"",_xlfn.IFNA(INDEX(drug_codes,MATCH(loaded!AY278,drug,0)),""))</f>
        <v>#N/A</v>
      </c>
      <c r="AA278" t="e">
        <f>IF(M278=2,"",_xlfn.IFNA(INDEX(drug_codes,MATCH(loaded!BA278,drug,0)),""))</f>
        <v>#N/A</v>
      </c>
      <c r="AB278" t="e">
        <f>INDEX(MTT_codes,MATCH(loaded!BC278,MTT,0))</f>
        <v>#N/A</v>
      </c>
      <c r="AC278" t="str">
        <f>_xlfn.IFNA(INDEX(MTT_codes,MATCH(loaded!BE278,MTT,0)),"")</f>
        <v/>
      </c>
      <c r="AD278" t="str">
        <f>_xlfn.IFNA(INDEX(MTT_codes,MATCH(loaded!BG278,MTT,0)),"")</f>
        <v/>
      </c>
      <c r="AE278" t="str">
        <f>_xlfn.IFNA(INDEX(MTT_codes,MATCH(loaded!BI278,MTT,0)),"")</f>
        <v/>
      </c>
      <c r="AF278" t="str">
        <f>_xlfn.IFNA(INDEX(MTT_codes,MATCH(loaded!BK278,MTT,0)),"")</f>
        <v/>
      </c>
      <c r="AG278" t="str">
        <f>_xlfn.IFNA(INDEX(MTT_codes,MATCH(loaded!BM278,MTT,0)),"")</f>
        <v/>
      </c>
      <c r="AH278" t="e">
        <f>INDEX(liv_ar_codes,MATCH(loaded!BO278,liv_ar,0))</f>
        <v>#N/A</v>
      </c>
      <c r="AI278" t="str">
        <f>_xlfn.IFNA(INDEX(MTT_codes,MATCH(loaded!BQ278,MTT,0)),"")</f>
        <v/>
      </c>
      <c r="AJ278">
        <f>_xlfn.IFNA(INDEX(mental_codes,MATCH(loaded!BS278,mental,0)),9)</f>
        <v>9</v>
      </c>
    </row>
    <row r="279" spans="2:36">
      <c r="B279">
        <f>loaded!C279</f>
        <v>0</v>
      </c>
      <c r="C279">
        <f>loaded!I279</f>
        <v>0</v>
      </c>
      <c r="D279">
        <f>IF(loaded!K279="Male",1,IF(loaded!K279="Female",2,9))</f>
        <v>9</v>
      </c>
      <c r="E279" s="89" t="e">
        <f>IF(stats!$Y$13,DATE(RIGHT(loaded!M279,4),MID(loaded!M279,3,2),LEFT(loaded!M279,2)),DATE(RIGHT(loaded!M279,4), MID(loaded!M279,4,2),LEFT(loaded!M279,2)))</f>
        <v>#VALUE!</v>
      </c>
      <c r="F279" s="67" t="e">
        <f t="shared" si="8"/>
        <v>#VALUE!</v>
      </c>
      <c r="G279" t="str">
        <f>LEFT(loaded!O279,3)</f>
        <v/>
      </c>
      <c r="H279" s="67" t="str">
        <f>_xlfn.IFNA(INDEX(cntry_codes,MATCH(loaded!Q279,countries,0)),IF(loaded!Q279="","0003",""))</f>
        <v>0003</v>
      </c>
      <c r="I279" t="e">
        <f>INDEX(atsi_codes,MATCH(loaded!S279,atsi,0))</f>
        <v>#N/A</v>
      </c>
      <c r="J279" t="e">
        <f>INDEX(lang_codes,MATCH(loaded!U279,lang,0))</f>
        <v>#N/A</v>
      </c>
      <c r="K279" s="6">
        <f>loaded!W279</f>
        <v>0</v>
      </c>
      <c r="L279" t="e">
        <f>INDEX(us_acc_codes,MATCH(loaded!Y279,us_acc,0))</f>
        <v>#N/A</v>
      </c>
      <c r="M279" t="e">
        <f>INDEX(client_codes,MATCH(loaded!AA279,client,0))</f>
        <v>#N/A</v>
      </c>
      <c r="N279" t="e">
        <f>INDEX(src_ref_codes,MATCH(loaded!AC279,src_ref,0))</f>
        <v>#N/A</v>
      </c>
      <c r="O279" s="89" t="e">
        <f>IF(stats!$Y$13,DATE(RIGHT(loaded!AE279,4),MID(loaded!AE279,3,2),LEFT(loaded!AE279,2)),DATE(RIGHT(loaded!AE279,4),MID(loaded!AE279,4,2),LEFT(loaded!AE279,2)))</f>
        <v>#VALUE!</v>
      </c>
      <c r="P279" s="89" t="e">
        <f>IF(stats!$Y$13,DATE(RIGHT(loaded!AG279,4),MID(loaded!AG279,3,2),LEFT(loaded!AG279,2)),DATE(RIGHT(loaded!AG279,4),MID(loaded!AG279,4,2),LEFT(loaded!AG279,2)))</f>
        <v>#VALUE!</v>
      </c>
      <c r="Q279" s="67" t="e">
        <f t="shared" si="9"/>
        <v>#VALUE!</v>
      </c>
      <c r="R279" t="e">
        <f>INDEX(reces_codes,MATCH(loaded!AI279,reason,0))</f>
        <v>#N/A</v>
      </c>
      <c r="S279" t="e">
        <f>INDEX(TDS_codes,MATCH(loaded!AK279,TDS,0))</f>
        <v>#N/A</v>
      </c>
      <c r="T279" t="e">
        <f>IF(M279=2,"",INDEX(method_codes,MATCH(loaded!AM279,method,0)))</f>
        <v>#N/A</v>
      </c>
      <c r="U279" t="e">
        <f>IF(M279=2,"",INDEX(inj_codes,MATCH(loaded!AO279,inj,0)))</f>
        <v>#N/A</v>
      </c>
      <c r="V279" t="e">
        <f>IF(M279=2,"",INDEX(drug_codes,MATCH(loaded!AQ279,drug,0)))</f>
        <v>#N/A</v>
      </c>
      <c r="W279" t="e">
        <f>IF(M279=2,"",_xlfn.IFNA(INDEX(drug_codes,MATCH(loaded!AS279,drug,0)),""))</f>
        <v>#N/A</v>
      </c>
      <c r="X279" t="e">
        <f>IF(M279=2,"",_xlfn.IFNA(INDEX(drug_codes,MATCH(loaded!AU279,drug,0)),""))</f>
        <v>#N/A</v>
      </c>
      <c r="Y279" t="e">
        <f>IF(M279=2,"",_xlfn.IFNA(INDEX(drug_codes,MATCH(loaded!AW279,drug,0)),""))</f>
        <v>#N/A</v>
      </c>
      <c r="Z279" t="e">
        <f>IF(M279=2,"",_xlfn.IFNA(INDEX(drug_codes,MATCH(loaded!AY279,drug,0)),""))</f>
        <v>#N/A</v>
      </c>
      <c r="AA279" t="e">
        <f>IF(M279=2,"",_xlfn.IFNA(INDEX(drug_codes,MATCH(loaded!BA279,drug,0)),""))</f>
        <v>#N/A</v>
      </c>
      <c r="AB279" t="e">
        <f>INDEX(MTT_codes,MATCH(loaded!BC279,MTT,0))</f>
        <v>#N/A</v>
      </c>
      <c r="AC279" t="str">
        <f>_xlfn.IFNA(INDEX(MTT_codes,MATCH(loaded!BE279,MTT,0)),"")</f>
        <v/>
      </c>
      <c r="AD279" t="str">
        <f>_xlfn.IFNA(INDEX(MTT_codes,MATCH(loaded!BG279,MTT,0)),"")</f>
        <v/>
      </c>
      <c r="AE279" t="str">
        <f>_xlfn.IFNA(INDEX(MTT_codes,MATCH(loaded!BI279,MTT,0)),"")</f>
        <v/>
      </c>
      <c r="AF279" t="str">
        <f>_xlfn.IFNA(INDEX(MTT_codes,MATCH(loaded!BK279,MTT,0)),"")</f>
        <v/>
      </c>
      <c r="AG279" t="str">
        <f>_xlfn.IFNA(INDEX(MTT_codes,MATCH(loaded!BM279,MTT,0)),"")</f>
        <v/>
      </c>
      <c r="AH279" t="e">
        <f>INDEX(liv_ar_codes,MATCH(loaded!BO279,liv_ar,0))</f>
        <v>#N/A</v>
      </c>
      <c r="AI279" t="str">
        <f>_xlfn.IFNA(INDEX(MTT_codes,MATCH(loaded!BQ279,MTT,0)),"")</f>
        <v/>
      </c>
      <c r="AJ279">
        <f>_xlfn.IFNA(INDEX(mental_codes,MATCH(loaded!BS279,mental,0)),9)</f>
        <v>9</v>
      </c>
    </row>
    <row r="280" spans="2:36">
      <c r="B280">
        <f>loaded!C280</f>
        <v>0</v>
      </c>
      <c r="C280">
        <f>loaded!I280</f>
        <v>0</v>
      </c>
      <c r="D280">
        <f>IF(loaded!K280="Male",1,IF(loaded!K280="Female",2,9))</f>
        <v>9</v>
      </c>
      <c r="E280" s="89" t="e">
        <f>IF(stats!$Y$13,DATE(RIGHT(loaded!M280,4),MID(loaded!M280,3,2),LEFT(loaded!M280,2)),DATE(RIGHT(loaded!M280,4), MID(loaded!M280,4,2),LEFT(loaded!M280,2)))</f>
        <v>#VALUE!</v>
      </c>
      <c r="F280" s="67" t="e">
        <f t="shared" si="8"/>
        <v>#VALUE!</v>
      </c>
      <c r="G280" t="str">
        <f>LEFT(loaded!O280,3)</f>
        <v/>
      </c>
      <c r="H280" s="67" t="str">
        <f>_xlfn.IFNA(INDEX(cntry_codes,MATCH(loaded!Q280,countries,0)),IF(loaded!Q280="","0003",""))</f>
        <v>0003</v>
      </c>
      <c r="I280" t="e">
        <f>INDEX(atsi_codes,MATCH(loaded!S280,atsi,0))</f>
        <v>#N/A</v>
      </c>
      <c r="J280" t="e">
        <f>INDEX(lang_codes,MATCH(loaded!U280,lang,0))</f>
        <v>#N/A</v>
      </c>
      <c r="K280" s="6">
        <f>loaded!W280</f>
        <v>0</v>
      </c>
      <c r="L280" t="e">
        <f>INDEX(us_acc_codes,MATCH(loaded!Y280,us_acc,0))</f>
        <v>#N/A</v>
      </c>
      <c r="M280" t="e">
        <f>INDEX(client_codes,MATCH(loaded!AA280,client,0))</f>
        <v>#N/A</v>
      </c>
      <c r="N280" t="e">
        <f>INDEX(src_ref_codes,MATCH(loaded!AC280,src_ref,0))</f>
        <v>#N/A</v>
      </c>
      <c r="O280" s="89" t="e">
        <f>IF(stats!$Y$13,DATE(RIGHT(loaded!AE280,4),MID(loaded!AE280,3,2),LEFT(loaded!AE280,2)),DATE(RIGHT(loaded!AE280,4),MID(loaded!AE280,4,2),LEFT(loaded!AE280,2)))</f>
        <v>#VALUE!</v>
      </c>
      <c r="P280" s="89" t="e">
        <f>IF(stats!$Y$13,DATE(RIGHT(loaded!AG280,4),MID(loaded!AG280,3,2),LEFT(loaded!AG280,2)),DATE(RIGHT(loaded!AG280,4),MID(loaded!AG280,4,2),LEFT(loaded!AG280,2)))</f>
        <v>#VALUE!</v>
      </c>
      <c r="Q280" s="67" t="e">
        <f t="shared" si="9"/>
        <v>#VALUE!</v>
      </c>
      <c r="R280" t="e">
        <f>INDEX(reces_codes,MATCH(loaded!AI280,reason,0))</f>
        <v>#N/A</v>
      </c>
      <c r="S280" t="e">
        <f>INDEX(TDS_codes,MATCH(loaded!AK280,TDS,0))</f>
        <v>#N/A</v>
      </c>
      <c r="T280" t="e">
        <f>IF(M280=2,"",INDEX(method_codes,MATCH(loaded!AM280,method,0)))</f>
        <v>#N/A</v>
      </c>
      <c r="U280" t="e">
        <f>IF(M280=2,"",INDEX(inj_codes,MATCH(loaded!AO280,inj,0)))</f>
        <v>#N/A</v>
      </c>
      <c r="V280" t="e">
        <f>IF(M280=2,"",INDEX(drug_codes,MATCH(loaded!AQ280,drug,0)))</f>
        <v>#N/A</v>
      </c>
      <c r="W280" t="e">
        <f>IF(M280=2,"",_xlfn.IFNA(INDEX(drug_codes,MATCH(loaded!AS280,drug,0)),""))</f>
        <v>#N/A</v>
      </c>
      <c r="X280" t="e">
        <f>IF(M280=2,"",_xlfn.IFNA(INDEX(drug_codes,MATCH(loaded!AU280,drug,0)),""))</f>
        <v>#N/A</v>
      </c>
      <c r="Y280" t="e">
        <f>IF(M280=2,"",_xlfn.IFNA(INDEX(drug_codes,MATCH(loaded!AW280,drug,0)),""))</f>
        <v>#N/A</v>
      </c>
      <c r="Z280" t="e">
        <f>IF(M280=2,"",_xlfn.IFNA(INDEX(drug_codes,MATCH(loaded!AY280,drug,0)),""))</f>
        <v>#N/A</v>
      </c>
      <c r="AA280" t="e">
        <f>IF(M280=2,"",_xlfn.IFNA(INDEX(drug_codes,MATCH(loaded!BA280,drug,0)),""))</f>
        <v>#N/A</v>
      </c>
      <c r="AB280" t="e">
        <f>INDEX(MTT_codes,MATCH(loaded!BC280,MTT,0))</f>
        <v>#N/A</v>
      </c>
      <c r="AC280" t="str">
        <f>_xlfn.IFNA(INDEX(MTT_codes,MATCH(loaded!BE280,MTT,0)),"")</f>
        <v/>
      </c>
      <c r="AD280" t="str">
        <f>_xlfn.IFNA(INDEX(MTT_codes,MATCH(loaded!BG280,MTT,0)),"")</f>
        <v/>
      </c>
      <c r="AE280" t="str">
        <f>_xlfn.IFNA(INDEX(MTT_codes,MATCH(loaded!BI280,MTT,0)),"")</f>
        <v/>
      </c>
      <c r="AF280" t="str">
        <f>_xlfn.IFNA(INDEX(MTT_codes,MATCH(loaded!BK280,MTT,0)),"")</f>
        <v/>
      </c>
      <c r="AG280" t="str">
        <f>_xlfn.IFNA(INDEX(MTT_codes,MATCH(loaded!BM280,MTT,0)),"")</f>
        <v/>
      </c>
      <c r="AH280" t="e">
        <f>INDEX(liv_ar_codes,MATCH(loaded!BO280,liv_ar,0))</f>
        <v>#N/A</v>
      </c>
      <c r="AI280" t="str">
        <f>_xlfn.IFNA(INDEX(MTT_codes,MATCH(loaded!BQ280,MTT,0)),"")</f>
        <v/>
      </c>
      <c r="AJ280">
        <f>_xlfn.IFNA(INDEX(mental_codes,MATCH(loaded!BS280,mental,0)),9)</f>
        <v>9</v>
      </c>
    </row>
    <row r="281" spans="2:36">
      <c r="B281">
        <f>loaded!C281</f>
        <v>0</v>
      </c>
      <c r="C281">
        <f>loaded!I281</f>
        <v>0</v>
      </c>
      <c r="D281">
        <f>IF(loaded!K281="Male",1,IF(loaded!K281="Female",2,9))</f>
        <v>9</v>
      </c>
      <c r="E281" s="89" t="e">
        <f>IF(stats!$Y$13,DATE(RIGHT(loaded!M281,4),MID(loaded!M281,3,2),LEFT(loaded!M281,2)),DATE(RIGHT(loaded!M281,4), MID(loaded!M281,4,2),LEFT(loaded!M281,2)))</f>
        <v>#VALUE!</v>
      </c>
      <c r="F281" s="67" t="e">
        <f t="shared" si="8"/>
        <v>#VALUE!</v>
      </c>
      <c r="G281" t="str">
        <f>LEFT(loaded!O281,3)</f>
        <v/>
      </c>
      <c r="H281" s="67" t="str">
        <f>_xlfn.IFNA(INDEX(cntry_codes,MATCH(loaded!Q281,countries,0)),IF(loaded!Q281="","0003",""))</f>
        <v>0003</v>
      </c>
      <c r="I281" t="e">
        <f>INDEX(atsi_codes,MATCH(loaded!S281,atsi,0))</f>
        <v>#N/A</v>
      </c>
      <c r="J281" t="e">
        <f>INDEX(lang_codes,MATCH(loaded!U281,lang,0))</f>
        <v>#N/A</v>
      </c>
      <c r="K281" s="6">
        <f>loaded!W281</f>
        <v>0</v>
      </c>
      <c r="L281" t="e">
        <f>INDEX(us_acc_codes,MATCH(loaded!Y281,us_acc,0))</f>
        <v>#N/A</v>
      </c>
      <c r="M281" t="e">
        <f>INDEX(client_codes,MATCH(loaded!AA281,client,0))</f>
        <v>#N/A</v>
      </c>
      <c r="N281" t="e">
        <f>INDEX(src_ref_codes,MATCH(loaded!AC281,src_ref,0))</f>
        <v>#N/A</v>
      </c>
      <c r="O281" s="89" t="e">
        <f>IF(stats!$Y$13,DATE(RIGHT(loaded!AE281,4),MID(loaded!AE281,3,2),LEFT(loaded!AE281,2)),DATE(RIGHT(loaded!AE281,4),MID(loaded!AE281,4,2),LEFT(loaded!AE281,2)))</f>
        <v>#VALUE!</v>
      </c>
      <c r="P281" s="89" t="e">
        <f>IF(stats!$Y$13,DATE(RIGHT(loaded!AG281,4),MID(loaded!AG281,3,2),LEFT(loaded!AG281,2)),DATE(RIGHT(loaded!AG281,4),MID(loaded!AG281,4,2),LEFT(loaded!AG281,2)))</f>
        <v>#VALUE!</v>
      </c>
      <c r="Q281" s="67" t="e">
        <f t="shared" si="9"/>
        <v>#VALUE!</v>
      </c>
      <c r="R281" t="e">
        <f>INDEX(reces_codes,MATCH(loaded!AI281,reason,0))</f>
        <v>#N/A</v>
      </c>
      <c r="S281" t="e">
        <f>INDEX(TDS_codes,MATCH(loaded!AK281,TDS,0))</f>
        <v>#N/A</v>
      </c>
      <c r="T281" t="e">
        <f>IF(M281=2,"",INDEX(method_codes,MATCH(loaded!AM281,method,0)))</f>
        <v>#N/A</v>
      </c>
      <c r="U281" t="e">
        <f>IF(M281=2,"",INDEX(inj_codes,MATCH(loaded!AO281,inj,0)))</f>
        <v>#N/A</v>
      </c>
      <c r="V281" t="e">
        <f>IF(M281=2,"",INDEX(drug_codes,MATCH(loaded!AQ281,drug,0)))</f>
        <v>#N/A</v>
      </c>
      <c r="W281" t="e">
        <f>IF(M281=2,"",_xlfn.IFNA(INDEX(drug_codes,MATCH(loaded!AS281,drug,0)),""))</f>
        <v>#N/A</v>
      </c>
      <c r="X281" t="e">
        <f>IF(M281=2,"",_xlfn.IFNA(INDEX(drug_codes,MATCH(loaded!AU281,drug,0)),""))</f>
        <v>#N/A</v>
      </c>
      <c r="Y281" t="e">
        <f>IF(M281=2,"",_xlfn.IFNA(INDEX(drug_codes,MATCH(loaded!AW281,drug,0)),""))</f>
        <v>#N/A</v>
      </c>
      <c r="Z281" t="e">
        <f>IF(M281=2,"",_xlfn.IFNA(INDEX(drug_codes,MATCH(loaded!AY281,drug,0)),""))</f>
        <v>#N/A</v>
      </c>
      <c r="AA281" t="e">
        <f>IF(M281=2,"",_xlfn.IFNA(INDEX(drug_codes,MATCH(loaded!BA281,drug,0)),""))</f>
        <v>#N/A</v>
      </c>
      <c r="AB281" t="e">
        <f>INDEX(MTT_codes,MATCH(loaded!BC281,MTT,0))</f>
        <v>#N/A</v>
      </c>
      <c r="AC281" t="str">
        <f>_xlfn.IFNA(INDEX(MTT_codes,MATCH(loaded!BE281,MTT,0)),"")</f>
        <v/>
      </c>
      <c r="AD281" t="str">
        <f>_xlfn.IFNA(INDEX(MTT_codes,MATCH(loaded!BG281,MTT,0)),"")</f>
        <v/>
      </c>
      <c r="AE281" t="str">
        <f>_xlfn.IFNA(INDEX(MTT_codes,MATCH(loaded!BI281,MTT,0)),"")</f>
        <v/>
      </c>
      <c r="AF281" t="str">
        <f>_xlfn.IFNA(INDEX(MTT_codes,MATCH(loaded!BK281,MTT,0)),"")</f>
        <v/>
      </c>
      <c r="AG281" t="str">
        <f>_xlfn.IFNA(INDEX(MTT_codes,MATCH(loaded!BM281,MTT,0)),"")</f>
        <v/>
      </c>
      <c r="AH281" t="e">
        <f>INDEX(liv_ar_codes,MATCH(loaded!BO281,liv_ar,0))</f>
        <v>#N/A</v>
      </c>
      <c r="AI281" t="str">
        <f>_xlfn.IFNA(INDEX(MTT_codes,MATCH(loaded!BQ281,MTT,0)),"")</f>
        <v/>
      </c>
      <c r="AJ281">
        <f>_xlfn.IFNA(INDEX(mental_codes,MATCH(loaded!BS281,mental,0)),9)</f>
        <v>9</v>
      </c>
    </row>
    <row r="282" spans="2:36">
      <c r="B282">
        <f>loaded!C282</f>
        <v>0</v>
      </c>
      <c r="C282">
        <f>loaded!I282</f>
        <v>0</v>
      </c>
      <c r="D282">
        <f>IF(loaded!K282="Male",1,IF(loaded!K282="Female",2,9))</f>
        <v>9</v>
      </c>
      <c r="E282" s="89" t="e">
        <f>IF(stats!$Y$13,DATE(RIGHT(loaded!M282,4),MID(loaded!M282,3,2),LEFT(loaded!M282,2)),DATE(RIGHT(loaded!M282,4), MID(loaded!M282,4,2),LEFT(loaded!M282,2)))</f>
        <v>#VALUE!</v>
      </c>
      <c r="F282" s="67" t="e">
        <f t="shared" si="8"/>
        <v>#VALUE!</v>
      </c>
      <c r="G282" t="str">
        <f>LEFT(loaded!O282,3)</f>
        <v/>
      </c>
      <c r="H282" s="67" t="str">
        <f>_xlfn.IFNA(INDEX(cntry_codes,MATCH(loaded!Q282,countries,0)),IF(loaded!Q282="","0003",""))</f>
        <v>0003</v>
      </c>
      <c r="I282" t="e">
        <f>INDEX(atsi_codes,MATCH(loaded!S282,atsi,0))</f>
        <v>#N/A</v>
      </c>
      <c r="J282" t="e">
        <f>INDEX(lang_codes,MATCH(loaded!U282,lang,0))</f>
        <v>#N/A</v>
      </c>
      <c r="K282" s="6">
        <f>loaded!W282</f>
        <v>0</v>
      </c>
      <c r="L282" t="e">
        <f>INDEX(us_acc_codes,MATCH(loaded!Y282,us_acc,0))</f>
        <v>#N/A</v>
      </c>
      <c r="M282" t="e">
        <f>INDEX(client_codes,MATCH(loaded!AA282,client,0))</f>
        <v>#N/A</v>
      </c>
      <c r="N282" t="e">
        <f>INDEX(src_ref_codes,MATCH(loaded!AC282,src_ref,0))</f>
        <v>#N/A</v>
      </c>
      <c r="O282" s="89" t="e">
        <f>IF(stats!$Y$13,DATE(RIGHT(loaded!AE282,4),MID(loaded!AE282,3,2),LEFT(loaded!AE282,2)),DATE(RIGHT(loaded!AE282,4),MID(loaded!AE282,4,2),LEFT(loaded!AE282,2)))</f>
        <v>#VALUE!</v>
      </c>
      <c r="P282" s="89" t="e">
        <f>IF(stats!$Y$13,DATE(RIGHT(loaded!AG282,4),MID(loaded!AG282,3,2),LEFT(loaded!AG282,2)),DATE(RIGHT(loaded!AG282,4),MID(loaded!AG282,4,2),LEFT(loaded!AG282,2)))</f>
        <v>#VALUE!</v>
      </c>
      <c r="Q282" s="67" t="e">
        <f t="shared" si="9"/>
        <v>#VALUE!</v>
      </c>
      <c r="R282" t="e">
        <f>INDEX(reces_codes,MATCH(loaded!AI282,reason,0))</f>
        <v>#N/A</v>
      </c>
      <c r="S282" t="e">
        <f>INDEX(TDS_codes,MATCH(loaded!AK282,TDS,0))</f>
        <v>#N/A</v>
      </c>
      <c r="T282" t="e">
        <f>IF(M282=2,"",INDEX(method_codes,MATCH(loaded!AM282,method,0)))</f>
        <v>#N/A</v>
      </c>
      <c r="U282" t="e">
        <f>IF(M282=2,"",INDEX(inj_codes,MATCH(loaded!AO282,inj,0)))</f>
        <v>#N/A</v>
      </c>
      <c r="V282" t="e">
        <f>IF(M282=2,"",INDEX(drug_codes,MATCH(loaded!AQ282,drug,0)))</f>
        <v>#N/A</v>
      </c>
      <c r="W282" t="e">
        <f>IF(M282=2,"",_xlfn.IFNA(INDEX(drug_codes,MATCH(loaded!AS282,drug,0)),""))</f>
        <v>#N/A</v>
      </c>
      <c r="X282" t="e">
        <f>IF(M282=2,"",_xlfn.IFNA(INDEX(drug_codes,MATCH(loaded!AU282,drug,0)),""))</f>
        <v>#N/A</v>
      </c>
      <c r="Y282" t="e">
        <f>IF(M282=2,"",_xlfn.IFNA(INDEX(drug_codes,MATCH(loaded!AW282,drug,0)),""))</f>
        <v>#N/A</v>
      </c>
      <c r="Z282" t="e">
        <f>IF(M282=2,"",_xlfn.IFNA(INDEX(drug_codes,MATCH(loaded!AY282,drug,0)),""))</f>
        <v>#N/A</v>
      </c>
      <c r="AA282" t="e">
        <f>IF(M282=2,"",_xlfn.IFNA(INDEX(drug_codes,MATCH(loaded!BA282,drug,0)),""))</f>
        <v>#N/A</v>
      </c>
      <c r="AB282" t="e">
        <f>INDEX(MTT_codes,MATCH(loaded!BC282,MTT,0))</f>
        <v>#N/A</v>
      </c>
      <c r="AC282" t="str">
        <f>_xlfn.IFNA(INDEX(MTT_codes,MATCH(loaded!BE282,MTT,0)),"")</f>
        <v/>
      </c>
      <c r="AD282" t="str">
        <f>_xlfn.IFNA(INDEX(MTT_codes,MATCH(loaded!BG282,MTT,0)),"")</f>
        <v/>
      </c>
      <c r="AE282" t="str">
        <f>_xlfn.IFNA(INDEX(MTT_codes,MATCH(loaded!BI282,MTT,0)),"")</f>
        <v/>
      </c>
      <c r="AF282" t="str">
        <f>_xlfn.IFNA(INDEX(MTT_codes,MATCH(loaded!BK282,MTT,0)),"")</f>
        <v/>
      </c>
      <c r="AG282" t="str">
        <f>_xlfn.IFNA(INDEX(MTT_codes,MATCH(loaded!BM282,MTT,0)),"")</f>
        <v/>
      </c>
      <c r="AH282" t="e">
        <f>INDEX(liv_ar_codes,MATCH(loaded!BO282,liv_ar,0))</f>
        <v>#N/A</v>
      </c>
      <c r="AI282" t="str">
        <f>_xlfn.IFNA(INDEX(MTT_codes,MATCH(loaded!BQ282,MTT,0)),"")</f>
        <v/>
      </c>
      <c r="AJ282">
        <f>_xlfn.IFNA(INDEX(mental_codes,MATCH(loaded!BS282,mental,0)),9)</f>
        <v>9</v>
      </c>
    </row>
    <row r="283" spans="2:36">
      <c r="B283">
        <f>loaded!C283</f>
        <v>0</v>
      </c>
      <c r="C283">
        <f>loaded!I283</f>
        <v>0</v>
      </c>
      <c r="D283">
        <f>IF(loaded!K283="Male",1,IF(loaded!K283="Female",2,9))</f>
        <v>9</v>
      </c>
      <c r="E283" s="89" t="e">
        <f>IF(stats!$Y$13,DATE(RIGHT(loaded!M283,4),MID(loaded!M283,3,2),LEFT(loaded!M283,2)),DATE(RIGHT(loaded!M283,4), MID(loaded!M283,4,2),LEFT(loaded!M283,2)))</f>
        <v>#VALUE!</v>
      </c>
      <c r="F283" s="67" t="e">
        <f t="shared" si="8"/>
        <v>#VALUE!</v>
      </c>
      <c r="G283" t="str">
        <f>LEFT(loaded!O283,3)</f>
        <v/>
      </c>
      <c r="H283" s="67" t="str">
        <f>_xlfn.IFNA(INDEX(cntry_codes,MATCH(loaded!Q283,countries,0)),IF(loaded!Q283="","0003",""))</f>
        <v>0003</v>
      </c>
      <c r="I283" t="e">
        <f>INDEX(atsi_codes,MATCH(loaded!S283,atsi,0))</f>
        <v>#N/A</v>
      </c>
      <c r="J283" t="e">
        <f>INDEX(lang_codes,MATCH(loaded!U283,lang,0))</f>
        <v>#N/A</v>
      </c>
      <c r="K283" s="6">
        <f>loaded!W283</f>
        <v>0</v>
      </c>
      <c r="L283" t="e">
        <f>INDEX(us_acc_codes,MATCH(loaded!Y283,us_acc,0))</f>
        <v>#N/A</v>
      </c>
      <c r="M283" t="e">
        <f>INDEX(client_codes,MATCH(loaded!AA283,client,0))</f>
        <v>#N/A</v>
      </c>
      <c r="N283" t="e">
        <f>INDEX(src_ref_codes,MATCH(loaded!AC283,src_ref,0))</f>
        <v>#N/A</v>
      </c>
      <c r="O283" s="89" t="e">
        <f>IF(stats!$Y$13,DATE(RIGHT(loaded!AE283,4),MID(loaded!AE283,3,2),LEFT(loaded!AE283,2)),DATE(RIGHT(loaded!AE283,4),MID(loaded!AE283,4,2),LEFT(loaded!AE283,2)))</f>
        <v>#VALUE!</v>
      </c>
      <c r="P283" s="89" t="e">
        <f>IF(stats!$Y$13,DATE(RIGHT(loaded!AG283,4),MID(loaded!AG283,3,2),LEFT(loaded!AG283,2)),DATE(RIGHT(loaded!AG283,4),MID(loaded!AG283,4,2),LEFT(loaded!AG283,2)))</f>
        <v>#VALUE!</v>
      </c>
      <c r="Q283" s="67" t="e">
        <f t="shared" si="9"/>
        <v>#VALUE!</v>
      </c>
      <c r="R283" t="e">
        <f>INDEX(reces_codes,MATCH(loaded!AI283,reason,0))</f>
        <v>#N/A</v>
      </c>
      <c r="S283" t="e">
        <f>INDEX(TDS_codes,MATCH(loaded!AK283,TDS,0))</f>
        <v>#N/A</v>
      </c>
      <c r="T283" t="e">
        <f>IF(M283=2,"",INDEX(method_codes,MATCH(loaded!AM283,method,0)))</f>
        <v>#N/A</v>
      </c>
      <c r="U283" t="e">
        <f>IF(M283=2,"",INDEX(inj_codes,MATCH(loaded!AO283,inj,0)))</f>
        <v>#N/A</v>
      </c>
      <c r="V283" t="e">
        <f>IF(M283=2,"",INDEX(drug_codes,MATCH(loaded!AQ283,drug,0)))</f>
        <v>#N/A</v>
      </c>
      <c r="W283" t="e">
        <f>IF(M283=2,"",_xlfn.IFNA(INDEX(drug_codes,MATCH(loaded!AS283,drug,0)),""))</f>
        <v>#N/A</v>
      </c>
      <c r="X283" t="e">
        <f>IF(M283=2,"",_xlfn.IFNA(INDEX(drug_codes,MATCH(loaded!AU283,drug,0)),""))</f>
        <v>#N/A</v>
      </c>
      <c r="Y283" t="e">
        <f>IF(M283=2,"",_xlfn.IFNA(INDEX(drug_codes,MATCH(loaded!AW283,drug,0)),""))</f>
        <v>#N/A</v>
      </c>
      <c r="Z283" t="e">
        <f>IF(M283=2,"",_xlfn.IFNA(INDEX(drug_codes,MATCH(loaded!AY283,drug,0)),""))</f>
        <v>#N/A</v>
      </c>
      <c r="AA283" t="e">
        <f>IF(M283=2,"",_xlfn.IFNA(INDEX(drug_codes,MATCH(loaded!BA283,drug,0)),""))</f>
        <v>#N/A</v>
      </c>
      <c r="AB283" t="e">
        <f>INDEX(MTT_codes,MATCH(loaded!BC283,MTT,0))</f>
        <v>#N/A</v>
      </c>
      <c r="AC283" t="str">
        <f>_xlfn.IFNA(INDEX(MTT_codes,MATCH(loaded!BE283,MTT,0)),"")</f>
        <v/>
      </c>
      <c r="AD283" t="str">
        <f>_xlfn.IFNA(INDEX(MTT_codes,MATCH(loaded!BG283,MTT,0)),"")</f>
        <v/>
      </c>
      <c r="AE283" t="str">
        <f>_xlfn.IFNA(INDEX(MTT_codes,MATCH(loaded!BI283,MTT,0)),"")</f>
        <v/>
      </c>
      <c r="AF283" t="str">
        <f>_xlfn.IFNA(INDEX(MTT_codes,MATCH(loaded!BK283,MTT,0)),"")</f>
        <v/>
      </c>
      <c r="AG283" t="str">
        <f>_xlfn.IFNA(INDEX(MTT_codes,MATCH(loaded!BM283,MTT,0)),"")</f>
        <v/>
      </c>
      <c r="AH283" t="e">
        <f>INDEX(liv_ar_codes,MATCH(loaded!BO283,liv_ar,0))</f>
        <v>#N/A</v>
      </c>
      <c r="AI283" t="str">
        <f>_xlfn.IFNA(INDEX(MTT_codes,MATCH(loaded!BQ283,MTT,0)),"")</f>
        <v/>
      </c>
      <c r="AJ283">
        <f>_xlfn.IFNA(INDEX(mental_codes,MATCH(loaded!BS283,mental,0)),9)</f>
        <v>9</v>
      </c>
    </row>
    <row r="284" spans="2:36">
      <c r="B284">
        <f>loaded!C284</f>
        <v>0</v>
      </c>
      <c r="C284">
        <f>loaded!I284</f>
        <v>0</v>
      </c>
      <c r="D284">
        <f>IF(loaded!K284="Male",1,IF(loaded!K284="Female",2,9))</f>
        <v>9</v>
      </c>
      <c r="E284" s="89" t="e">
        <f>IF(stats!$Y$13,DATE(RIGHT(loaded!M284,4),MID(loaded!M284,3,2),LEFT(loaded!M284,2)),DATE(RIGHT(loaded!M284,4), MID(loaded!M284,4,2),LEFT(loaded!M284,2)))</f>
        <v>#VALUE!</v>
      </c>
      <c r="F284" s="67" t="e">
        <f t="shared" si="8"/>
        <v>#VALUE!</v>
      </c>
      <c r="G284" t="str">
        <f>LEFT(loaded!O284,3)</f>
        <v/>
      </c>
      <c r="H284" s="67" t="str">
        <f>_xlfn.IFNA(INDEX(cntry_codes,MATCH(loaded!Q284,countries,0)),IF(loaded!Q284="","0003",""))</f>
        <v>0003</v>
      </c>
      <c r="I284" t="e">
        <f>INDEX(atsi_codes,MATCH(loaded!S284,atsi,0))</f>
        <v>#N/A</v>
      </c>
      <c r="J284" t="e">
        <f>INDEX(lang_codes,MATCH(loaded!U284,lang,0))</f>
        <v>#N/A</v>
      </c>
      <c r="K284" s="6">
        <f>loaded!W284</f>
        <v>0</v>
      </c>
      <c r="L284" t="e">
        <f>INDEX(us_acc_codes,MATCH(loaded!Y284,us_acc,0))</f>
        <v>#N/A</v>
      </c>
      <c r="M284" t="e">
        <f>INDEX(client_codes,MATCH(loaded!AA284,client,0))</f>
        <v>#N/A</v>
      </c>
      <c r="N284" t="e">
        <f>INDEX(src_ref_codes,MATCH(loaded!AC284,src_ref,0))</f>
        <v>#N/A</v>
      </c>
      <c r="O284" s="89" t="e">
        <f>IF(stats!$Y$13,DATE(RIGHT(loaded!AE284,4),MID(loaded!AE284,3,2),LEFT(loaded!AE284,2)),DATE(RIGHT(loaded!AE284,4),MID(loaded!AE284,4,2),LEFT(loaded!AE284,2)))</f>
        <v>#VALUE!</v>
      </c>
      <c r="P284" s="89" t="e">
        <f>IF(stats!$Y$13,DATE(RIGHT(loaded!AG284,4),MID(loaded!AG284,3,2),LEFT(loaded!AG284,2)),DATE(RIGHT(loaded!AG284,4),MID(loaded!AG284,4,2),LEFT(loaded!AG284,2)))</f>
        <v>#VALUE!</v>
      </c>
      <c r="Q284" s="67" t="e">
        <f t="shared" si="9"/>
        <v>#VALUE!</v>
      </c>
      <c r="R284" t="e">
        <f>INDEX(reces_codes,MATCH(loaded!AI284,reason,0))</f>
        <v>#N/A</v>
      </c>
      <c r="S284" t="e">
        <f>INDEX(TDS_codes,MATCH(loaded!AK284,TDS,0))</f>
        <v>#N/A</v>
      </c>
      <c r="T284" t="e">
        <f>IF(M284=2,"",INDEX(method_codes,MATCH(loaded!AM284,method,0)))</f>
        <v>#N/A</v>
      </c>
      <c r="U284" t="e">
        <f>IF(M284=2,"",INDEX(inj_codes,MATCH(loaded!AO284,inj,0)))</f>
        <v>#N/A</v>
      </c>
      <c r="V284" t="e">
        <f>IF(M284=2,"",INDEX(drug_codes,MATCH(loaded!AQ284,drug,0)))</f>
        <v>#N/A</v>
      </c>
      <c r="W284" t="e">
        <f>IF(M284=2,"",_xlfn.IFNA(INDEX(drug_codes,MATCH(loaded!AS284,drug,0)),""))</f>
        <v>#N/A</v>
      </c>
      <c r="X284" t="e">
        <f>IF(M284=2,"",_xlfn.IFNA(INDEX(drug_codes,MATCH(loaded!AU284,drug,0)),""))</f>
        <v>#N/A</v>
      </c>
      <c r="Y284" t="e">
        <f>IF(M284=2,"",_xlfn.IFNA(INDEX(drug_codes,MATCH(loaded!AW284,drug,0)),""))</f>
        <v>#N/A</v>
      </c>
      <c r="Z284" t="e">
        <f>IF(M284=2,"",_xlfn.IFNA(INDEX(drug_codes,MATCH(loaded!AY284,drug,0)),""))</f>
        <v>#N/A</v>
      </c>
      <c r="AA284" t="e">
        <f>IF(M284=2,"",_xlfn.IFNA(INDEX(drug_codes,MATCH(loaded!BA284,drug,0)),""))</f>
        <v>#N/A</v>
      </c>
      <c r="AB284" t="e">
        <f>INDEX(MTT_codes,MATCH(loaded!BC284,MTT,0))</f>
        <v>#N/A</v>
      </c>
      <c r="AC284" t="str">
        <f>_xlfn.IFNA(INDEX(MTT_codes,MATCH(loaded!BE284,MTT,0)),"")</f>
        <v/>
      </c>
      <c r="AD284" t="str">
        <f>_xlfn.IFNA(INDEX(MTT_codes,MATCH(loaded!BG284,MTT,0)),"")</f>
        <v/>
      </c>
      <c r="AE284" t="str">
        <f>_xlfn.IFNA(INDEX(MTT_codes,MATCH(loaded!BI284,MTT,0)),"")</f>
        <v/>
      </c>
      <c r="AF284" t="str">
        <f>_xlfn.IFNA(INDEX(MTT_codes,MATCH(loaded!BK284,MTT,0)),"")</f>
        <v/>
      </c>
      <c r="AG284" t="str">
        <f>_xlfn.IFNA(INDEX(MTT_codes,MATCH(loaded!BM284,MTT,0)),"")</f>
        <v/>
      </c>
      <c r="AH284" t="e">
        <f>INDEX(liv_ar_codes,MATCH(loaded!BO284,liv_ar,0))</f>
        <v>#N/A</v>
      </c>
      <c r="AI284" t="str">
        <f>_xlfn.IFNA(INDEX(MTT_codes,MATCH(loaded!BQ284,MTT,0)),"")</f>
        <v/>
      </c>
      <c r="AJ284">
        <f>_xlfn.IFNA(INDEX(mental_codes,MATCH(loaded!BS284,mental,0)),9)</f>
        <v>9</v>
      </c>
    </row>
    <row r="285" spans="2:36">
      <c r="B285">
        <f>loaded!C285</f>
        <v>0</v>
      </c>
      <c r="C285">
        <f>loaded!I285</f>
        <v>0</v>
      </c>
      <c r="D285">
        <f>IF(loaded!K285="Male",1,IF(loaded!K285="Female",2,9))</f>
        <v>9</v>
      </c>
      <c r="E285" s="89" t="e">
        <f>IF(stats!$Y$13,DATE(RIGHT(loaded!M285,4),MID(loaded!M285,3,2),LEFT(loaded!M285,2)),DATE(RIGHT(loaded!M285,4), MID(loaded!M285,4,2),LEFT(loaded!M285,2)))</f>
        <v>#VALUE!</v>
      </c>
      <c r="F285" s="67" t="e">
        <f t="shared" si="8"/>
        <v>#VALUE!</v>
      </c>
      <c r="G285" t="str">
        <f>LEFT(loaded!O285,3)</f>
        <v/>
      </c>
      <c r="H285" s="67" t="str">
        <f>_xlfn.IFNA(INDEX(cntry_codes,MATCH(loaded!Q285,countries,0)),IF(loaded!Q285="","0003",""))</f>
        <v>0003</v>
      </c>
      <c r="I285" t="e">
        <f>INDEX(atsi_codes,MATCH(loaded!S285,atsi,0))</f>
        <v>#N/A</v>
      </c>
      <c r="J285" t="e">
        <f>INDEX(lang_codes,MATCH(loaded!U285,lang,0))</f>
        <v>#N/A</v>
      </c>
      <c r="K285" s="6">
        <f>loaded!W285</f>
        <v>0</v>
      </c>
      <c r="L285" t="e">
        <f>INDEX(us_acc_codes,MATCH(loaded!Y285,us_acc,0))</f>
        <v>#N/A</v>
      </c>
      <c r="M285" t="e">
        <f>INDEX(client_codes,MATCH(loaded!AA285,client,0))</f>
        <v>#N/A</v>
      </c>
      <c r="N285" t="e">
        <f>INDEX(src_ref_codes,MATCH(loaded!AC285,src_ref,0))</f>
        <v>#N/A</v>
      </c>
      <c r="O285" s="89" t="e">
        <f>IF(stats!$Y$13,DATE(RIGHT(loaded!AE285,4),MID(loaded!AE285,3,2),LEFT(loaded!AE285,2)),DATE(RIGHT(loaded!AE285,4),MID(loaded!AE285,4,2),LEFT(loaded!AE285,2)))</f>
        <v>#VALUE!</v>
      </c>
      <c r="P285" s="89" t="e">
        <f>IF(stats!$Y$13,DATE(RIGHT(loaded!AG285,4),MID(loaded!AG285,3,2),LEFT(loaded!AG285,2)),DATE(RIGHT(loaded!AG285,4),MID(loaded!AG285,4,2),LEFT(loaded!AG285,2)))</f>
        <v>#VALUE!</v>
      </c>
      <c r="Q285" s="67" t="e">
        <f t="shared" si="9"/>
        <v>#VALUE!</v>
      </c>
      <c r="R285" t="e">
        <f>INDEX(reces_codes,MATCH(loaded!AI285,reason,0))</f>
        <v>#N/A</v>
      </c>
      <c r="S285" t="e">
        <f>INDEX(TDS_codes,MATCH(loaded!AK285,TDS,0))</f>
        <v>#N/A</v>
      </c>
      <c r="T285" t="e">
        <f>IF(M285=2,"",INDEX(method_codes,MATCH(loaded!AM285,method,0)))</f>
        <v>#N/A</v>
      </c>
      <c r="U285" t="e">
        <f>IF(M285=2,"",INDEX(inj_codes,MATCH(loaded!AO285,inj,0)))</f>
        <v>#N/A</v>
      </c>
      <c r="V285" t="e">
        <f>IF(M285=2,"",INDEX(drug_codes,MATCH(loaded!AQ285,drug,0)))</f>
        <v>#N/A</v>
      </c>
      <c r="W285" t="e">
        <f>IF(M285=2,"",_xlfn.IFNA(INDEX(drug_codes,MATCH(loaded!AS285,drug,0)),""))</f>
        <v>#N/A</v>
      </c>
      <c r="X285" t="e">
        <f>IF(M285=2,"",_xlfn.IFNA(INDEX(drug_codes,MATCH(loaded!AU285,drug,0)),""))</f>
        <v>#N/A</v>
      </c>
      <c r="Y285" t="e">
        <f>IF(M285=2,"",_xlfn.IFNA(INDEX(drug_codes,MATCH(loaded!AW285,drug,0)),""))</f>
        <v>#N/A</v>
      </c>
      <c r="Z285" t="e">
        <f>IF(M285=2,"",_xlfn.IFNA(INDEX(drug_codes,MATCH(loaded!AY285,drug,0)),""))</f>
        <v>#N/A</v>
      </c>
      <c r="AA285" t="e">
        <f>IF(M285=2,"",_xlfn.IFNA(INDEX(drug_codes,MATCH(loaded!BA285,drug,0)),""))</f>
        <v>#N/A</v>
      </c>
      <c r="AB285" t="e">
        <f>INDEX(MTT_codes,MATCH(loaded!BC285,MTT,0))</f>
        <v>#N/A</v>
      </c>
      <c r="AC285" t="str">
        <f>_xlfn.IFNA(INDEX(MTT_codes,MATCH(loaded!BE285,MTT,0)),"")</f>
        <v/>
      </c>
      <c r="AD285" t="str">
        <f>_xlfn.IFNA(INDEX(MTT_codes,MATCH(loaded!BG285,MTT,0)),"")</f>
        <v/>
      </c>
      <c r="AE285" t="str">
        <f>_xlfn.IFNA(INDEX(MTT_codes,MATCH(loaded!BI285,MTT,0)),"")</f>
        <v/>
      </c>
      <c r="AF285" t="str">
        <f>_xlfn.IFNA(INDEX(MTT_codes,MATCH(loaded!BK285,MTT,0)),"")</f>
        <v/>
      </c>
      <c r="AG285" t="str">
        <f>_xlfn.IFNA(INDEX(MTT_codes,MATCH(loaded!BM285,MTT,0)),"")</f>
        <v/>
      </c>
      <c r="AH285" t="e">
        <f>INDEX(liv_ar_codes,MATCH(loaded!BO285,liv_ar,0))</f>
        <v>#N/A</v>
      </c>
      <c r="AI285" t="str">
        <f>_xlfn.IFNA(INDEX(MTT_codes,MATCH(loaded!BQ285,MTT,0)),"")</f>
        <v/>
      </c>
      <c r="AJ285">
        <f>_xlfn.IFNA(INDEX(mental_codes,MATCH(loaded!BS285,mental,0)),9)</f>
        <v>9</v>
      </c>
    </row>
    <row r="286" spans="2:36">
      <c r="B286">
        <f>loaded!C286</f>
        <v>0</v>
      </c>
      <c r="C286">
        <f>loaded!I286</f>
        <v>0</v>
      </c>
      <c r="D286">
        <f>IF(loaded!K286="Male",1,IF(loaded!K286="Female",2,9))</f>
        <v>9</v>
      </c>
      <c r="E286" s="89" t="e">
        <f>IF(stats!$Y$13,DATE(RIGHT(loaded!M286,4),MID(loaded!M286,3,2),LEFT(loaded!M286,2)),DATE(RIGHT(loaded!M286,4), MID(loaded!M286,4,2),LEFT(loaded!M286,2)))</f>
        <v>#VALUE!</v>
      </c>
      <c r="F286" s="67" t="e">
        <f t="shared" si="8"/>
        <v>#VALUE!</v>
      </c>
      <c r="G286" t="str">
        <f>LEFT(loaded!O286,3)</f>
        <v/>
      </c>
      <c r="H286" s="67" t="str">
        <f>_xlfn.IFNA(INDEX(cntry_codes,MATCH(loaded!Q286,countries,0)),IF(loaded!Q286="","0003",""))</f>
        <v>0003</v>
      </c>
      <c r="I286" t="e">
        <f>INDEX(atsi_codes,MATCH(loaded!S286,atsi,0))</f>
        <v>#N/A</v>
      </c>
      <c r="J286" t="e">
        <f>INDEX(lang_codes,MATCH(loaded!U286,lang,0))</f>
        <v>#N/A</v>
      </c>
      <c r="K286" s="6">
        <f>loaded!W286</f>
        <v>0</v>
      </c>
      <c r="L286" t="e">
        <f>INDEX(us_acc_codes,MATCH(loaded!Y286,us_acc,0))</f>
        <v>#N/A</v>
      </c>
      <c r="M286" t="e">
        <f>INDEX(client_codes,MATCH(loaded!AA286,client,0))</f>
        <v>#N/A</v>
      </c>
      <c r="N286" t="e">
        <f>INDEX(src_ref_codes,MATCH(loaded!AC286,src_ref,0))</f>
        <v>#N/A</v>
      </c>
      <c r="O286" s="89" t="e">
        <f>IF(stats!$Y$13,DATE(RIGHT(loaded!AE286,4),MID(loaded!AE286,3,2),LEFT(loaded!AE286,2)),DATE(RIGHT(loaded!AE286,4),MID(loaded!AE286,4,2),LEFT(loaded!AE286,2)))</f>
        <v>#VALUE!</v>
      </c>
      <c r="P286" s="89" t="e">
        <f>IF(stats!$Y$13,DATE(RIGHT(loaded!AG286,4),MID(loaded!AG286,3,2),LEFT(loaded!AG286,2)),DATE(RIGHT(loaded!AG286,4),MID(loaded!AG286,4,2),LEFT(loaded!AG286,2)))</f>
        <v>#VALUE!</v>
      </c>
      <c r="Q286" s="67" t="e">
        <f t="shared" si="9"/>
        <v>#VALUE!</v>
      </c>
      <c r="R286" t="e">
        <f>INDEX(reces_codes,MATCH(loaded!AI286,reason,0))</f>
        <v>#N/A</v>
      </c>
      <c r="S286" t="e">
        <f>INDEX(TDS_codes,MATCH(loaded!AK286,TDS,0))</f>
        <v>#N/A</v>
      </c>
      <c r="T286" t="e">
        <f>IF(M286=2,"",INDEX(method_codes,MATCH(loaded!AM286,method,0)))</f>
        <v>#N/A</v>
      </c>
      <c r="U286" t="e">
        <f>IF(M286=2,"",INDEX(inj_codes,MATCH(loaded!AO286,inj,0)))</f>
        <v>#N/A</v>
      </c>
      <c r="V286" t="e">
        <f>IF(M286=2,"",INDEX(drug_codes,MATCH(loaded!AQ286,drug,0)))</f>
        <v>#N/A</v>
      </c>
      <c r="W286" t="e">
        <f>IF(M286=2,"",_xlfn.IFNA(INDEX(drug_codes,MATCH(loaded!AS286,drug,0)),""))</f>
        <v>#N/A</v>
      </c>
      <c r="X286" t="e">
        <f>IF(M286=2,"",_xlfn.IFNA(INDEX(drug_codes,MATCH(loaded!AU286,drug,0)),""))</f>
        <v>#N/A</v>
      </c>
      <c r="Y286" t="e">
        <f>IF(M286=2,"",_xlfn.IFNA(INDEX(drug_codes,MATCH(loaded!AW286,drug,0)),""))</f>
        <v>#N/A</v>
      </c>
      <c r="Z286" t="e">
        <f>IF(M286=2,"",_xlfn.IFNA(INDEX(drug_codes,MATCH(loaded!AY286,drug,0)),""))</f>
        <v>#N/A</v>
      </c>
      <c r="AA286" t="e">
        <f>IF(M286=2,"",_xlfn.IFNA(INDEX(drug_codes,MATCH(loaded!BA286,drug,0)),""))</f>
        <v>#N/A</v>
      </c>
      <c r="AB286" t="e">
        <f>INDEX(MTT_codes,MATCH(loaded!BC286,MTT,0))</f>
        <v>#N/A</v>
      </c>
      <c r="AC286" t="str">
        <f>_xlfn.IFNA(INDEX(MTT_codes,MATCH(loaded!BE286,MTT,0)),"")</f>
        <v/>
      </c>
      <c r="AD286" t="str">
        <f>_xlfn.IFNA(INDEX(MTT_codes,MATCH(loaded!BG286,MTT,0)),"")</f>
        <v/>
      </c>
      <c r="AE286" t="str">
        <f>_xlfn.IFNA(INDEX(MTT_codes,MATCH(loaded!BI286,MTT,0)),"")</f>
        <v/>
      </c>
      <c r="AF286" t="str">
        <f>_xlfn.IFNA(INDEX(MTT_codes,MATCH(loaded!BK286,MTT,0)),"")</f>
        <v/>
      </c>
      <c r="AG286" t="str">
        <f>_xlfn.IFNA(INDEX(MTT_codes,MATCH(loaded!BM286,MTT,0)),"")</f>
        <v/>
      </c>
      <c r="AH286" t="e">
        <f>INDEX(liv_ar_codes,MATCH(loaded!BO286,liv_ar,0))</f>
        <v>#N/A</v>
      </c>
      <c r="AI286" t="str">
        <f>_xlfn.IFNA(INDEX(MTT_codes,MATCH(loaded!BQ286,MTT,0)),"")</f>
        <v/>
      </c>
      <c r="AJ286">
        <f>_xlfn.IFNA(INDEX(mental_codes,MATCH(loaded!BS286,mental,0)),9)</f>
        <v>9</v>
      </c>
    </row>
    <row r="287" spans="2:36">
      <c r="B287">
        <f>loaded!C287</f>
        <v>0</v>
      </c>
      <c r="C287">
        <f>loaded!I287</f>
        <v>0</v>
      </c>
      <c r="D287">
        <f>IF(loaded!K287="Male",1,IF(loaded!K287="Female",2,9))</f>
        <v>9</v>
      </c>
      <c r="E287" s="89" t="e">
        <f>IF(stats!$Y$13,DATE(RIGHT(loaded!M287,4),MID(loaded!M287,3,2),LEFT(loaded!M287,2)),DATE(RIGHT(loaded!M287,4), MID(loaded!M287,4,2),LEFT(loaded!M287,2)))</f>
        <v>#VALUE!</v>
      </c>
      <c r="F287" s="67" t="e">
        <f t="shared" si="8"/>
        <v>#VALUE!</v>
      </c>
      <c r="G287" t="str">
        <f>LEFT(loaded!O287,3)</f>
        <v/>
      </c>
      <c r="H287" s="67" t="str">
        <f>_xlfn.IFNA(INDEX(cntry_codes,MATCH(loaded!Q287,countries,0)),IF(loaded!Q287="","0003",""))</f>
        <v>0003</v>
      </c>
      <c r="I287" t="e">
        <f>INDEX(atsi_codes,MATCH(loaded!S287,atsi,0))</f>
        <v>#N/A</v>
      </c>
      <c r="J287" t="e">
        <f>INDEX(lang_codes,MATCH(loaded!U287,lang,0))</f>
        <v>#N/A</v>
      </c>
      <c r="K287" s="6">
        <f>loaded!W287</f>
        <v>0</v>
      </c>
      <c r="L287" t="e">
        <f>INDEX(us_acc_codes,MATCH(loaded!Y287,us_acc,0))</f>
        <v>#N/A</v>
      </c>
      <c r="M287" t="e">
        <f>INDEX(client_codes,MATCH(loaded!AA287,client,0))</f>
        <v>#N/A</v>
      </c>
      <c r="N287" t="e">
        <f>INDEX(src_ref_codes,MATCH(loaded!AC287,src_ref,0))</f>
        <v>#N/A</v>
      </c>
      <c r="O287" s="89" t="e">
        <f>IF(stats!$Y$13,DATE(RIGHT(loaded!AE287,4),MID(loaded!AE287,3,2),LEFT(loaded!AE287,2)),DATE(RIGHT(loaded!AE287,4),MID(loaded!AE287,4,2),LEFT(loaded!AE287,2)))</f>
        <v>#VALUE!</v>
      </c>
      <c r="P287" s="89" t="e">
        <f>IF(stats!$Y$13,DATE(RIGHT(loaded!AG287,4),MID(loaded!AG287,3,2),LEFT(loaded!AG287,2)),DATE(RIGHT(loaded!AG287,4),MID(loaded!AG287,4,2),LEFT(loaded!AG287,2)))</f>
        <v>#VALUE!</v>
      </c>
      <c r="Q287" s="67" t="e">
        <f t="shared" si="9"/>
        <v>#VALUE!</v>
      </c>
      <c r="R287" t="e">
        <f>INDEX(reces_codes,MATCH(loaded!AI287,reason,0))</f>
        <v>#N/A</v>
      </c>
      <c r="S287" t="e">
        <f>INDEX(TDS_codes,MATCH(loaded!AK287,TDS,0))</f>
        <v>#N/A</v>
      </c>
      <c r="T287" t="e">
        <f>IF(M287=2,"",INDEX(method_codes,MATCH(loaded!AM287,method,0)))</f>
        <v>#N/A</v>
      </c>
      <c r="U287" t="e">
        <f>IF(M287=2,"",INDEX(inj_codes,MATCH(loaded!AO287,inj,0)))</f>
        <v>#N/A</v>
      </c>
      <c r="V287" t="e">
        <f>IF(M287=2,"",INDEX(drug_codes,MATCH(loaded!AQ287,drug,0)))</f>
        <v>#N/A</v>
      </c>
      <c r="W287" t="e">
        <f>IF(M287=2,"",_xlfn.IFNA(INDEX(drug_codes,MATCH(loaded!AS287,drug,0)),""))</f>
        <v>#N/A</v>
      </c>
      <c r="X287" t="e">
        <f>IF(M287=2,"",_xlfn.IFNA(INDEX(drug_codes,MATCH(loaded!AU287,drug,0)),""))</f>
        <v>#N/A</v>
      </c>
      <c r="Y287" t="e">
        <f>IF(M287=2,"",_xlfn.IFNA(INDEX(drug_codes,MATCH(loaded!AW287,drug,0)),""))</f>
        <v>#N/A</v>
      </c>
      <c r="Z287" t="e">
        <f>IF(M287=2,"",_xlfn.IFNA(INDEX(drug_codes,MATCH(loaded!AY287,drug,0)),""))</f>
        <v>#N/A</v>
      </c>
      <c r="AA287" t="e">
        <f>IF(M287=2,"",_xlfn.IFNA(INDEX(drug_codes,MATCH(loaded!BA287,drug,0)),""))</f>
        <v>#N/A</v>
      </c>
      <c r="AB287" t="e">
        <f>INDEX(MTT_codes,MATCH(loaded!BC287,MTT,0))</f>
        <v>#N/A</v>
      </c>
      <c r="AC287" t="str">
        <f>_xlfn.IFNA(INDEX(MTT_codes,MATCH(loaded!BE287,MTT,0)),"")</f>
        <v/>
      </c>
      <c r="AD287" t="str">
        <f>_xlfn.IFNA(INDEX(MTT_codes,MATCH(loaded!BG287,MTT,0)),"")</f>
        <v/>
      </c>
      <c r="AE287" t="str">
        <f>_xlfn.IFNA(INDEX(MTT_codes,MATCH(loaded!BI287,MTT,0)),"")</f>
        <v/>
      </c>
      <c r="AF287" t="str">
        <f>_xlfn.IFNA(INDEX(MTT_codes,MATCH(loaded!BK287,MTT,0)),"")</f>
        <v/>
      </c>
      <c r="AG287" t="str">
        <f>_xlfn.IFNA(INDEX(MTT_codes,MATCH(loaded!BM287,MTT,0)),"")</f>
        <v/>
      </c>
      <c r="AH287" t="e">
        <f>INDEX(liv_ar_codes,MATCH(loaded!BO287,liv_ar,0))</f>
        <v>#N/A</v>
      </c>
      <c r="AI287" t="str">
        <f>_xlfn.IFNA(INDEX(MTT_codes,MATCH(loaded!BQ287,MTT,0)),"")</f>
        <v/>
      </c>
      <c r="AJ287">
        <f>_xlfn.IFNA(INDEX(mental_codes,MATCH(loaded!BS287,mental,0)),9)</f>
        <v>9</v>
      </c>
    </row>
    <row r="288" spans="2:36">
      <c r="B288">
        <f>loaded!C288</f>
        <v>0</v>
      </c>
      <c r="C288">
        <f>loaded!I288</f>
        <v>0</v>
      </c>
      <c r="D288">
        <f>IF(loaded!K288="Male",1,IF(loaded!K288="Female",2,9))</f>
        <v>9</v>
      </c>
      <c r="E288" s="89" t="e">
        <f>IF(stats!$Y$13,DATE(RIGHT(loaded!M288,4),MID(loaded!M288,3,2),LEFT(loaded!M288,2)),DATE(RIGHT(loaded!M288,4), MID(loaded!M288,4,2),LEFT(loaded!M288,2)))</f>
        <v>#VALUE!</v>
      </c>
      <c r="F288" s="67" t="e">
        <f t="shared" si="8"/>
        <v>#VALUE!</v>
      </c>
      <c r="G288" t="str">
        <f>LEFT(loaded!O288,3)</f>
        <v/>
      </c>
      <c r="H288" s="67" t="str">
        <f>_xlfn.IFNA(INDEX(cntry_codes,MATCH(loaded!Q288,countries,0)),IF(loaded!Q288="","0003",""))</f>
        <v>0003</v>
      </c>
      <c r="I288" t="e">
        <f>INDEX(atsi_codes,MATCH(loaded!S288,atsi,0))</f>
        <v>#N/A</v>
      </c>
      <c r="J288" t="e">
        <f>INDEX(lang_codes,MATCH(loaded!U288,lang,0))</f>
        <v>#N/A</v>
      </c>
      <c r="K288" s="6">
        <f>loaded!W288</f>
        <v>0</v>
      </c>
      <c r="L288" t="e">
        <f>INDEX(us_acc_codes,MATCH(loaded!Y288,us_acc,0))</f>
        <v>#N/A</v>
      </c>
      <c r="M288" t="e">
        <f>INDEX(client_codes,MATCH(loaded!AA288,client,0))</f>
        <v>#N/A</v>
      </c>
      <c r="N288" t="e">
        <f>INDEX(src_ref_codes,MATCH(loaded!AC288,src_ref,0))</f>
        <v>#N/A</v>
      </c>
      <c r="O288" s="89" t="e">
        <f>IF(stats!$Y$13,DATE(RIGHT(loaded!AE288,4),MID(loaded!AE288,3,2),LEFT(loaded!AE288,2)),DATE(RIGHT(loaded!AE288,4),MID(loaded!AE288,4,2),LEFT(loaded!AE288,2)))</f>
        <v>#VALUE!</v>
      </c>
      <c r="P288" s="89" t="e">
        <f>IF(stats!$Y$13,DATE(RIGHT(loaded!AG288,4),MID(loaded!AG288,3,2),LEFT(loaded!AG288,2)),DATE(RIGHT(loaded!AG288,4),MID(loaded!AG288,4,2),LEFT(loaded!AG288,2)))</f>
        <v>#VALUE!</v>
      </c>
      <c r="Q288" s="67" t="e">
        <f t="shared" si="9"/>
        <v>#VALUE!</v>
      </c>
      <c r="R288" t="e">
        <f>INDEX(reces_codes,MATCH(loaded!AI288,reason,0))</f>
        <v>#N/A</v>
      </c>
      <c r="S288" t="e">
        <f>INDEX(TDS_codes,MATCH(loaded!AK288,TDS,0))</f>
        <v>#N/A</v>
      </c>
      <c r="T288" t="e">
        <f>IF(M288=2,"",INDEX(method_codes,MATCH(loaded!AM288,method,0)))</f>
        <v>#N/A</v>
      </c>
      <c r="U288" t="e">
        <f>IF(M288=2,"",INDEX(inj_codes,MATCH(loaded!AO288,inj,0)))</f>
        <v>#N/A</v>
      </c>
      <c r="V288" t="e">
        <f>IF(M288=2,"",INDEX(drug_codes,MATCH(loaded!AQ288,drug,0)))</f>
        <v>#N/A</v>
      </c>
      <c r="W288" t="e">
        <f>IF(M288=2,"",_xlfn.IFNA(INDEX(drug_codes,MATCH(loaded!AS288,drug,0)),""))</f>
        <v>#N/A</v>
      </c>
      <c r="X288" t="e">
        <f>IF(M288=2,"",_xlfn.IFNA(INDEX(drug_codes,MATCH(loaded!AU288,drug,0)),""))</f>
        <v>#N/A</v>
      </c>
      <c r="Y288" t="e">
        <f>IF(M288=2,"",_xlfn.IFNA(INDEX(drug_codes,MATCH(loaded!AW288,drug,0)),""))</f>
        <v>#N/A</v>
      </c>
      <c r="Z288" t="e">
        <f>IF(M288=2,"",_xlfn.IFNA(INDEX(drug_codes,MATCH(loaded!AY288,drug,0)),""))</f>
        <v>#N/A</v>
      </c>
      <c r="AA288" t="e">
        <f>IF(M288=2,"",_xlfn.IFNA(INDEX(drug_codes,MATCH(loaded!BA288,drug,0)),""))</f>
        <v>#N/A</v>
      </c>
      <c r="AB288" t="e">
        <f>INDEX(MTT_codes,MATCH(loaded!BC288,MTT,0))</f>
        <v>#N/A</v>
      </c>
      <c r="AC288" t="str">
        <f>_xlfn.IFNA(INDEX(MTT_codes,MATCH(loaded!BE288,MTT,0)),"")</f>
        <v/>
      </c>
      <c r="AD288" t="str">
        <f>_xlfn.IFNA(INDEX(MTT_codes,MATCH(loaded!BG288,MTT,0)),"")</f>
        <v/>
      </c>
      <c r="AE288" t="str">
        <f>_xlfn.IFNA(INDEX(MTT_codes,MATCH(loaded!BI288,MTT,0)),"")</f>
        <v/>
      </c>
      <c r="AF288" t="str">
        <f>_xlfn.IFNA(INDEX(MTT_codes,MATCH(loaded!BK288,MTT,0)),"")</f>
        <v/>
      </c>
      <c r="AG288" t="str">
        <f>_xlfn.IFNA(INDEX(MTT_codes,MATCH(loaded!BM288,MTT,0)),"")</f>
        <v/>
      </c>
      <c r="AH288" t="e">
        <f>INDEX(liv_ar_codes,MATCH(loaded!BO288,liv_ar,0))</f>
        <v>#N/A</v>
      </c>
      <c r="AI288" t="str">
        <f>_xlfn.IFNA(INDEX(MTT_codes,MATCH(loaded!BQ288,MTT,0)),"")</f>
        <v/>
      </c>
      <c r="AJ288">
        <f>_xlfn.IFNA(INDEX(mental_codes,MATCH(loaded!BS288,mental,0)),9)</f>
        <v>9</v>
      </c>
    </row>
    <row r="289" spans="2:36">
      <c r="B289">
        <f>loaded!C289</f>
        <v>0</v>
      </c>
      <c r="C289">
        <f>loaded!I289</f>
        <v>0</v>
      </c>
      <c r="D289">
        <f>IF(loaded!K289="Male",1,IF(loaded!K289="Female",2,9))</f>
        <v>9</v>
      </c>
      <c r="E289" s="89" t="e">
        <f>IF(stats!$Y$13,DATE(RIGHT(loaded!M289,4),MID(loaded!M289,3,2),LEFT(loaded!M289,2)),DATE(RIGHT(loaded!M289,4), MID(loaded!M289,4,2),LEFT(loaded!M289,2)))</f>
        <v>#VALUE!</v>
      </c>
      <c r="F289" s="67" t="e">
        <f t="shared" si="8"/>
        <v>#VALUE!</v>
      </c>
      <c r="G289" t="str">
        <f>LEFT(loaded!O289,3)</f>
        <v/>
      </c>
      <c r="H289" s="67" t="str">
        <f>_xlfn.IFNA(INDEX(cntry_codes,MATCH(loaded!Q289,countries,0)),IF(loaded!Q289="","0003",""))</f>
        <v>0003</v>
      </c>
      <c r="I289" t="e">
        <f>INDEX(atsi_codes,MATCH(loaded!S289,atsi,0))</f>
        <v>#N/A</v>
      </c>
      <c r="J289" t="e">
        <f>INDEX(lang_codes,MATCH(loaded!U289,lang,0))</f>
        <v>#N/A</v>
      </c>
      <c r="K289" s="6">
        <f>loaded!W289</f>
        <v>0</v>
      </c>
      <c r="L289" t="e">
        <f>INDEX(us_acc_codes,MATCH(loaded!Y289,us_acc,0))</f>
        <v>#N/A</v>
      </c>
      <c r="M289" t="e">
        <f>INDEX(client_codes,MATCH(loaded!AA289,client,0))</f>
        <v>#N/A</v>
      </c>
      <c r="N289" t="e">
        <f>INDEX(src_ref_codes,MATCH(loaded!AC289,src_ref,0))</f>
        <v>#N/A</v>
      </c>
      <c r="O289" s="89" t="e">
        <f>IF(stats!$Y$13,DATE(RIGHT(loaded!AE289,4),MID(loaded!AE289,3,2),LEFT(loaded!AE289,2)),DATE(RIGHT(loaded!AE289,4),MID(loaded!AE289,4,2),LEFT(loaded!AE289,2)))</f>
        <v>#VALUE!</v>
      </c>
      <c r="P289" s="89" t="e">
        <f>IF(stats!$Y$13,DATE(RIGHT(loaded!AG289,4),MID(loaded!AG289,3,2),LEFT(loaded!AG289,2)),DATE(RIGHT(loaded!AG289,4),MID(loaded!AG289,4,2),LEFT(loaded!AG289,2)))</f>
        <v>#VALUE!</v>
      </c>
      <c r="Q289" s="67" t="e">
        <f t="shared" si="9"/>
        <v>#VALUE!</v>
      </c>
      <c r="R289" t="e">
        <f>INDEX(reces_codes,MATCH(loaded!AI289,reason,0))</f>
        <v>#N/A</v>
      </c>
      <c r="S289" t="e">
        <f>INDEX(TDS_codes,MATCH(loaded!AK289,TDS,0))</f>
        <v>#N/A</v>
      </c>
      <c r="T289" t="e">
        <f>IF(M289=2,"",INDEX(method_codes,MATCH(loaded!AM289,method,0)))</f>
        <v>#N/A</v>
      </c>
      <c r="U289" t="e">
        <f>IF(M289=2,"",INDEX(inj_codes,MATCH(loaded!AO289,inj,0)))</f>
        <v>#N/A</v>
      </c>
      <c r="V289" t="e">
        <f>IF(M289=2,"",INDEX(drug_codes,MATCH(loaded!AQ289,drug,0)))</f>
        <v>#N/A</v>
      </c>
      <c r="W289" t="e">
        <f>IF(M289=2,"",_xlfn.IFNA(INDEX(drug_codes,MATCH(loaded!AS289,drug,0)),""))</f>
        <v>#N/A</v>
      </c>
      <c r="X289" t="e">
        <f>IF(M289=2,"",_xlfn.IFNA(INDEX(drug_codes,MATCH(loaded!AU289,drug,0)),""))</f>
        <v>#N/A</v>
      </c>
      <c r="Y289" t="e">
        <f>IF(M289=2,"",_xlfn.IFNA(INDEX(drug_codes,MATCH(loaded!AW289,drug,0)),""))</f>
        <v>#N/A</v>
      </c>
      <c r="Z289" t="e">
        <f>IF(M289=2,"",_xlfn.IFNA(INDEX(drug_codes,MATCH(loaded!AY289,drug,0)),""))</f>
        <v>#N/A</v>
      </c>
      <c r="AA289" t="e">
        <f>IF(M289=2,"",_xlfn.IFNA(INDEX(drug_codes,MATCH(loaded!BA289,drug,0)),""))</f>
        <v>#N/A</v>
      </c>
      <c r="AB289" t="e">
        <f>INDEX(MTT_codes,MATCH(loaded!BC289,MTT,0))</f>
        <v>#N/A</v>
      </c>
      <c r="AC289" t="str">
        <f>_xlfn.IFNA(INDEX(MTT_codes,MATCH(loaded!BE289,MTT,0)),"")</f>
        <v/>
      </c>
      <c r="AD289" t="str">
        <f>_xlfn.IFNA(INDEX(MTT_codes,MATCH(loaded!BG289,MTT,0)),"")</f>
        <v/>
      </c>
      <c r="AE289" t="str">
        <f>_xlfn.IFNA(INDEX(MTT_codes,MATCH(loaded!BI289,MTT,0)),"")</f>
        <v/>
      </c>
      <c r="AF289" t="str">
        <f>_xlfn.IFNA(INDEX(MTT_codes,MATCH(loaded!BK289,MTT,0)),"")</f>
        <v/>
      </c>
      <c r="AG289" t="str">
        <f>_xlfn.IFNA(INDEX(MTT_codes,MATCH(loaded!BM289,MTT,0)),"")</f>
        <v/>
      </c>
      <c r="AH289" t="e">
        <f>INDEX(liv_ar_codes,MATCH(loaded!BO289,liv_ar,0))</f>
        <v>#N/A</v>
      </c>
      <c r="AI289" t="str">
        <f>_xlfn.IFNA(INDEX(MTT_codes,MATCH(loaded!BQ289,MTT,0)),"")</f>
        <v/>
      </c>
      <c r="AJ289">
        <f>_xlfn.IFNA(INDEX(mental_codes,MATCH(loaded!BS289,mental,0)),9)</f>
        <v>9</v>
      </c>
    </row>
    <row r="290" spans="2:36">
      <c r="B290">
        <f>loaded!C290</f>
        <v>0</v>
      </c>
      <c r="C290">
        <f>loaded!I290</f>
        <v>0</v>
      </c>
      <c r="D290">
        <f>IF(loaded!K290="Male",1,IF(loaded!K290="Female",2,9))</f>
        <v>9</v>
      </c>
      <c r="E290" s="89" t="e">
        <f>IF(stats!$Y$13,DATE(RIGHT(loaded!M290,4),MID(loaded!M290,3,2),LEFT(loaded!M290,2)),DATE(RIGHT(loaded!M290,4), MID(loaded!M290,4,2),LEFT(loaded!M290,2)))</f>
        <v>#VALUE!</v>
      </c>
      <c r="F290" s="67" t="e">
        <f t="shared" si="8"/>
        <v>#VALUE!</v>
      </c>
      <c r="G290" t="str">
        <f>LEFT(loaded!O290,3)</f>
        <v/>
      </c>
      <c r="H290" s="67" t="str">
        <f>_xlfn.IFNA(INDEX(cntry_codes,MATCH(loaded!Q290,countries,0)),IF(loaded!Q290="","0003",""))</f>
        <v>0003</v>
      </c>
      <c r="I290" t="e">
        <f>INDEX(atsi_codes,MATCH(loaded!S290,atsi,0))</f>
        <v>#N/A</v>
      </c>
      <c r="J290" t="e">
        <f>INDEX(lang_codes,MATCH(loaded!U290,lang,0))</f>
        <v>#N/A</v>
      </c>
      <c r="K290" s="6">
        <f>loaded!W290</f>
        <v>0</v>
      </c>
      <c r="L290" t="e">
        <f>INDEX(us_acc_codes,MATCH(loaded!Y290,us_acc,0))</f>
        <v>#N/A</v>
      </c>
      <c r="M290" t="e">
        <f>INDEX(client_codes,MATCH(loaded!AA290,client,0))</f>
        <v>#N/A</v>
      </c>
      <c r="N290" t="e">
        <f>INDEX(src_ref_codes,MATCH(loaded!AC290,src_ref,0))</f>
        <v>#N/A</v>
      </c>
      <c r="O290" s="89" t="e">
        <f>IF(stats!$Y$13,DATE(RIGHT(loaded!AE290,4),MID(loaded!AE290,3,2),LEFT(loaded!AE290,2)),DATE(RIGHT(loaded!AE290,4),MID(loaded!AE290,4,2),LEFT(loaded!AE290,2)))</f>
        <v>#VALUE!</v>
      </c>
      <c r="P290" s="89" t="e">
        <f>IF(stats!$Y$13,DATE(RIGHT(loaded!AG290,4),MID(loaded!AG290,3,2),LEFT(loaded!AG290,2)),DATE(RIGHT(loaded!AG290,4),MID(loaded!AG290,4,2),LEFT(loaded!AG290,2)))</f>
        <v>#VALUE!</v>
      </c>
      <c r="Q290" s="67" t="e">
        <f t="shared" si="9"/>
        <v>#VALUE!</v>
      </c>
      <c r="R290" t="e">
        <f>INDEX(reces_codes,MATCH(loaded!AI290,reason,0))</f>
        <v>#N/A</v>
      </c>
      <c r="S290" t="e">
        <f>INDEX(TDS_codes,MATCH(loaded!AK290,TDS,0))</f>
        <v>#N/A</v>
      </c>
      <c r="T290" t="e">
        <f>IF(M290=2,"",INDEX(method_codes,MATCH(loaded!AM290,method,0)))</f>
        <v>#N/A</v>
      </c>
      <c r="U290" t="e">
        <f>IF(M290=2,"",INDEX(inj_codes,MATCH(loaded!AO290,inj,0)))</f>
        <v>#N/A</v>
      </c>
      <c r="V290" t="e">
        <f>IF(M290=2,"",INDEX(drug_codes,MATCH(loaded!AQ290,drug,0)))</f>
        <v>#N/A</v>
      </c>
      <c r="W290" t="e">
        <f>IF(M290=2,"",_xlfn.IFNA(INDEX(drug_codes,MATCH(loaded!AS290,drug,0)),""))</f>
        <v>#N/A</v>
      </c>
      <c r="X290" t="e">
        <f>IF(M290=2,"",_xlfn.IFNA(INDEX(drug_codes,MATCH(loaded!AU290,drug,0)),""))</f>
        <v>#N/A</v>
      </c>
      <c r="Y290" t="e">
        <f>IF(M290=2,"",_xlfn.IFNA(INDEX(drug_codes,MATCH(loaded!AW290,drug,0)),""))</f>
        <v>#N/A</v>
      </c>
      <c r="Z290" t="e">
        <f>IF(M290=2,"",_xlfn.IFNA(INDEX(drug_codes,MATCH(loaded!AY290,drug,0)),""))</f>
        <v>#N/A</v>
      </c>
      <c r="AA290" t="e">
        <f>IF(M290=2,"",_xlfn.IFNA(INDEX(drug_codes,MATCH(loaded!BA290,drug,0)),""))</f>
        <v>#N/A</v>
      </c>
      <c r="AB290" t="e">
        <f>INDEX(MTT_codes,MATCH(loaded!BC290,MTT,0))</f>
        <v>#N/A</v>
      </c>
      <c r="AC290" t="str">
        <f>_xlfn.IFNA(INDEX(MTT_codes,MATCH(loaded!BE290,MTT,0)),"")</f>
        <v/>
      </c>
      <c r="AD290" t="str">
        <f>_xlfn.IFNA(INDEX(MTT_codes,MATCH(loaded!BG290,MTT,0)),"")</f>
        <v/>
      </c>
      <c r="AE290" t="str">
        <f>_xlfn.IFNA(INDEX(MTT_codes,MATCH(loaded!BI290,MTT,0)),"")</f>
        <v/>
      </c>
      <c r="AF290" t="str">
        <f>_xlfn.IFNA(INDEX(MTT_codes,MATCH(loaded!BK290,MTT,0)),"")</f>
        <v/>
      </c>
      <c r="AG290" t="str">
        <f>_xlfn.IFNA(INDEX(MTT_codes,MATCH(loaded!BM290,MTT,0)),"")</f>
        <v/>
      </c>
      <c r="AH290" t="e">
        <f>INDEX(liv_ar_codes,MATCH(loaded!BO290,liv_ar,0))</f>
        <v>#N/A</v>
      </c>
      <c r="AI290" t="str">
        <f>_xlfn.IFNA(INDEX(MTT_codes,MATCH(loaded!BQ290,MTT,0)),"")</f>
        <v/>
      </c>
      <c r="AJ290">
        <f>_xlfn.IFNA(INDEX(mental_codes,MATCH(loaded!BS290,mental,0)),9)</f>
        <v>9</v>
      </c>
    </row>
    <row r="291" spans="2:36">
      <c r="B291">
        <f>loaded!C291</f>
        <v>0</v>
      </c>
      <c r="C291">
        <f>loaded!I291</f>
        <v>0</v>
      </c>
      <c r="D291">
        <f>IF(loaded!K291="Male",1,IF(loaded!K291="Female",2,9))</f>
        <v>9</v>
      </c>
      <c r="E291" s="89" t="e">
        <f>IF(stats!$Y$13,DATE(RIGHT(loaded!M291,4),MID(loaded!M291,3,2),LEFT(loaded!M291,2)),DATE(RIGHT(loaded!M291,4), MID(loaded!M291,4,2),LEFT(loaded!M291,2)))</f>
        <v>#VALUE!</v>
      </c>
      <c r="F291" s="67" t="e">
        <f t="shared" si="8"/>
        <v>#VALUE!</v>
      </c>
      <c r="G291" t="str">
        <f>LEFT(loaded!O291,3)</f>
        <v/>
      </c>
      <c r="H291" s="67" t="str">
        <f>_xlfn.IFNA(INDEX(cntry_codes,MATCH(loaded!Q291,countries,0)),IF(loaded!Q291="","0003",""))</f>
        <v>0003</v>
      </c>
      <c r="I291" t="e">
        <f>INDEX(atsi_codes,MATCH(loaded!S291,atsi,0))</f>
        <v>#N/A</v>
      </c>
      <c r="J291" t="e">
        <f>INDEX(lang_codes,MATCH(loaded!U291,lang,0))</f>
        <v>#N/A</v>
      </c>
      <c r="K291" s="6">
        <f>loaded!W291</f>
        <v>0</v>
      </c>
      <c r="L291" t="e">
        <f>INDEX(us_acc_codes,MATCH(loaded!Y291,us_acc,0))</f>
        <v>#N/A</v>
      </c>
      <c r="M291" t="e">
        <f>INDEX(client_codes,MATCH(loaded!AA291,client,0))</f>
        <v>#N/A</v>
      </c>
      <c r="N291" t="e">
        <f>INDEX(src_ref_codes,MATCH(loaded!AC291,src_ref,0))</f>
        <v>#N/A</v>
      </c>
      <c r="O291" s="89" t="e">
        <f>IF(stats!$Y$13,DATE(RIGHT(loaded!AE291,4),MID(loaded!AE291,3,2),LEFT(loaded!AE291,2)),DATE(RIGHT(loaded!AE291,4),MID(loaded!AE291,4,2),LEFT(loaded!AE291,2)))</f>
        <v>#VALUE!</v>
      </c>
      <c r="P291" s="89" t="e">
        <f>IF(stats!$Y$13,DATE(RIGHT(loaded!AG291,4),MID(loaded!AG291,3,2),LEFT(loaded!AG291,2)),DATE(RIGHT(loaded!AG291,4),MID(loaded!AG291,4,2),LEFT(loaded!AG291,2)))</f>
        <v>#VALUE!</v>
      </c>
      <c r="Q291" s="67" t="e">
        <f t="shared" si="9"/>
        <v>#VALUE!</v>
      </c>
      <c r="R291" t="e">
        <f>INDEX(reces_codes,MATCH(loaded!AI291,reason,0))</f>
        <v>#N/A</v>
      </c>
      <c r="S291" t="e">
        <f>INDEX(TDS_codes,MATCH(loaded!AK291,TDS,0))</f>
        <v>#N/A</v>
      </c>
      <c r="T291" t="e">
        <f>IF(M291=2,"",INDEX(method_codes,MATCH(loaded!AM291,method,0)))</f>
        <v>#N/A</v>
      </c>
      <c r="U291" t="e">
        <f>IF(M291=2,"",INDEX(inj_codes,MATCH(loaded!AO291,inj,0)))</f>
        <v>#N/A</v>
      </c>
      <c r="V291" t="e">
        <f>IF(M291=2,"",INDEX(drug_codes,MATCH(loaded!AQ291,drug,0)))</f>
        <v>#N/A</v>
      </c>
      <c r="W291" t="e">
        <f>IF(M291=2,"",_xlfn.IFNA(INDEX(drug_codes,MATCH(loaded!AS291,drug,0)),""))</f>
        <v>#N/A</v>
      </c>
      <c r="X291" t="e">
        <f>IF(M291=2,"",_xlfn.IFNA(INDEX(drug_codes,MATCH(loaded!AU291,drug,0)),""))</f>
        <v>#N/A</v>
      </c>
      <c r="Y291" t="e">
        <f>IF(M291=2,"",_xlfn.IFNA(INDEX(drug_codes,MATCH(loaded!AW291,drug,0)),""))</f>
        <v>#N/A</v>
      </c>
      <c r="Z291" t="e">
        <f>IF(M291=2,"",_xlfn.IFNA(INDEX(drug_codes,MATCH(loaded!AY291,drug,0)),""))</f>
        <v>#N/A</v>
      </c>
      <c r="AA291" t="e">
        <f>IF(M291=2,"",_xlfn.IFNA(INDEX(drug_codes,MATCH(loaded!BA291,drug,0)),""))</f>
        <v>#N/A</v>
      </c>
      <c r="AB291" t="e">
        <f>INDEX(MTT_codes,MATCH(loaded!BC291,MTT,0))</f>
        <v>#N/A</v>
      </c>
      <c r="AC291" t="str">
        <f>_xlfn.IFNA(INDEX(MTT_codes,MATCH(loaded!BE291,MTT,0)),"")</f>
        <v/>
      </c>
      <c r="AD291" t="str">
        <f>_xlfn.IFNA(INDEX(MTT_codes,MATCH(loaded!BG291,MTT,0)),"")</f>
        <v/>
      </c>
      <c r="AE291" t="str">
        <f>_xlfn.IFNA(INDEX(MTT_codes,MATCH(loaded!BI291,MTT,0)),"")</f>
        <v/>
      </c>
      <c r="AF291" t="str">
        <f>_xlfn.IFNA(INDEX(MTT_codes,MATCH(loaded!BK291,MTT,0)),"")</f>
        <v/>
      </c>
      <c r="AG291" t="str">
        <f>_xlfn.IFNA(INDEX(MTT_codes,MATCH(loaded!BM291,MTT,0)),"")</f>
        <v/>
      </c>
      <c r="AH291" t="e">
        <f>INDEX(liv_ar_codes,MATCH(loaded!BO291,liv_ar,0))</f>
        <v>#N/A</v>
      </c>
      <c r="AI291" t="str">
        <f>_xlfn.IFNA(INDEX(MTT_codes,MATCH(loaded!BQ291,MTT,0)),"")</f>
        <v/>
      </c>
      <c r="AJ291">
        <f>_xlfn.IFNA(INDEX(mental_codes,MATCH(loaded!BS291,mental,0)),9)</f>
        <v>9</v>
      </c>
    </row>
    <row r="292" spans="2:36">
      <c r="B292">
        <f>loaded!C292</f>
        <v>0</v>
      </c>
      <c r="C292">
        <f>loaded!I292</f>
        <v>0</v>
      </c>
      <c r="D292">
        <f>IF(loaded!K292="Male",1,IF(loaded!K292="Female",2,9))</f>
        <v>9</v>
      </c>
      <c r="E292" s="89" t="e">
        <f>IF(stats!$Y$13,DATE(RIGHT(loaded!M292,4),MID(loaded!M292,3,2),LEFT(loaded!M292,2)),DATE(RIGHT(loaded!M292,4), MID(loaded!M292,4,2),LEFT(loaded!M292,2)))</f>
        <v>#VALUE!</v>
      </c>
      <c r="F292" s="67" t="e">
        <f t="shared" si="8"/>
        <v>#VALUE!</v>
      </c>
      <c r="G292" t="str">
        <f>LEFT(loaded!O292,3)</f>
        <v/>
      </c>
      <c r="H292" s="67" t="str">
        <f>_xlfn.IFNA(INDEX(cntry_codes,MATCH(loaded!Q292,countries,0)),IF(loaded!Q292="","0003",""))</f>
        <v>0003</v>
      </c>
      <c r="I292" t="e">
        <f>INDEX(atsi_codes,MATCH(loaded!S292,atsi,0))</f>
        <v>#N/A</v>
      </c>
      <c r="J292" t="e">
        <f>INDEX(lang_codes,MATCH(loaded!U292,lang,0))</f>
        <v>#N/A</v>
      </c>
      <c r="K292" s="6">
        <f>loaded!W292</f>
        <v>0</v>
      </c>
      <c r="L292" t="e">
        <f>INDEX(us_acc_codes,MATCH(loaded!Y292,us_acc,0))</f>
        <v>#N/A</v>
      </c>
      <c r="M292" t="e">
        <f>INDEX(client_codes,MATCH(loaded!AA292,client,0))</f>
        <v>#N/A</v>
      </c>
      <c r="N292" t="e">
        <f>INDEX(src_ref_codes,MATCH(loaded!AC292,src_ref,0))</f>
        <v>#N/A</v>
      </c>
      <c r="O292" s="89" t="e">
        <f>IF(stats!$Y$13,DATE(RIGHT(loaded!AE292,4),MID(loaded!AE292,3,2),LEFT(loaded!AE292,2)),DATE(RIGHT(loaded!AE292,4),MID(loaded!AE292,4,2),LEFT(loaded!AE292,2)))</f>
        <v>#VALUE!</v>
      </c>
      <c r="P292" s="89" t="e">
        <f>IF(stats!$Y$13,DATE(RIGHT(loaded!AG292,4),MID(loaded!AG292,3,2),LEFT(loaded!AG292,2)),DATE(RIGHT(loaded!AG292,4),MID(loaded!AG292,4,2),LEFT(loaded!AG292,2)))</f>
        <v>#VALUE!</v>
      </c>
      <c r="Q292" s="67" t="e">
        <f t="shared" si="9"/>
        <v>#VALUE!</v>
      </c>
      <c r="R292" t="e">
        <f>INDEX(reces_codes,MATCH(loaded!AI292,reason,0))</f>
        <v>#N/A</v>
      </c>
      <c r="S292" t="e">
        <f>INDEX(TDS_codes,MATCH(loaded!AK292,TDS,0))</f>
        <v>#N/A</v>
      </c>
      <c r="T292" t="e">
        <f>IF(M292=2,"",INDEX(method_codes,MATCH(loaded!AM292,method,0)))</f>
        <v>#N/A</v>
      </c>
      <c r="U292" t="e">
        <f>IF(M292=2,"",INDEX(inj_codes,MATCH(loaded!AO292,inj,0)))</f>
        <v>#N/A</v>
      </c>
      <c r="V292" t="e">
        <f>IF(M292=2,"",INDEX(drug_codes,MATCH(loaded!AQ292,drug,0)))</f>
        <v>#N/A</v>
      </c>
      <c r="W292" t="e">
        <f>IF(M292=2,"",_xlfn.IFNA(INDEX(drug_codes,MATCH(loaded!AS292,drug,0)),""))</f>
        <v>#N/A</v>
      </c>
      <c r="X292" t="e">
        <f>IF(M292=2,"",_xlfn.IFNA(INDEX(drug_codes,MATCH(loaded!AU292,drug,0)),""))</f>
        <v>#N/A</v>
      </c>
      <c r="Y292" t="e">
        <f>IF(M292=2,"",_xlfn.IFNA(INDEX(drug_codes,MATCH(loaded!AW292,drug,0)),""))</f>
        <v>#N/A</v>
      </c>
      <c r="Z292" t="e">
        <f>IF(M292=2,"",_xlfn.IFNA(INDEX(drug_codes,MATCH(loaded!AY292,drug,0)),""))</f>
        <v>#N/A</v>
      </c>
      <c r="AA292" t="e">
        <f>IF(M292=2,"",_xlfn.IFNA(INDEX(drug_codes,MATCH(loaded!BA292,drug,0)),""))</f>
        <v>#N/A</v>
      </c>
      <c r="AB292" t="e">
        <f>INDEX(MTT_codes,MATCH(loaded!BC292,MTT,0))</f>
        <v>#N/A</v>
      </c>
      <c r="AC292" t="str">
        <f>_xlfn.IFNA(INDEX(MTT_codes,MATCH(loaded!BE292,MTT,0)),"")</f>
        <v/>
      </c>
      <c r="AD292" t="str">
        <f>_xlfn.IFNA(INDEX(MTT_codes,MATCH(loaded!BG292,MTT,0)),"")</f>
        <v/>
      </c>
      <c r="AE292" t="str">
        <f>_xlfn.IFNA(INDEX(MTT_codes,MATCH(loaded!BI292,MTT,0)),"")</f>
        <v/>
      </c>
      <c r="AF292" t="str">
        <f>_xlfn.IFNA(INDEX(MTT_codes,MATCH(loaded!BK292,MTT,0)),"")</f>
        <v/>
      </c>
      <c r="AG292" t="str">
        <f>_xlfn.IFNA(INDEX(MTT_codes,MATCH(loaded!BM292,MTT,0)),"")</f>
        <v/>
      </c>
      <c r="AH292" t="e">
        <f>INDEX(liv_ar_codes,MATCH(loaded!BO292,liv_ar,0))</f>
        <v>#N/A</v>
      </c>
      <c r="AI292" t="str">
        <f>_xlfn.IFNA(INDEX(MTT_codes,MATCH(loaded!BQ292,MTT,0)),"")</f>
        <v/>
      </c>
      <c r="AJ292">
        <f>_xlfn.IFNA(INDEX(mental_codes,MATCH(loaded!BS292,mental,0)),9)</f>
        <v>9</v>
      </c>
    </row>
    <row r="293" spans="2:36">
      <c r="B293">
        <f>loaded!C293</f>
        <v>0</v>
      </c>
      <c r="C293">
        <f>loaded!I293</f>
        <v>0</v>
      </c>
      <c r="D293">
        <f>IF(loaded!K293="Male",1,IF(loaded!K293="Female",2,9))</f>
        <v>9</v>
      </c>
      <c r="E293" s="89" t="e">
        <f>IF(stats!$Y$13,DATE(RIGHT(loaded!M293,4),MID(loaded!M293,3,2),LEFT(loaded!M293,2)),DATE(RIGHT(loaded!M293,4), MID(loaded!M293,4,2),LEFT(loaded!M293,2)))</f>
        <v>#VALUE!</v>
      </c>
      <c r="F293" s="67" t="e">
        <f t="shared" si="8"/>
        <v>#VALUE!</v>
      </c>
      <c r="G293" t="str">
        <f>LEFT(loaded!O293,3)</f>
        <v/>
      </c>
      <c r="H293" s="67" t="str">
        <f>_xlfn.IFNA(INDEX(cntry_codes,MATCH(loaded!Q293,countries,0)),IF(loaded!Q293="","0003",""))</f>
        <v>0003</v>
      </c>
      <c r="I293" t="e">
        <f>INDEX(atsi_codes,MATCH(loaded!S293,atsi,0))</f>
        <v>#N/A</v>
      </c>
      <c r="J293" t="e">
        <f>INDEX(lang_codes,MATCH(loaded!U293,lang,0))</f>
        <v>#N/A</v>
      </c>
      <c r="K293" s="6">
        <f>loaded!W293</f>
        <v>0</v>
      </c>
      <c r="L293" t="e">
        <f>INDEX(us_acc_codes,MATCH(loaded!Y293,us_acc,0))</f>
        <v>#N/A</v>
      </c>
      <c r="M293" t="e">
        <f>INDEX(client_codes,MATCH(loaded!AA293,client,0))</f>
        <v>#N/A</v>
      </c>
      <c r="N293" t="e">
        <f>INDEX(src_ref_codes,MATCH(loaded!AC293,src_ref,0))</f>
        <v>#N/A</v>
      </c>
      <c r="O293" s="89" t="e">
        <f>IF(stats!$Y$13,DATE(RIGHT(loaded!AE293,4),MID(loaded!AE293,3,2),LEFT(loaded!AE293,2)),DATE(RIGHT(loaded!AE293,4),MID(loaded!AE293,4,2),LEFT(loaded!AE293,2)))</f>
        <v>#VALUE!</v>
      </c>
      <c r="P293" s="89" t="e">
        <f>IF(stats!$Y$13,DATE(RIGHT(loaded!AG293,4),MID(loaded!AG293,3,2),LEFT(loaded!AG293,2)),DATE(RIGHT(loaded!AG293,4),MID(loaded!AG293,4,2),LEFT(loaded!AG293,2)))</f>
        <v>#VALUE!</v>
      </c>
      <c r="Q293" s="67" t="e">
        <f t="shared" si="9"/>
        <v>#VALUE!</v>
      </c>
      <c r="R293" t="e">
        <f>INDEX(reces_codes,MATCH(loaded!AI293,reason,0))</f>
        <v>#N/A</v>
      </c>
      <c r="S293" t="e">
        <f>INDEX(TDS_codes,MATCH(loaded!AK293,TDS,0))</f>
        <v>#N/A</v>
      </c>
      <c r="T293" t="e">
        <f>IF(M293=2,"",INDEX(method_codes,MATCH(loaded!AM293,method,0)))</f>
        <v>#N/A</v>
      </c>
      <c r="U293" t="e">
        <f>IF(M293=2,"",INDEX(inj_codes,MATCH(loaded!AO293,inj,0)))</f>
        <v>#N/A</v>
      </c>
      <c r="V293" t="e">
        <f>IF(M293=2,"",INDEX(drug_codes,MATCH(loaded!AQ293,drug,0)))</f>
        <v>#N/A</v>
      </c>
      <c r="W293" t="e">
        <f>IF(M293=2,"",_xlfn.IFNA(INDEX(drug_codes,MATCH(loaded!AS293,drug,0)),""))</f>
        <v>#N/A</v>
      </c>
      <c r="X293" t="e">
        <f>IF(M293=2,"",_xlfn.IFNA(INDEX(drug_codes,MATCH(loaded!AU293,drug,0)),""))</f>
        <v>#N/A</v>
      </c>
      <c r="Y293" t="e">
        <f>IF(M293=2,"",_xlfn.IFNA(INDEX(drug_codes,MATCH(loaded!AW293,drug,0)),""))</f>
        <v>#N/A</v>
      </c>
      <c r="Z293" t="e">
        <f>IF(M293=2,"",_xlfn.IFNA(INDEX(drug_codes,MATCH(loaded!AY293,drug,0)),""))</f>
        <v>#N/A</v>
      </c>
      <c r="AA293" t="e">
        <f>IF(M293=2,"",_xlfn.IFNA(INDEX(drug_codes,MATCH(loaded!BA293,drug,0)),""))</f>
        <v>#N/A</v>
      </c>
      <c r="AB293" t="e">
        <f>INDEX(MTT_codes,MATCH(loaded!BC293,MTT,0))</f>
        <v>#N/A</v>
      </c>
      <c r="AC293" t="str">
        <f>_xlfn.IFNA(INDEX(MTT_codes,MATCH(loaded!BE293,MTT,0)),"")</f>
        <v/>
      </c>
      <c r="AD293" t="str">
        <f>_xlfn.IFNA(INDEX(MTT_codes,MATCH(loaded!BG293,MTT,0)),"")</f>
        <v/>
      </c>
      <c r="AE293" t="str">
        <f>_xlfn.IFNA(INDEX(MTT_codes,MATCH(loaded!BI293,MTT,0)),"")</f>
        <v/>
      </c>
      <c r="AF293" t="str">
        <f>_xlfn.IFNA(INDEX(MTT_codes,MATCH(loaded!BK293,MTT,0)),"")</f>
        <v/>
      </c>
      <c r="AG293" t="str">
        <f>_xlfn.IFNA(INDEX(MTT_codes,MATCH(loaded!BM293,MTT,0)),"")</f>
        <v/>
      </c>
      <c r="AH293" t="e">
        <f>INDEX(liv_ar_codes,MATCH(loaded!BO293,liv_ar,0))</f>
        <v>#N/A</v>
      </c>
      <c r="AI293" t="str">
        <f>_xlfn.IFNA(INDEX(MTT_codes,MATCH(loaded!BQ293,MTT,0)),"")</f>
        <v/>
      </c>
      <c r="AJ293">
        <f>_xlfn.IFNA(INDEX(mental_codes,MATCH(loaded!BS293,mental,0)),9)</f>
        <v>9</v>
      </c>
    </row>
    <row r="294" spans="2:36">
      <c r="B294">
        <f>loaded!C294</f>
        <v>0</v>
      </c>
      <c r="C294">
        <f>loaded!I294</f>
        <v>0</v>
      </c>
      <c r="D294">
        <f>IF(loaded!K294="Male",1,IF(loaded!K294="Female",2,9))</f>
        <v>9</v>
      </c>
      <c r="E294" s="89" t="e">
        <f>IF(stats!$Y$13,DATE(RIGHT(loaded!M294,4),MID(loaded!M294,3,2),LEFT(loaded!M294,2)),DATE(RIGHT(loaded!M294,4), MID(loaded!M294,4,2),LEFT(loaded!M294,2)))</f>
        <v>#VALUE!</v>
      </c>
      <c r="F294" s="67" t="e">
        <f t="shared" si="8"/>
        <v>#VALUE!</v>
      </c>
      <c r="G294" t="str">
        <f>LEFT(loaded!O294,3)</f>
        <v/>
      </c>
      <c r="H294" s="67" t="str">
        <f>_xlfn.IFNA(INDEX(cntry_codes,MATCH(loaded!Q294,countries,0)),IF(loaded!Q294="","0003",""))</f>
        <v>0003</v>
      </c>
      <c r="I294" t="e">
        <f>INDEX(atsi_codes,MATCH(loaded!S294,atsi,0))</f>
        <v>#N/A</v>
      </c>
      <c r="J294" t="e">
        <f>INDEX(lang_codes,MATCH(loaded!U294,lang,0))</f>
        <v>#N/A</v>
      </c>
      <c r="K294" s="6">
        <f>loaded!W294</f>
        <v>0</v>
      </c>
      <c r="L294" t="e">
        <f>INDEX(us_acc_codes,MATCH(loaded!Y294,us_acc,0))</f>
        <v>#N/A</v>
      </c>
      <c r="M294" t="e">
        <f>INDEX(client_codes,MATCH(loaded!AA294,client,0))</f>
        <v>#N/A</v>
      </c>
      <c r="N294" t="e">
        <f>INDEX(src_ref_codes,MATCH(loaded!AC294,src_ref,0))</f>
        <v>#N/A</v>
      </c>
      <c r="O294" s="89" t="e">
        <f>IF(stats!$Y$13,DATE(RIGHT(loaded!AE294,4),MID(loaded!AE294,3,2),LEFT(loaded!AE294,2)),DATE(RIGHT(loaded!AE294,4),MID(loaded!AE294,4,2),LEFT(loaded!AE294,2)))</f>
        <v>#VALUE!</v>
      </c>
      <c r="P294" s="89" t="e">
        <f>IF(stats!$Y$13,DATE(RIGHT(loaded!AG294,4),MID(loaded!AG294,3,2),LEFT(loaded!AG294,2)),DATE(RIGHT(loaded!AG294,4),MID(loaded!AG294,4,2),LEFT(loaded!AG294,2)))</f>
        <v>#VALUE!</v>
      </c>
      <c r="Q294" s="67" t="e">
        <f t="shared" si="9"/>
        <v>#VALUE!</v>
      </c>
      <c r="R294" t="e">
        <f>INDEX(reces_codes,MATCH(loaded!AI294,reason,0))</f>
        <v>#N/A</v>
      </c>
      <c r="S294" t="e">
        <f>INDEX(TDS_codes,MATCH(loaded!AK294,TDS,0))</f>
        <v>#N/A</v>
      </c>
      <c r="T294" t="e">
        <f>IF(M294=2,"",INDEX(method_codes,MATCH(loaded!AM294,method,0)))</f>
        <v>#N/A</v>
      </c>
      <c r="U294" t="e">
        <f>IF(M294=2,"",INDEX(inj_codes,MATCH(loaded!AO294,inj,0)))</f>
        <v>#N/A</v>
      </c>
      <c r="V294" t="e">
        <f>IF(M294=2,"",INDEX(drug_codes,MATCH(loaded!AQ294,drug,0)))</f>
        <v>#N/A</v>
      </c>
      <c r="W294" t="e">
        <f>IF(M294=2,"",_xlfn.IFNA(INDEX(drug_codes,MATCH(loaded!AS294,drug,0)),""))</f>
        <v>#N/A</v>
      </c>
      <c r="X294" t="e">
        <f>IF(M294=2,"",_xlfn.IFNA(INDEX(drug_codes,MATCH(loaded!AU294,drug,0)),""))</f>
        <v>#N/A</v>
      </c>
      <c r="Y294" t="e">
        <f>IF(M294=2,"",_xlfn.IFNA(INDEX(drug_codes,MATCH(loaded!AW294,drug,0)),""))</f>
        <v>#N/A</v>
      </c>
      <c r="Z294" t="e">
        <f>IF(M294=2,"",_xlfn.IFNA(INDEX(drug_codes,MATCH(loaded!AY294,drug,0)),""))</f>
        <v>#N/A</v>
      </c>
      <c r="AA294" t="e">
        <f>IF(M294=2,"",_xlfn.IFNA(INDEX(drug_codes,MATCH(loaded!BA294,drug,0)),""))</f>
        <v>#N/A</v>
      </c>
      <c r="AB294" t="e">
        <f>INDEX(MTT_codes,MATCH(loaded!BC294,MTT,0))</f>
        <v>#N/A</v>
      </c>
      <c r="AC294" t="str">
        <f>_xlfn.IFNA(INDEX(MTT_codes,MATCH(loaded!BE294,MTT,0)),"")</f>
        <v/>
      </c>
      <c r="AD294" t="str">
        <f>_xlfn.IFNA(INDEX(MTT_codes,MATCH(loaded!BG294,MTT,0)),"")</f>
        <v/>
      </c>
      <c r="AE294" t="str">
        <f>_xlfn.IFNA(INDEX(MTT_codes,MATCH(loaded!BI294,MTT,0)),"")</f>
        <v/>
      </c>
      <c r="AF294" t="str">
        <f>_xlfn.IFNA(INDEX(MTT_codes,MATCH(loaded!BK294,MTT,0)),"")</f>
        <v/>
      </c>
      <c r="AG294" t="str">
        <f>_xlfn.IFNA(INDEX(MTT_codes,MATCH(loaded!BM294,MTT,0)),"")</f>
        <v/>
      </c>
      <c r="AH294" t="e">
        <f>INDEX(liv_ar_codes,MATCH(loaded!BO294,liv_ar,0))</f>
        <v>#N/A</v>
      </c>
      <c r="AI294" t="str">
        <f>_xlfn.IFNA(INDEX(MTT_codes,MATCH(loaded!BQ294,MTT,0)),"")</f>
        <v/>
      </c>
      <c r="AJ294">
        <f>_xlfn.IFNA(INDEX(mental_codes,MATCH(loaded!BS294,mental,0)),9)</f>
        <v>9</v>
      </c>
    </row>
    <row r="295" spans="2:36">
      <c r="B295">
        <f>loaded!C295</f>
        <v>0</v>
      </c>
      <c r="C295">
        <f>loaded!I295</f>
        <v>0</v>
      </c>
      <c r="D295">
        <f>IF(loaded!K295="Male",1,IF(loaded!K295="Female",2,9))</f>
        <v>9</v>
      </c>
      <c r="E295" s="89" t="e">
        <f>IF(stats!$Y$13,DATE(RIGHT(loaded!M295,4),MID(loaded!M295,3,2),LEFT(loaded!M295,2)),DATE(RIGHT(loaded!M295,4), MID(loaded!M295,4,2),LEFT(loaded!M295,2)))</f>
        <v>#VALUE!</v>
      </c>
      <c r="F295" s="67" t="e">
        <f t="shared" si="8"/>
        <v>#VALUE!</v>
      </c>
      <c r="G295" t="str">
        <f>LEFT(loaded!O295,3)</f>
        <v/>
      </c>
      <c r="H295" s="67" t="str">
        <f>_xlfn.IFNA(INDEX(cntry_codes,MATCH(loaded!Q295,countries,0)),IF(loaded!Q295="","0003",""))</f>
        <v>0003</v>
      </c>
      <c r="I295" t="e">
        <f>INDEX(atsi_codes,MATCH(loaded!S295,atsi,0))</f>
        <v>#N/A</v>
      </c>
      <c r="J295" t="e">
        <f>INDEX(lang_codes,MATCH(loaded!U295,lang,0))</f>
        <v>#N/A</v>
      </c>
      <c r="K295" s="6">
        <f>loaded!W295</f>
        <v>0</v>
      </c>
      <c r="L295" t="e">
        <f>INDEX(us_acc_codes,MATCH(loaded!Y295,us_acc,0))</f>
        <v>#N/A</v>
      </c>
      <c r="M295" t="e">
        <f>INDEX(client_codes,MATCH(loaded!AA295,client,0))</f>
        <v>#N/A</v>
      </c>
      <c r="N295" t="e">
        <f>INDEX(src_ref_codes,MATCH(loaded!AC295,src_ref,0))</f>
        <v>#N/A</v>
      </c>
      <c r="O295" s="89" t="e">
        <f>IF(stats!$Y$13,DATE(RIGHT(loaded!AE295,4),MID(loaded!AE295,3,2),LEFT(loaded!AE295,2)),DATE(RIGHT(loaded!AE295,4),MID(loaded!AE295,4,2),LEFT(loaded!AE295,2)))</f>
        <v>#VALUE!</v>
      </c>
      <c r="P295" s="89" t="e">
        <f>IF(stats!$Y$13,DATE(RIGHT(loaded!AG295,4),MID(loaded!AG295,3,2),LEFT(loaded!AG295,2)),DATE(RIGHT(loaded!AG295,4),MID(loaded!AG295,4,2),LEFT(loaded!AG295,2)))</f>
        <v>#VALUE!</v>
      </c>
      <c r="Q295" s="67" t="e">
        <f t="shared" si="9"/>
        <v>#VALUE!</v>
      </c>
      <c r="R295" t="e">
        <f>INDEX(reces_codes,MATCH(loaded!AI295,reason,0))</f>
        <v>#N/A</v>
      </c>
      <c r="S295" t="e">
        <f>INDEX(TDS_codes,MATCH(loaded!AK295,TDS,0))</f>
        <v>#N/A</v>
      </c>
      <c r="T295" t="e">
        <f>IF(M295=2,"",INDEX(method_codes,MATCH(loaded!AM295,method,0)))</f>
        <v>#N/A</v>
      </c>
      <c r="U295" t="e">
        <f>IF(M295=2,"",INDEX(inj_codes,MATCH(loaded!AO295,inj,0)))</f>
        <v>#N/A</v>
      </c>
      <c r="V295" t="e">
        <f>IF(M295=2,"",INDEX(drug_codes,MATCH(loaded!AQ295,drug,0)))</f>
        <v>#N/A</v>
      </c>
      <c r="W295" t="e">
        <f>IF(M295=2,"",_xlfn.IFNA(INDEX(drug_codes,MATCH(loaded!AS295,drug,0)),""))</f>
        <v>#N/A</v>
      </c>
      <c r="X295" t="e">
        <f>IF(M295=2,"",_xlfn.IFNA(INDEX(drug_codes,MATCH(loaded!AU295,drug,0)),""))</f>
        <v>#N/A</v>
      </c>
      <c r="Y295" t="e">
        <f>IF(M295=2,"",_xlfn.IFNA(INDEX(drug_codes,MATCH(loaded!AW295,drug,0)),""))</f>
        <v>#N/A</v>
      </c>
      <c r="Z295" t="e">
        <f>IF(M295=2,"",_xlfn.IFNA(INDEX(drug_codes,MATCH(loaded!AY295,drug,0)),""))</f>
        <v>#N/A</v>
      </c>
      <c r="AA295" t="e">
        <f>IF(M295=2,"",_xlfn.IFNA(INDEX(drug_codes,MATCH(loaded!BA295,drug,0)),""))</f>
        <v>#N/A</v>
      </c>
      <c r="AB295" t="e">
        <f>INDEX(MTT_codes,MATCH(loaded!BC295,MTT,0))</f>
        <v>#N/A</v>
      </c>
      <c r="AC295" t="str">
        <f>_xlfn.IFNA(INDEX(MTT_codes,MATCH(loaded!BE295,MTT,0)),"")</f>
        <v/>
      </c>
      <c r="AD295" t="str">
        <f>_xlfn.IFNA(INDEX(MTT_codes,MATCH(loaded!BG295,MTT,0)),"")</f>
        <v/>
      </c>
      <c r="AE295" t="str">
        <f>_xlfn.IFNA(INDEX(MTT_codes,MATCH(loaded!BI295,MTT,0)),"")</f>
        <v/>
      </c>
      <c r="AF295" t="str">
        <f>_xlfn.IFNA(INDEX(MTT_codes,MATCH(loaded!BK295,MTT,0)),"")</f>
        <v/>
      </c>
      <c r="AG295" t="str">
        <f>_xlfn.IFNA(INDEX(MTT_codes,MATCH(loaded!BM295,MTT,0)),"")</f>
        <v/>
      </c>
      <c r="AH295" t="e">
        <f>INDEX(liv_ar_codes,MATCH(loaded!BO295,liv_ar,0))</f>
        <v>#N/A</v>
      </c>
      <c r="AI295" t="str">
        <f>_xlfn.IFNA(INDEX(MTT_codes,MATCH(loaded!BQ295,MTT,0)),"")</f>
        <v/>
      </c>
      <c r="AJ295">
        <f>_xlfn.IFNA(INDEX(mental_codes,MATCH(loaded!BS295,mental,0)),9)</f>
        <v>9</v>
      </c>
    </row>
    <row r="296" spans="2:36">
      <c r="B296">
        <f>loaded!C296</f>
        <v>0</v>
      </c>
      <c r="C296">
        <f>loaded!I296</f>
        <v>0</v>
      </c>
      <c r="D296">
        <f>IF(loaded!K296="Male",1,IF(loaded!K296="Female",2,9))</f>
        <v>9</v>
      </c>
      <c r="E296" s="89" t="e">
        <f>IF(stats!$Y$13,DATE(RIGHT(loaded!M296,4),MID(loaded!M296,3,2),LEFT(loaded!M296,2)),DATE(RIGHT(loaded!M296,4), MID(loaded!M296,4,2),LEFT(loaded!M296,2)))</f>
        <v>#VALUE!</v>
      </c>
      <c r="F296" s="67" t="e">
        <f t="shared" si="8"/>
        <v>#VALUE!</v>
      </c>
      <c r="G296" t="str">
        <f>LEFT(loaded!O296,3)</f>
        <v/>
      </c>
      <c r="H296" s="67" t="str">
        <f>_xlfn.IFNA(INDEX(cntry_codes,MATCH(loaded!Q296,countries,0)),IF(loaded!Q296="","0003",""))</f>
        <v>0003</v>
      </c>
      <c r="I296" t="e">
        <f>INDEX(atsi_codes,MATCH(loaded!S296,atsi,0))</f>
        <v>#N/A</v>
      </c>
      <c r="J296" t="e">
        <f>INDEX(lang_codes,MATCH(loaded!U296,lang,0))</f>
        <v>#N/A</v>
      </c>
      <c r="K296" s="6">
        <f>loaded!W296</f>
        <v>0</v>
      </c>
      <c r="L296" t="e">
        <f>INDEX(us_acc_codes,MATCH(loaded!Y296,us_acc,0))</f>
        <v>#N/A</v>
      </c>
      <c r="M296" t="e">
        <f>INDEX(client_codes,MATCH(loaded!AA296,client,0))</f>
        <v>#N/A</v>
      </c>
      <c r="N296" t="e">
        <f>INDEX(src_ref_codes,MATCH(loaded!AC296,src_ref,0))</f>
        <v>#N/A</v>
      </c>
      <c r="O296" s="89" t="e">
        <f>IF(stats!$Y$13,DATE(RIGHT(loaded!AE296,4),MID(loaded!AE296,3,2),LEFT(loaded!AE296,2)),DATE(RIGHT(loaded!AE296,4),MID(loaded!AE296,4,2),LEFT(loaded!AE296,2)))</f>
        <v>#VALUE!</v>
      </c>
      <c r="P296" s="89" t="e">
        <f>IF(stats!$Y$13,DATE(RIGHT(loaded!AG296,4),MID(loaded!AG296,3,2),LEFT(loaded!AG296,2)),DATE(RIGHT(loaded!AG296,4),MID(loaded!AG296,4,2),LEFT(loaded!AG296,2)))</f>
        <v>#VALUE!</v>
      </c>
      <c r="Q296" s="67" t="e">
        <f t="shared" si="9"/>
        <v>#VALUE!</v>
      </c>
      <c r="R296" t="e">
        <f>INDEX(reces_codes,MATCH(loaded!AI296,reason,0))</f>
        <v>#N/A</v>
      </c>
      <c r="S296" t="e">
        <f>INDEX(TDS_codes,MATCH(loaded!AK296,TDS,0))</f>
        <v>#N/A</v>
      </c>
      <c r="T296" t="e">
        <f>IF(M296=2,"",INDEX(method_codes,MATCH(loaded!AM296,method,0)))</f>
        <v>#N/A</v>
      </c>
      <c r="U296" t="e">
        <f>IF(M296=2,"",INDEX(inj_codes,MATCH(loaded!AO296,inj,0)))</f>
        <v>#N/A</v>
      </c>
      <c r="V296" t="e">
        <f>IF(M296=2,"",INDEX(drug_codes,MATCH(loaded!AQ296,drug,0)))</f>
        <v>#N/A</v>
      </c>
      <c r="W296" t="e">
        <f>IF(M296=2,"",_xlfn.IFNA(INDEX(drug_codes,MATCH(loaded!AS296,drug,0)),""))</f>
        <v>#N/A</v>
      </c>
      <c r="X296" t="e">
        <f>IF(M296=2,"",_xlfn.IFNA(INDEX(drug_codes,MATCH(loaded!AU296,drug,0)),""))</f>
        <v>#N/A</v>
      </c>
      <c r="Y296" t="e">
        <f>IF(M296=2,"",_xlfn.IFNA(INDEX(drug_codes,MATCH(loaded!AW296,drug,0)),""))</f>
        <v>#N/A</v>
      </c>
      <c r="Z296" t="e">
        <f>IF(M296=2,"",_xlfn.IFNA(INDEX(drug_codes,MATCH(loaded!AY296,drug,0)),""))</f>
        <v>#N/A</v>
      </c>
      <c r="AA296" t="e">
        <f>IF(M296=2,"",_xlfn.IFNA(INDEX(drug_codes,MATCH(loaded!BA296,drug,0)),""))</f>
        <v>#N/A</v>
      </c>
      <c r="AB296" t="e">
        <f>INDEX(MTT_codes,MATCH(loaded!BC296,MTT,0))</f>
        <v>#N/A</v>
      </c>
      <c r="AC296" t="str">
        <f>_xlfn.IFNA(INDEX(MTT_codes,MATCH(loaded!BE296,MTT,0)),"")</f>
        <v/>
      </c>
      <c r="AD296" t="str">
        <f>_xlfn.IFNA(INDEX(MTT_codes,MATCH(loaded!BG296,MTT,0)),"")</f>
        <v/>
      </c>
      <c r="AE296" t="str">
        <f>_xlfn.IFNA(INDEX(MTT_codes,MATCH(loaded!BI296,MTT,0)),"")</f>
        <v/>
      </c>
      <c r="AF296" t="str">
        <f>_xlfn.IFNA(INDEX(MTT_codes,MATCH(loaded!BK296,MTT,0)),"")</f>
        <v/>
      </c>
      <c r="AG296" t="str">
        <f>_xlfn.IFNA(INDEX(MTT_codes,MATCH(loaded!BM296,MTT,0)),"")</f>
        <v/>
      </c>
      <c r="AH296" t="e">
        <f>INDEX(liv_ar_codes,MATCH(loaded!BO296,liv_ar,0))</f>
        <v>#N/A</v>
      </c>
      <c r="AI296" t="str">
        <f>_xlfn.IFNA(INDEX(MTT_codes,MATCH(loaded!BQ296,MTT,0)),"")</f>
        <v/>
      </c>
      <c r="AJ296">
        <f>_xlfn.IFNA(INDEX(mental_codes,MATCH(loaded!BS296,mental,0)),9)</f>
        <v>9</v>
      </c>
    </row>
    <row r="297" spans="2:36">
      <c r="B297">
        <f>loaded!C297</f>
        <v>0</v>
      </c>
      <c r="C297">
        <f>loaded!I297</f>
        <v>0</v>
      </c>
      <c r="D297">
        <f>IF(loaded!K297="Male",1,IF(loaded!K297="Female",2,9))</f>
        <v>9</v>
      </c>
      <c r="E297" s="89" t="e">
        <f>IF(stats!$Y$13,DATE(RIGHT(loaded!M297,4),MID(loaded!M297,3,2),LEFT(loaded!M297,2)),DATE(RIGHT(loaded!M297,4), MID(loaded!M297,4,2),LEFT(loaded!M297,2)))</f>
        <v>#VALUE!</v>
      </c>
      <c r="F297" s="67" t="e">
        <f t="shared" si="8"/>
        <v>#VALUE!</v>
      </c>
      <c r="G297" t="str">
        <f>LEFT(loaded!O297,3)</f>
        <v/>
      </c>
      <c r="H297" s="67" t="str">
        <f>_xlfn.IFNA(INDEX(cntry_codes,MATCH(loaded!Q297,countries,0)),IF(loaded!Q297="","0003",""))</f>
        <v>0003</v>
      </c>
      <c r="I297" t="e">
        <f>INDEX(atsi_codes,MATCH(loaded!S297,atsi,0))</f>
        <v>#N/A</v>
      </c>
      <c r="J297" t="e">
        <f>INDEX(lang_codes,MATCH(loaded!U297,lang,0))</f>
        <v>#N/A</v>
      </c>
      <c r="K297" s="6">
        <f>loaded!W297</f>
        <v>0</v>
      </c>
      <c r="L297" t="e">
        <f>INDEX(us_acc_codes,MATCH(loaded!Y297,us_acc,0))</f>
        <v>#N/A</v>
      </c>
      <c r="M297" t="e">
        <f>INDEX(client_codes,MATCH(loaded!AA297,client,0))</f>
        <v>#N/A</v>
      </c>
      <c r="N297" t="e">
        <f>INDEX(src_ref_codes,MATCH(loaded!AC297,src_ref,0))</f>
        <v>#N/A</v>
      </c>
      <c r="O297" s="89" t="e">
        <f>IF(stats!$Y$13,DATE(RIGHT(loaded!AE297,4),MID(loaded!AE297,3,2),LEFT(loaded!AE297,2)),DATE(RIGHT(loaded!AE297,4),MID(loaded!AE297,4,2),LEFT(loaded!AE297,2)))</f>
        <v>#VALUE!</v>
      </c>
      <c r="P297" s="89" t="e">
        <f>IF(stats!$Y$13,DATE(RIGHT(loaded!AG297,4),MID(loaded!AG297,3,2),LEFT(loaded!AG297,2)),DATE(RIGHT(loaded!AG297,4),MID(loaded!AG297,4,2),LEFT(loaded!AG297,2)))</f>
        <v>#VALUE!</v>
      </c>
      <c r="Q297" s="67" t="e">
        <f t="shared" si="9"/>
        <v>#VALUE!</v>
      </c>
      <c r="R297" t="e">
        <f>INDEX(reces_codes,MATCH(loaded!AI297,reason,0))</f>
        <v>#N/A</v>
      </c>
      <c r="S297" t="e">
        <f>INDEX(TDS_codes,MATCH(loaded!AK297,TDS,0))</f>
        <v>#N/A</v>
      </c>
      <c r="T297" t="e">
        <f>IF(M297=2,"",INDEX(method_codes,MATCH(loaded!AM297,method,0)))</f>
        <v>#N/A</v>
      </c>
      <c r="U297" t="e">
        <f>IF(M297=2,"",INDEX(inj_codes,MATCH(loaded!AO297,inj,0)))</f>
        <v>#N/A</v>
      </c>
      <c r="V297" t="e">
        <f>IF(M297=2,"",INDEX(drug_codes,MATCH(loaded!AQ297,drug,0)))</f>
        <v>#N/A</v>
      </c>
      <c r="W297" t="e">
        <f>IF(M297=2,"",_xlfn.IFNA(INDEX(drug_codes,MATCH(loaded!AS297,drug,0)),""))</f>
        <v>#N/A</v>
      </c>
      <c r="X297" t="e">
        <f>IF(M297=2,"",_xlfn.IFNA(INDEX(drug_codes,MATCH(loaded!AU297,drug,0)),""))</f>
        <v>#N/A</v>
      </c>
      <c r="Y297" t="e">
        <f>IF(M297=2,"",_xlfn.IFNA(INDEX(drug_codes,MATCH(loaded!AW297,drug,0)),""))</f>
        <v>#N/A</v>
      </c>
      <c r="Z297" t="e">
        <f>IF(M297=2,"",_xlfn.IFNA(INDEX(drug_codes,MATCH(loaded!AY297,drug,0)),""))</f>
        <v>#N/A</v>
      </c>
      <c r="AA297" t="e">
        <f>IF(M297=2,"",_xlfn.IFNA(INDEX(drug_codes,MATCH(loaded!BA297,drug,0)),""))</f>
        <v>#N/A</v>
      </c>
      <c r="AB297" t="e">
        <f>INDEX(MTT_codes,MATCH(loaded!BC297,MTT,0))</f>
        <v>#N/A</v>
      </c>
      <c r="AC297" t="str">
        <f>_xlfn.IFNA(INDEX(MTT_codes,MATCH(loaded!BE297,MTT,0)),"")</f>
        <v/>
      </c>
      <c r="AD297" t="str">
        <f>_xlfn.IFNA(INDEX(MTT_codes,MATCH(loaded!BG297,MTT,0)),"")</f>
        <v/>
      </c>
      <c r="AE297" t="str">
        <f>_xlfn.IFNA(INDEX(MTT_codes,MATCH(loaded!BI297,MTT,0)),"")</f>
        <v/>
      </c>
      <c r="AF297" t="str">
        <f>_xlfn.IFNA(INDEX(MTT_codes,MATCH(loaded!BK297,MTT,0)),"")</f>
        <v/>
      </c>
      <c r="AG297" t="str">
        <f>_xlfn.IFNA(INDEX(MTT_codes,MATCH(loaded!BM297,MTT,0)),"")</f>
        <v/>
      </c>
      <c r="AH297" t="e">
        <f>INDEX(liv_ar_codes,MATCH(loaded!BO297,liv_ar,0))</f>
        <v>#N/A</v>
      </c>
      <c r="AI297" t="str">
        <f>_xlfn.IFNA(INDEX(MTT_codes,MATCH(loaded!BQ297,MTT,0)),"")</f>
        <v/>
      </c>
      <c r="AJ297">
        <f>_xlfn.IFNA(INDEX(mental_codes,MATCH(loaded!BS297,mental,0)),9)</f>
        <v>9</v>
      </c>
    </row>
    <row r="298" spans="2:36">
      <c r="B298">
        <f>loaded!C298</f>
        <v>0</v>
      </c>
      <c r="C298">
        <f>loaded!I298</f>
        <v>0</v>
      </c>
      <c r="D298">
        <f>IF(loaded!K298="Male",1,IF(loaded!K298="Female",2,9))</f>
        <v>9</v>
      </c>
      <c r="E298" s="89" t="e">
        <f>IF(stats!$Y$13,DATE(RIGHT(loaded!M298,4),MID(loaded!M298,3,2),LEFT(loaded!M298,2)),DATE(RIGHT(loaded!M298,4), MID(loaded!M298,4,2),LEFT(loaded!M298,2)))</f>
        <v>#VALUE!</v>
      </c>
      <c r="F298" s="67" t="e">
        <f t="shared" si="8"/>
        <v>#VALUE!</v>
      </c>
      <c r="G298" t="str">
        <f>LEFT(loaded!O298,3)</f>
        <v/>
      </c>
      <c r="H298" s="67" t="str">
        <f>_xlfn.IFNA(INDEX(cntry_codes,MATCH(loaded!Q298,countries,0)),IF(loaded!Q298="","0003",""))</f>
        <v>0003</v>
      </c>
      <c r="I298" t="e">
        <f>INDEX(atsi_codes,MATCH(loaded!S298,atsi,0))</f>
        <v>#N/A</v>
      </c>
      <c r="J298" t="e">
        <f>INDEX(lang_codes,MATCH(loaded!U298,lang,0))</f>
        <v>#N/A</v>
      </c>
      <c r="K298" s="6">
        <f>loaded!W298</f>
        <v>0</v>
      </c>
      <c r="L298" t="e">
        <f>INDEX(us_acc_codes,MATCH(loaded!Y298,us_acc,0))</f>
        <v>#N/A</v>
      </c>
      <c r="M298" t="e">
        <f>INDEX(client_codes,MATCH(loaded!AA298,client,0))</f>
        <v>#N/A</v>
      </c>
      <c r="N298" t="e">
        <f>INDEX(src_ref_codes,MATCH(loaded!AC298,src_ref,0))</f>
        <v>#N/A</v>
      </c>
      <c r="O298" s="89" t="e">
        <f>IF(stats!$Y$13,DATE(RIGHT(loaded!AE298,4),MID(loaded!AE298,3,2),LEFT(loaded!AE298,2)),DATE(RIGHT(loaded!AE298,4),MID(loaded!AE298,4,2),LEFT(loaded!AE298,2)))</f>
        <v>#VALUE!</v>
      </c>
      <c r="P298" s="89" t="e">
        <f>IF(stats!$Y$13,DATE(RIGHT(loaded!AG298,4),MID(loaded!AG298,3,2),LEFT(loaded!AG298,2)),DATE(RIGHT(loaded!AG298,4),MID(loaded!AG298,4,2),LEFT(loaded!AG298,2)))</f>
        <v>#VALUE!</v>
      </c>
      <c r="Q298" s="67" t="e">
        <f t="shared" si="9"/>
        <v>#VALUE!</v>
      </c>
      <c r="R298" t="e">
        <f>INDEX(reces_codes,MATCH(loaded!AI298,reason,0))</f>
        <v>#N/A</v>
      </c>
      <c r="S298" t="e">
        <f>INDEX(TDS_codes,MATCH(loaded!AK298,TDS,0))</f>
        <v>#N/A</v>
      </c>
      <c r="T298" t="e">
        <f>IF(M298=2,"",INDEX(method_codes,MATCH(loaded!AM298,method,0)))</f>
        <v>#N/A</v>
      </c>
      <c r="U298" t="e">
        <f>IF(M298=2,"",INDEX(inj_codes,MATCH(loaded!AO298,inj,0)))</f>
        <v>#N/A</v>
      </c>
      <c r="V298" t="e">
        <f>IF(M298=2,"",INDEX(drug_codes,MATCH(loaded!AQ298,drug,0)))</f>
        <v>#N/A</v>
      </c>
      <c r="W298" t="e">
        <f>IF(M298=2,"",_xlfn.IFNA(INDEX(drug_codes,MATCH(loaded!AS298,drug,0)),""))</f>
        <v>#N/A</v>
      </c>
      <c r="X298" t="e">
        <f>IF(M298=2,"",_xlfn.IFNA(INDEX(drug_codes,MATCH(loaded!AU298,drug,0)),""))</f>
        <v>#N/A</v>
      </c>
      <c r="Y298" t="e">
        <f>IF(M298=2,"",_xlfn.IFNA(INDEX(drug_codes,MATCH(loaded!AW298,drug,0)),""))</f>
        <v>#N/A</v>
      </c>
      <c r="Z298" t="e">
        <f>IF(M298=2,"",_xlfn.IFNA(INDEX(drug_codes,MATCH(loaded!AY298,drug,0)),""))</f>
        <v>#N/A</v>
      </c>
      <c r="AA298" t="e">
        <f>IF(M298=2,"",_xlfn.IFNA(INDEX(drug_codes,MATCH(loaded!BA298,drug,0)),""))</f>
        <v>#N/A</v>
      </c>
      <c r="AB298" t="e">
        <f>INDEX(MTT_codes,MATCH(loaded!BC298,MTT,0))</f>
        <v>#N/A</v>
      </c>
      <c r="AC298" t="str">
        <f>_xlfn.IFNA(INDEX(MTT_codes,MATCH(loaded!BE298,MTT,0)),"")</f>
        <v/>
      </c>
      <c r="AD298" t="str">
        <f>_xlfn.IFNA(INDEX(MTT_codes,MATCH(loaded!BG298,MTT,0)),"")</f>
        <v/>
      </c>
      <c r="AE298" t="str">
        <f>_xlfn.IFNA(INDEX(MTT_codes,MATCH(loaded!BI298,MTT,0)),"")</f>
        <v/>
      </c>
      <c r="AF298" t="str">
        <f>_xlfn.IFNA(INDEX(MTT_codes,MATCH(loaded!BK298,MTT,0)),"")</f>
        <v/>
      </c>
      <c r="AG298" t="str">
        <f>_xlfn.IFNA(INDEX(MTT_codes,MATCH(loaded!BM298,MTT,0)),"")</f>
        <v/>
      </c>
      <c r="AH298" t="e">
        <f>INDEX(liv_ar_codes,MATCH(loaded!BO298,liv_ar,0))</f>
        <v>#N/A</v>
      </c>
      <c r="AI298" t="str">
        <f>_xlfn.IFNA(INDEX(MTT_codes,MATCH(loaded!BQ298,MTT,0)),"")</f>
        <v/>
      </c>
      <c r="AJ298">
        <f>_xlfn.IFNA(INDEX(mental_codes,MATCH(loaded!BS298,mental,0)),9)</f>
        <v>9</v>
      </c>
    </row>
    <row r="299" spans="2:36">
      <c r="B299">
        <f>loaded!C299</f>
        <v>0</v>
      </c>
      <c r="C299">
        <f>loaded!I299</f>
        <v>0</v>
      </c>
      <c r="D299">
        <f>IF(loaded!K299="Male",1,IF(loaded!K299="Female",2,9))</f>
        <v>9</v>
      </c>
      <c r="E299" s="89" t="e">
        <f>IF(stats!$Y$13,DATE(RIGHT(loaded!M299,4),MID(loaded!M299,3,2),LEFT(loaded!M299,2)),DATE(RIGHT(loaded!M299,4), MID(loaded!M299,4,2),LEFT(loaded!M299,2)))</f>
        <v>#VALUE!</v>
      </c>
      <c r="F299" s="67" t="e">
        <f t="shared" si="8"/>
        <v>#VALUE!</v>
      </c>
      <c r="G299" t="str">
        <f>LEFT(loaded!O299,3)</f>
        <v/>
      </c>
      <c r="H299" s="67" t="str">
        <f>_xlfn.IFNA(INDEX(cntry_codes,MATCH(loaded!Q299,countries,0)),IF(loaded!Q299="","0003",""))</f>
        <v>0003</v>
      </c>
      <c r="I299" t="e">
        <f>INDEX(atsi_codes,MATCH(loaded!S299,atsi,0))</f>
        <v>#N/A</v>
      </c>
      <c r="J299" t="e">
        <f>INDEX(lang_codes,MATCH(loaded!U299,lang,0))</f>
        <v>#N/A</v>
      </c>
      <c r="K299" s="6">
        <f>loaded!W299</f>
        <v>0</v>
      </c>
      <c r="L299" t="e">
        <f>INDEX(us_acc_codes,MATCH(loaded!Y299,us_acc,0))</f>
        <v>#N/A</v>
      </c>
      <c r="M299" t="e">
        <f>INDEX(client_codes,MATCH(loaded!AA299,client,0))</f>
        <v>#N/A</v>
      </c>
      <c r="N299" t="e">
        <f>INDEX(src_ref_codes,MATCH(loaded!AC299,src_ref,0))</f>
        <v>#N/A</v>
      </c>
      <c r="O299" s="89" t="e">
        <f>IF(stats!$Y$13,DATE(RIGHT(loaded!AE299,4),MID(loaded!AE299,3,2),LEFT(loaded!AE299,2)),DATE(RIGHT(loaded!AE299,4),MID(loaded!AE299,4,2),LEFT(loaded!AE299,2)))</f>
        <v>#VALUE!</v>
      </c>
      <c r="P299" s="89" t="e">
        <f>IF(stats!$Y$13,DATE(RIGHT(loaded!AG299,4),MID(loaded!AG299,3,2),LEFT(loaded!AG299,2)),DATE(RIGHT(loaded!AG299,4),MID(loaded!AG299,4,2),LEFT(loaded!AG299,2)))</f>
        <v>#VALUE!</v>
      </c>
      <c r="Q299" s="67" t="e">
        <f t="shared" si="9"/>
        <v>#VALUE!</v>
      </c>
      <c r="R299" t="e">
        <f>INDEX(reces_codes,MATCH(loaded!AI299,reason,0))</f>
        <v>#N/A</v>
      </c>
      <c r="S299" t="e">
        <f>INDEX(TDS_codes,MATCH(loaded!AK299,TDS,0))</f>
        <v>#N/A</v>
      </c>
      <c r="T299" t="e">
        <f>IF(M299=2,"",INDEX(method_codes,MATCH(loaded!AM299,method,0)))</f>
        <v>#N/A</v>
      </c>
      <c r="U299" t="e">
        <f>IF(M299=2,"",INDEX(inj_codes,MATCH(loaded!AO299,inj,0)))</f>
        <v>#N/A</v>
      </c>
      <c r="V299" t="e">
        <f>IF(M299=2,"",INDEX(drug_codes,MATCH(loaded!AQ299,drug,0)))</f>
        <v>#N/A</v>
      </c>
      <c r="W299" t="e">
        <f>IF(M299=2,"",_xlfn.IFNA(INDEX(drug_codes,MATCH(loaded!AS299,drug,0)),""))</f>
        <v>#N/A</v>
      </c>
      <c r="X299" t="e">
        <f>IF(M299=2,"",_xlfn.IFNA(INDEX(drug_codes,MATCH(loaded!AU299,drug,0)),""))</f>
        <v>#N/A</v>
      </c>
      <c r="Y299" t="e">
        <f>IF(M299=2,"",_xlfn.IFNA(INDEX(drug_codes,MATCH(loaded!AW299,drug,0)),""))</f>
        <v>#N/A</v>
      </c>
      <c r="Z299" t="e">
        <f>IF(M299=2,"",_xlfn.IFNA(INDEX(drug_codes,MATCH(loaded!AY299,drug,0)),""))</f>
        <v>#N/A</v>
      </c>
      <c r="AA299" t="e">
        <f>IF(M299=2,"",_xlfn.IFNA(INDEX(drug_codes,MATCH(loaded!BA299,drug,0)),""))</f>
        <v>#N/A</v>
      </c>
      <c r="AB299" t="e">
        <f>INDEX(MTT_codes,MATCH(loaded!BC299,MTT,0))</f>
        <v>#N/A</v>
      </c>
      <c r="AC299" t="str">
        <f>_xlfn.IFNA(INDEX(MTT_codes,MATCH(loaded!BE299,MTT,0)),"")</f>
        <v/>
      </c>
      <c r="AD299" t="str">
        <f>_xlfn.IFNA(INDEX(MTT_codes,MATCH(loaded!BG299,MTT,0)),"")</f>
        <v/>
      </c>
      <c r="AE299" t="str">
        <f>_xlfn.IFNA(INDEX(MTT_codes,MATCH(loaded!BI299,MTT,0)),"")</f>
        <v/>
      </c>
      <c r="AF299" t="str">
        <f>_xlfn.IFNA(INDEX(MTT_codes,MATCH(loaded!BK299,MTT,0)),"")</f>
        <v/>
      </c>
      <c r="AG299" t="str">
        <f>_xlfn.IFNA(INDEX(MTT_codes,MATCH(loaded!BM299,MTT,0)),"")</f>
        <v/>
      </c>
      <c r="AH299" t="e">
        <f>INDEX(liv_ar_codes,MATCH(loaded!BO299,liv_ar,0))</f>
        <v>#N/A</v>
      </c>
      <c r="AI299" t="str">
        <f>_xlfn.IFNA(INDEX(MTT_codes,MATCH(loaded!BQ299,MTT,0)),"")</f>
        <v/>
      </c>
      <c r="AJ299">
        <f>_xlfn.IFNA(INDEX(mental_codes,MATCH(loaded!BS299,mental,0)),9)</f>
        <v>9</v>
      </c>
    </row>
    <row r="300" spans="2:36">
      <c r="B300">
        <f>loaded!C300</f>
        <v>0</v>
      </c>
      <c r="C300">
        <f>loaded!I300</f>
        <v>0</v>
      </c>
      <c r="D300">
        <f>IF(loaded!K300="Male",1,IF(loaded!K300="Female",2,9))</f>
        <v>9</v>
      </c>
      <c r="E300" s="89" t="e">
        <f>IF(stats!$Y$13,DATE(RIGHT(loaded!M300,4),MID(loaded!M300,3,2),LEFT(loaded!M300,2)),DATE(RIGHT(loaded!M300,4), MID(loaded!M300,4,2),LEFT(loaded!M300,2)))</f>
        <v>#VALUE!</v>
      </c>
      <c r="F300" s="67" t="e">
        <f t="shared" si="8"/>
        <v>#VALUE!</v>
      </c>
      <c r="G300" t="str">
        <f>LEFT(loaded!O300,3)</f>
        <v/>
      </c>
      <c r="H300" s="67" t="str">
        <f>_xlfn.IFNA(INDEX(cntry_codes,MATCH(loaded!Q300,countries,0)),IF(loaded!Q300="","0003",""))</f>
        <v>0003</v>
      </c>
      <c r="I300" t="e">
        <f>INDEX(atsi_codes,MATCH(loaded!S300,atsi,0))</f>
        <v>#N/A</v>
      </c>
      <c r="J300" t="e">
        <f>INDEX(lang_codes,MATCH(loaded!U300,lang,0))</f>
        <v>#N/A</v>
      </c>
      <c r="K300" s="6">
        <f>loaded!W300</f>
        <v>0</v>
      </c>
      <c r="L300" t="e">
        <f>INDEX(us_acc_codes,MATCH(loaded!Y300,us_acc,0))</f>
        <v>#N/A</v>
      </c>
      <c r="M300" t="e">
        <f>INDEX(client_codes,MATCH(loaded!AA300,client,0))</f>
        <v>#N/A</v>
      </c>
      <c r="N300" t="e">
        <f>INDEX(src_ref_codes,MATCH(loaded!AC300,src_ref,0))</f>
        <v>#N/A</v>
      </c>
      <c r="O300" s="89" t="e">
        <f>IF(stats!$Y$13,DATE(RIGHT(loaded!AE300,4),MID(loaded!AE300,3,2),LEFT(loaded!AE300,2)),DATE(RIGHT(loaded!AE300,4),MID(loaded!AE300,4,2),LEFT(loaded!AE300,2)))</f>
        <v>#VALUE!</v>
      </c>
      <c r="P300" s="89" t="e">
        <f>IF(stats!$Y$13,DATE(RIGHT(loaded!AG300,4),MID(loaded!AG300,3,2),LEFT(loaded!AG300,2)),DATE(RIGHT(loaded!AG300,4),MID(loaded!AG300,4,2),LEFT(loaded!AG300,2)))</f>
        <v>#VALUE!</v>
      </c>
      <c r="Q300" s="67" t="e">
        <f t="shared" si="9"/>
        <v>#VALUE!</v>
      </c>
      <c r="R300" t="e">
        <f>INDEX(reces_codes,MATCH(loaded!AI300,reason,0))</f>
        <v>#N/A</v>
      </c>
      <c r="S300" t="e">
        <f>INDEX(TDS_codes,MATCH(loaded!AK300,TDS,0))</f>
        <v>#N/A</v>
      </c>
      <c r="T300" t="e">
        <f>IF(M300=2,"",INDEX(method_codes,MATCH(loaded!AM300,method,0)))</f>
        <v>#N/A</v>
      </c>
      <c r="U300" t="e">
        <f>IF(M300=2,"",INDEX(inj_codes,MATCH(loaded!AO300,inj,0)))</f>
        <v>#N/A</v>
      </c>
      <c r="V300" t="e">
        <f>IF(M300=2,"",INDEX(drug_codes,MATCH(loaded!AQ300,drug,0)))</f>
        <v>#N/A</v>
      </c>
      <c r="W300" t="e">
        <f>IF(M300=2,"",_xlfn.IFNA(INDEX(drug_codes,MATCH(loaded!AS300,drug,0)),""))</f>
        <v>#N/A</v>
      </c>
      <c r="X300" t="e">
        <f>IF(M300=2,"",_xlfn.IFNA(INDEX(drug_codes,MATCH(loaded!AU300,drug,0)),""))</f>
        <v>#N/A</v>
      </c>
      <c r="Y300" t="e">
        <f>IF(M300=2,"",_xlfn.IFNA(INDEX(drug_codes,MATCH(loaded!AW300,drug,0)),""))</f>
        <v>#N/A</v>
      </c>
      <c r="Z300" t="e">
        <f>IF(M300=2,"",_xlfn.IFNA(INDEX(drug_codes,MATCH(loaded!AY300,drug,0)),""))</f>
        <v>#N/A</v>
      </c>
      <c r="AA300" t="e">
        <f>IF(M300=2,"",_xlfn.IFNA(INDEX(drug_codes,MATCH(loaded!BA300,drug,0)),""))</f>
        <v>#N/A</v>
      </c>
      <c r="AB300" t="e">
        <f>INDEX(MTT_codes,MATCH(loaded!BC300,MTT,0))</f>
        <v>#N/A</v>
      </c>
      <c r="AC300" t="str">
        <f>_xlfn.IFNA(INDEX(MTT_codes,MATCH(loaded!BE300,MTT,0)),"")</f>
        <v/>
      </c>
      <c r="AD300" t="str">
        <f>_xlfn.IFNA(INDEX(MTT_codes,MATCH(loaded!BG300,MTT,0)),"")</f>
        <v/>
      </c>
      <c r="AE300" t="str">
        <f>_xlfn.IFNA(INDEX(MTT_codes,MATCH(loaded!BI300,MTT,0)),"")</f>
        <v/>
      </c>
      <c r="AF300" t="str">
        <f>_xlfn.IFNA(INDEX(MTT_codes,MATCH(loaded!BK300,MTT,0)),"")</f>
        <v/>
      </c>
      <c r="AG300" t="str">
        <f>_xlfn.IFNA(INDEX(MTT_codes,MATCH(loaded!BM300,MTT,0)),"")</f>
        <v/>
      </c>
      <c r="AH300" t="e">
        <f>INDEX(liv_ar_codes,MATCH(loaded!BO300,liv_ar,0))</f>
        <v>#N/A</v>
      </c>
      <c r="AI300" t="str">
        <f>_xlfn.IFNA(INDEX(MTT_codes,MATCH(loaded!BQ300,MTT,0)),"")</f>
        <v/>
      </c>
      <c r="AJ300">
        <f>_xlfn.IFNA(INDEX(mental_codes,MATCH(loaded!BS300,mental,0)),9)</f>
        <v>9</v>
      </c>
    </row>
    <row r="301" spans="2:36">
      <c r="B301">
        <f>loaded!C301</f>
        <v>0</v>
      </c>
      <c r="C301">
        <f>loaded!I301</f>
        <v>0</v>
      </c>
      <c r="D301">
        <f>IF(loaded!K301="Male",1,IF(loaded!K301="Female",2,9))</f>
        <v>9</v>
      </c>
      <c r="E301" s="89" t="e">
        <f>IF(stats!$Y$13,DATE(RIGHT(loaded!M301,4),MID(loaded!M301,3,2),LEFT(loaded!M301,2)),DATE(RIGHT(loaded!M301,4), MID(loaded!M301,4,2),LEFT(loaded!M301,2)))</f>
        <v>#VALUE!</v>
      </c>
      <c r="F301" s="67" t="e">
        <f t="shared" si="8"/>
        <v>#VALUE!</v>
      </c>
      <c r="G301" t="str">
        <f>LEFT(loaded!O301,3)</f>
        <v/>
      </c>
      <c r="H301" s="67" t="str">
        <f>_xlfn.IFNA(INDEX(cntry_codes,MATCH(loaded!Q301,countries,0)),IF(loaded!Q301="","0003",""))</f>
        <v>0003</v>
      </c>
      <c r="I301" t="e">
        <f>INDEX(atsi_codes,MATCH(loaded!S301,atsi,0))</f>
        <v>#N/A</v>
      </c>
      <c r="J301" t="e">
        <f>INDEX(lang_codes,MATCH(loaded!U301,lang,0))</f>
        <v>#N/A</v>
      </c>
      <c r="K301" s="6">
        <f>loaded!W301</f>
        <v>0</v>
      </c>
      <c r="L301" t="e">
        <f>INDEX(us_acc_codes,MATCH(loaded!Y301,us_acc,0))</f>
        <v>#N/A</v>
      </c>
      <c r="M301" t="e">
        <f>INDEX(client_codes,MATCH(loaded!AA301,client,0))</f>
        <v>#N/A</v>
      </c>
      <c r="N301" t="e">
        <f>INDEX(src_ref_codes,MATCH(loaded!AC301,src_ref,0))</f>
        <v>#N/A</v>
      </c>
      <c r="O301" s="89" t="e">
        <f>IF(stats!$Y$13,DATE(RIGHT(loaded!AE301,4),MID(loaded!AE301,3,2),LEFT(loaded!AE301,2)),DATE(RIGHT(loaded!AE301,4),MID(loaded!AE301,4,2),LEFT(loaded!AE301,2)))</f>
        <v>#VALUE!</v>
      </c>
      <c r="P301" s="89" t="e">
        <f>IF(stats!$Y$13,DATE(RIGHT(loaded!AG301,4),MID(loaded!AG301,3,2),LEFT(loaded!AG301,2)),DATE(RIGHT(loaded!AG301,4),MID(loaded!AG301,4,2),LEFT(loaded!AG301,2)))</f>
        <v>#VALUE!</v>
      </c>
      <c r="Q301" s="67" t="e">
        <f t="shared" si="9"/>
        <v>#VALUE!</v>
      </c>
      <c r="R301" t="e">
        <f>INDEX(reces_codes,MATCH(loaded!AI301,reason,0))</f>
        <v>#N/A</v>
      </c>
      <c r="S301" t="e">
        <f>INDEX(TDS_codes,MATCH(loaded!AK301,TDS,0))</f>
        <v>#N/A</v>
      </c>
      <c r="T301" t="e">
        <f>IF(M301=2,"",INDEX(method_codes,MATCH(loaded!AM301,method,0)))</f>
        <v>#N/A</v>
      </c>
      <c r="U301" t="e">
        <f>IF(M301=2,"",INDEX(inj_codes,MATCH(loaded!AO301,inj,0)))</f>
        <v>#N/A</v>
      </c>
      <c r="V301" t="e">
        <f>IF(M301=2,"",INDEX(drug_codes,MATCH(loaded!AQ301,drug,0)))</f>
        <v>#N/A</v>
      </c>
      <c r="W301" t="e">
        <f>IF(M301=2,"",_xlfn.IFNA(INDEX(drug_codes,MATCH(loaded!AS301,drug,0)),""))</f>
        <v>#N/A</v>
      </c>
      <c r="X301" t="e">
        <f>IF(M301=2,"",_xlfn.IFNA(INDEX(drug_codes,MATCH(loaded!AU301,drug,0)),""))</f>
        <v>#N/A</v>
      </c>
      <c r="Y301" t="e">
        <f>IF(M301=2,"",_xlfn.IFNA(INDEX(drug_codes,MATCH(loaded!AW301,drug,0)),""))</f>
        <v>#N/A</v>
      </c>
      <c r="Z301" t="e">
        <f>IF(M301=2,"",_xlfn.IFNA(INDEX(drug_codes,MATCH(loaded!AY301,drug,0)),""))</f>
        <v>#N/A</v>
      </c>
      <c r="AA301" t="e">
        <f>IF(M301=2,"",_xlfn.IFNA(INDEX(drug_codes,MATCH(loaded!BA301,drug,0)),""))</f>
        <v>#N/A</v>
      </c>
      <c r="AB301" t="e">
        <f>INDEX(MTT_codes,MATCH(loaded!BC301,MTT,0))</f>
        <v>#N/A</v>
      </c>
      <c r="AC301" t="str">
        <f>_xlfn.IFNA(INDEX(MTT_codes,MATCH(loaded!BE301,MTT,0)),"")</f>
        <v/>
      </c>
      <c r="AD301" t="str">
        <f>_xlfn.IFNA(INDEX(MTT_codes,MATCH(loaded!BG301,MTT,0)),"")</f>
        <v/>
      </c>
      <c r="AE301" t="str">
        <f>_xlfn.IFNA(INDEX(MTT_codes,MATCH(loaded!BI301,MTT,0)),"")</f>
        <v/>
      </c>
      <c r="AF301" t="str">
        <f>_xlfn.IFNA(INDEX(MTT_codes,MATCH(loaded!BK301,MTT,0)),"")</f>
        <v/>
      </c>
      <c r="AG301" t="str">
        <f>_xlfn.IFNA(INDEX(MTT_codes,MATCH(loaded!BM301,MTT,0)),"")</f>
        <v/>
      </c>
      <c r="AH301" t="e">
        <f>INDEX(liv_ar_codes,MATCH(loaded!BO301,liv_ar,0))</f>
        <v>#N/A</v>
      </c>
      <c r="AI301" t="str">
        <f>_xlfn.IFNA(INDEX(MTT_codes,MATCH(loaded!BQ301,MTT,0)),"")</f>
        <v/>
      </c>
      <c r="AJ301">
        <f>_xlfn.IFNA(INDEX(mental_codes,MATCH(loaded!BS301,mental,0)),9)</f>
        <v>9</v>
      </c>
    </row>
    <row r="302" spans="2:36">
      <c r="B302">
        <f>loaded!C302</f>
        <v>0</v>
      </c>
      <c r="C302">
        <f>loaded!I302</f>
        <v>0</v>
      </c>
      <c r="D302">
        <f>IF(loaded!K302="Male",1,IF(loaded!K302="Female",2,9))</f>
        <v>9</v>
      </c>
      <c r="E302" s="89" t="e">
        <f>IF(stats!$Y$13,DATE(RIGHT(loaded!M302,4),MID(loaded!M302,3,2),LEFT(loaded!M302,2)),DATE(RIGHT(loaded!M302,4), MID(loaded!M302,4,2),LEFT(loaded!M302,2)))</f>
        <v>#VALUE!</v>
      </c>
      <c r="F302" s="67" t="e">
        <f t="shared" si="8"/>
        <v>#VALUE!</v>
      </c>
      <c r="G302" t="str">
        <f>LEFT(loaded!O302,3)</f>
        <v/>
      </c>
      <c r="H302" s="67" t="str">
        <f>_xlfn.IFNA(INDEX(cntry_codes,MATCH(loaded!Q302,countries,0)),IF(loaded!Q302="","0003",""))</f>
        <v>0003</v>
      </c>
      <c r="I302" t="e">
        <f>INDEX(atsi_codes,MATCH(loaded!S302,atsi,0))</f>
        <v>#N/A</v>
      </c>
      <c r="J302" t="e">
        <f>INDEX(lang_codes,MATCH(loaded!U302,lang,0))</f>
        <v>#N/A</v>
      </c>
      <c r="K302" s="6">
        <f>loaded!W302</f>
        <v>0</v>
      </c>
      <c r="L302" t="e">
        <f>INDEX(us_acc_codes,MATCH(loaded!Y302,us_acc,0))</f>
        <v>#N/A</v>
      </c>
      <c r="M302" t="e">
        <f>INDEX(client_codes,MATCH(loaded!AA302,client,0))</f>
        <v>#N/A</v>
      </c>
      <c r="N302" t="e">
        <f>INDEX(src_ref_codes,MATCH(loaded!AC302,src_ref,0))</f>
        <v>#N/A</v>
      </c>
      <c r="O302" s="89" t="e">
        <f>IF(stats!$Y$13,DATE(RIGHT(loaded!AE302,4),MID(loaded!AE302,3,2),LEFT(loaded!AE302,2)),DATE(RIGHT(loaded!AE302,4),MID(loaded!AE302,4,2),LEFT(loaded!AE302,2)))</f>
        <v>#VALUE!</v>
      </c>
      <c r="P302" s="89" t="e">
        <f>IF(stats!$Y$13,DATE(RIGHT(loaded!AG302,4),MID(loaded!AG302,3,2),LEFT(loaded!AG302,2)),DATE(RIGHT(loaded!AG302,4),MID(loaded!AG302,4,2),LEFT(loaded!AG302,2)))</f>
        <v>#VALUE!</v>
      </c>
      <c r="Q302" s="67" t="e">
        <f t="shared" si="9"/>
        <v>#VALUE!</v>
      </c>
      <c r="R302" t="e">
        <f>INDEX(reces_codes,MATCH(loaded!AI302,reason,0))</f>
        <v>#N/A</v>
      </c>
      <c r="S302" t="e">
        <f>INDEX(TDS_codes,MATCH(loaded!AK302,TDS,0))</f>
        <v>#N/A</v>
      </c>
      <c r="T302" t="e">
        <f>IF(M302=2,"",INDEX(method_codes,MATCH(loaded!AM302,method,0)))</f>
        <v>#N/A</v>
      </c>
      <c r="U302" t="e">
        <f>IF(M302=2,"",INDEX(inj_codes,MATCH(loaded!AO302,inj,0)))</f>
        <v>#N/A</v>
      </c>
      <c r="V302" t="e">
        <f>IF(M302=2,"",INDEX(drug_codes,MATCH(loaded!AQ302,drug,0)))</f>
        <v>#N/A</v>
      </c>
      <c r="W302" t="e">
        <f>IF(M302=2,"",_xlfn.IFNA(INDEX(drug_codes,MATCH(loaded!AS302,drug,0)),""))</f>
        <v>#N/A</v>
      </c>
      <c r="X302" t="e">
        <f>IF(M302=2,"",_xlfn.IFNA(INDEX(drug_codes,MATCH(loaded!AU302,drug,0)),""))</f>
        <v>#N/A</v>
      </c>
      <c r="Y302" t="e">
        <f>IF(M302=2,"",_xlfn.IFNA(INDEX(drug_codes,MATCH(loaded!AW302,drug,0)),""))</f>
        <v>#N/A</v>
      </c>
      <c r="Z302" t="e">
        <f>IF(M302=2,"",_xlfn.IFNA(INDEX(drug_codes,MATCH(loaded!AY302,drug,0)),""))</f>
        <v>#N/A</v>
      </c>
      <c r="AA302" t="e">
        <f>IF(M302=2,"",_xlfn.IFNA(INDEX(drug_codes,MATCH(loaded!BA302,drug,0)),""))</f>
        <v>#N/A</v>
      </c>
      <c r="AB302" t="e">
        <f>INDEX(MTT_codes,MATCH(loaded!BC302,MTT,0))</f>
        <v>#N/A</v>
      </c>
      <c r="AC302" t="str">
        <f>_xlfn.IFNA(INDEX(MTT_codes,MATCH(loaded!BE302,MTT,0)),"")</f>
        <v/>
      </c>
      <c r="AD302" t="str">
        <f>_xlfn.IFNA(INDEX(MTT_codes,MATCH(loaded!BG302,MTT,0)),"")</f>
        <v/>
      </c>
      <c r="AE302" t="str">
        <f>_xlfn.IFNA(INDEX(MTT_codes,MATCH(loaded!BI302,MTT,0)),"")</f>
        <v/>
      </c>
      <c r="AF302" t="str">
        <f>_xlfn.IFNA(INDEX(MTT_codes,MATCH(loaded!BK302,MTT,0)),"")</f>
        <v/>
      </c>
      <c r="AG302" t="str">
        <f>_xlfn.IFNA(INDEX(MTT_codes,MATCH(loaded!BM302,MTT,0)),"")</f>
        <v/>
      </c>
      <c r="AH302" t="e">
        <f>INDEX(liv_ar_codes,MATCH(loaded!BO302,liv_ar,0))</f>
        <v>#N/A</v>
      </c>
      <c r="AI302" t="str">
        <f>_xlfn.IFNA(INDEX(MTT_codes,MATCH(loaded!BQ302,MTT,0)),"")</f>
        <v/>
      </c>
      <c r="AJ302">
        <f>_xlfn.IFNA(INDEX(mental_codes,MATCH(loaded!BS302,mental,0)),9)</f>
        <v>9</v>
      </c>
    </row>
    <row r="303" spans="2:36">
      <c r="B303">
        <f>loaded!C303</f>
        <v>0</v>
      </c>
      <c r="C303">
        <f>loaded!I303</f>
        <v>0</v>
      </c>
      <c r="D303">
        <f>IF(loaded!K303="Male",1,IF(loaded!K303="Female",2,9))</f>
        <v>9</v>
      </c>
      <c r="E303" s="89" t="e">
        <f>IF(stats!$Y$13,DATE(RIGHT(loaded!M303,4),MID(loaded!M303,3,2),LEFT(loaded!M303,2)),DATE(RIGHT(loaded!M303,4), MID(loaded!M303,4,2),LEFT(loaded!M303,2)))</f>
        <v>#VALUE!</v>
      </c>
      <c r="F303" s="67" t="e">
        <f t="shared" si="8"/>
        <v>#VALUE!</v>
      </c>
      <c r="G303" t="str">
        <f>LEFT(loaded!O303,3)</f>
        <v/>
      </c>
      <c r="H303" s="67" t="str">
        <f>_xlfn.IFNA(INDEX(cntry_codes,MATCH(loaded!Q303,countries,0)),IF(loaded!Q303="","0003",""))</f>
        <v>0003</v>
      </c>
      <c r="I303" t="e">
        <f>INDEX(atsi_codes,MATCH(loaded!S303,atsi,0))</f>
        <v>#N/A</v>
      </c>
      <c r="J303" t="e">
        <f>INDEX(lang_codes,MATCH(loaded!U303,lang,0))</f>
        <v>#N/A</v>
      </c>
      <c r="K303" s="6">
        <f>loaded!W303</f>
        <v>0</v>
      </c>
      <c r="L303" t="e">
        <f>INDEX(us_acc_codes,MATCH(loaded!Y303,us_acc,0))</f>
        <v>#N/A</v>
      </c>
      <c r="M303" t="e">
        <f>INDEX(client_codes,MATCH(loaded!AA303,client,0))</f>
        <v>#N/A</v>
      </c>
      <c r="N303" t="e">
        <f>INDEX(src_ref_codes,MATCH(loaded!AC303,src_ref,0))</f>
        <v>#N/A</v>
      </c>
      <c r="O303" s="89" t="e">
        <f>IF(stats!$Y$13,DATE(RIGHT(loaded!AE303,4),MID(loaded!AE303,3,2),LEFT(loaded!AE303,2)),DATE(RIGHT(loaded!AE303,4),MID(loaded!AE303,4,2),LEFT(loaded!AE303,2)))</f>
        <v>#VALUE!</v>
      </c>
      <c r="P303" s="89" t="e">
        <f>IF(stats!$Y$13,DATE(RIGHT(loaded!AG303,4),MID(loaded!AG303,3,2),LEFT(loaded!AG303,2)),DATE(RIGHT(loaded!AG303,4),MID(loaded!AG303,4,2),LEFT(loaded!AG303,2)))</f>
        <v>#VALUE!</v>
      </c>
      <c r="Q303" s="67" t="e">
        <f t="shared" si="9"/>
        <v>#VALUE!</v>
      </c>
      <c r="R303" t="e">
        <f>INDEX(reces_codes,MATCH(loaded!AI303,reason,0))</f>
        <v>#N/A</v>
      </c>
      <c r="S303" t="e">
        <f>INDEX(TDS_codes,MATCH(loaded!AK303,TDS,0))</f>
        <v>#N/A</v>
      </c>
      <c r="T303" t="e">
        <f>IF(M303=2,"",INDEX(method_codes,MATCH(loaded!AM303,method,0)))</f>
        <v>#N/A</v>
      </c>
      <c r="U303" t="e">
        <f>IF(M303=2,"",INDEX(inj_codes,MATCH(loaded!AO303,inj,0)))</f>
        <v>#N/A</v>
      </c>
      <c r="V303" t="e">
        <f>IF(M303=2,"",INDEX(drug_codes,MATCH(loaded!AQ303,drug,0)))</f>
        <v>#N/A</v>
      </c>
      <c r="W303" t="e">
        <f>IF(M303=2,"",_xlfn.IFNA(INDEX(drug_codes,MATCH(loaded!AS303,drug,0)),""))</f>
        <v>#N/A</v>
      </c>
      <c r="X303" t="e">
        <f>IF(M303=2,"",_xlfn.IFNA(INDEX(drug_codes,MATCH(loaded!AU303,drug,0)),""))</f>
        <v>#N/A</v>
      </c>
      <c r="Y303" t="e">
        <f>IF(M303=2,"",_xlfn.IFNA(INDEX(drug_codes,MATCH(loaded!AW303,drug,0)),""))</f>
        <v>#N/A</v>
      </c>
      <c r="Z303" t="e">
        <f>IF(M303=2,"",_xlfn.IFNA(INDEX(drug_codes,MATCH(loaded!AY303,drug,0)),""))</f>
        <v>#N/A</v>
      </c>
      <c r="AA303" t="e">
        <f>IF(M303=2,"",_xlfn.IFNA(INDEX(drug_codes,MATCH(loaded!BA303,drug,0)),""))</f>
        <v>#N/A</v>
      </c>
      <c r="AB303" t="e">
        <f>INDEX(MTT_codes,MATCH(loaded!BC303,MTT,0))</f>
        <v>#N/A</v>
      </c>
      <c r="AC303" t="str">
        <f>_xlfn.IFNA(INDEX(MTT_codes,MATCH(loaded!BE303,MTT,0)),"")</f>
        <v/>
      </c>
      <c r="AD303" t="str">
        <f>_xlfn.IFNA(INDEX(MTT_codes,MATCH(loaded!BG303,MTT,0)),"")</f>
        <v/>
      </c>
      <c r="AE303" t="str">
        <f>_xlfn.IFNA(INDEX(MTT_codes,MATCH(loaded!BI303,MTT,0)),"")</f>
        <v/>
      </c>
      <c r="AF303" t="str">
        <f>_xlfn.IFNA(INDEX(MTT_codes,MATCH(loaded!BK303,MTT,0)),"")</f>
        <v/>
      </c>
      <c r="AG303" t="str">
        <f>_xlfn.IFNA(INDEX(MTT_codes,MATCH(loaded!BM303,MTT,0)),"")</f>
        <v/>
      </c>
      <c r="AH303" t="e">
        <f>INDEX(liv_ar_codes,MATCH(loaded!BO303,liv_ar,0))</f>
        <v>#N/A</v>
      </c>
      <c r="AI303" t="str">
        <f>_xlfn.IFNA(INDEX(MTT_codes,MATCH(loaded!BQ303,MTT,0)),"")</f>
        <v/>
      </c>
      <c r="AJ303">
        <f>_xlfn.IFNA(INDEX(mental_codes,MATCH(loaded!BS303,mental,0)),9)</f>
        <v>9</v>
      </c>
    </row>
    <row r="304" spans="2:36">
      <c r="B304">
        <f>loaded!C304</f>
        <v>0</v>
      </c>
      <c r="C304">
        <f>loaded!I304</f>
        <v>0</v>
      </c>
      <c r="D304">
        <f>IF(loaded!K304="Male",1,IF(loaded!K304="Female",2,9))</f>
        <v>9</v>
      </c>
      <c r="E304" s="89" t="e">
        <f>IF(stats!$Y$13,DATE(RIGHT(loaded!M304,4),MID(loaded!M304,3,2),LEFT(loaded!M304,2)),DATE(RIGHT(loaded!M304,4), MID(loaded!M304,4,2),LEFT(loaded!M304,2)))</f>
        <v>#VALUE!</v>
      </c>
      <c r="F304" s="67" t="e">
        <f t="shared" si="8"/>
        <v>#VALUE!</v>
      </c>
      <c r="G304" t="str">
        <f>LEFT(loaded!O304,3)</f>
        <v/>
      </c>
      <c r="H304" s="67" t="str">
        <f>_xlfn.IFNA(INDEX(cntry_codes,MATCH(loaded!Q304,countries,0)),IF(loaded!Q304="","0003",""))</f>
        <v>0003</v>
      </c>
      <c r="I304" t="e">
        <f>INDEX(atsi_codes,MATCH(loaded!S304,atsi,0))</f>
        <v>#N/A</v>
      </c>
      <c r="J304" t="e">
        <f>INDEX(lang_codes,MATCH(loaded!U304,lang,0))</f>
        <v>#N/A</v>
      </c>
      <c r="K304" s="6">
        <f>loaded!W304</f>
        <v>0</v>
      </c>
      <c r="L304" t="e">
        <f>INDEX(us_acc_codes,MATCH(loaded!Y304,us_acc,0))</f>
        <v>#N/A</v>
      </c>
      <c r="M304" t="e">
        <f>INDEX(client_codes,MATCH(loaded!AA304,client,0))</f>
        <v>#N/A</v>
      </c>
      <c r="N304" t="e">
        <f>INDEX(src_ref_codes,MATCH(loaded!AC304,src_ref,0))</f>
        <v>#N/A</v>
      </c>
      <c r="O304" s="89" t="e">
        <f>IF(stats!$Y$13,DATE(RIGHT(loaded!AE304,4),MID(loaded!AE304,3,2),LEFT(loaded!AE304,2)),DATE(RIGHT(loaded!AE304,4),MID(loaded!AE304,4,2),LEFT(loaded!AE304,2)))</f>
        <v>#VALUE!</v>
      </c>
      <c r="P304" s="89" t="e">
        <f>IF(stats!$Y$13,DATE(RIGHT(loaded!AG304,4),MID(loaded!AG304,3,2),LEFT(loaded!AG304,2)),DATE(RIGHT(loaded!AG304,4),MID(loaded!AG304,4,2),LEFT(loaded!AG304,2)))</f>
        <v>#VALUE!</v>
      </c>
      <c r="Q304" s="67" t="e">
        <f t="shared" si="9"/>
        <v>#VALUE!</v>
      </c>
      <c r="R304" t="e">
        <f>INDEX(reces_codes,MATCH(loaded!AI304,reason,0))</f>
        <v>#N/A</v>
      </c>
      <c r="S304" t="e">
        <f>INDEX(TDS_codes,MATCH(loaded!AK304,TDS,0))</f>
        <v>#N/A</v>
      </c>
      <c r="T304" t="e">
        <f>IF(M304=2,"",INDEX(method_codes,MATCH(loaded!AM304,method,0)))</f>
        <v>#N/A</v>
      </c>
      <c r="U304" t="e">
        <f>IF(M304=2,"",INDEX(inj_codes,MATCH(loaded!AO304,inj,0)))</f>
        <v>#N/A</v>
      </c>
      <c r="V304" t="e">
        <f>IF(M304=2,"",INDEX(drug_codes,MATCH(loaded!AQ304,drug,0)))</f>
        <v>#N/A</v>
      </c>
      <c r="W304" t="e">
        <f>IF(M304=2,"",_xlfn.IFNA(INDEX(drug_codes,MATCH(loaded!AS304,drug,0)),""))</f>
        <v>#N/A</v>
      </c>
      <c r="X304" t="e">
        <f>IF(M304=2,"",_xlfn.IFNA(INDEX(drug_codes,MATCH(loaded!AU304,drug,0)),""))</f>
        <v>#N/A</v>
      </c>
      <c r="Y304" t="e">
        <f>IF(M304=2,"",_xlfn.IFNA(INDEX(drug_codes,MATCH(loaded!AW304,drug,0)),""))</f>
        <v>#N/A</v>
      </c>
      <c r="Z304" t="e">
        <f>IF(M304=2,"",_xlfn.IFNA(INDEX(drug_codes,MATCH(loaded!AY304,drug,0)),""))</f>
        <v>#N/A</v>
      </c>
      <c r="AA304" t="e">
        <f>IF(M304=2,"",_xlfn.IFNA(INDEX(drug_codes,MATCH(loaded!BA304,drug,0)),""))</f>
        <v>#N/A</v>
      </c>
      <c r="AB304" t="e">
        <f>INDEX(MTT_codes,MATCH(loaded!BC304,MTT,0))</f>
        <v>#N/A</v>
      </c>
      <c r="AC304" t="str">
        <f>_xlfn.IFNA(INDEX(MTT_codes,MATCH(loaded!BE304,MTT,0)),"")</f>
        <v/>
      </c>
      <c r="AD304" t="str">
        <f>_xlfn.IFNA(INDEX(MTT_codes,MATCH(loaded!BG304,MTT,0)),"")</f>
        <v/>
      </c>
      <c r="AE304" t="str">
        <f>_xlfn.IFNA(INDEX(MTT_codes,MATCH(loaded!BI304,MTT,0)),"")</f>
        <v/>
      </c>
      <c r="AF304" t="str">
        <f>_xlfn.IFNA(INDEX(MTT_codes,MATCH(loaded!BK304,MTT,0)),"")</f>
        <v/>
      </c>
      <c r="AG304" t="str">
        <f>_xlfn.IFNA(INDEX(MTT_codes,MATCH(loaded!BM304,MTT,0)),"")</f>
        <v/>
      </c>
      <c r="AH304" t="e">
        <f>INDEX(liv_ar_codes,MATCH(loaded!BO304,liv_ar,0))</f>
        <v>#N/A</v>
      </c>
      <c r="AI304" t="str">
        <f>_xlfn.IFNA(INDEX(MTT_codes,MATCH(loaded!BQ304,MTT,0)),"")</f>
        <v/>
      </c>
      <c r="AJ304">
        <f>_xlfn.IFNA(INDEX(mental_codes,MATCH(loaded!BS304,mental,0)),9)</f>
        <v>9</v>
      </c>
    </row>
    <row r="305" spans="2:36">
      <c r="B305">
        <f>loaded!C305</f>
        <v>0</v>
      </c>
      <c r="C305">
        <f>loaded!I305</f>
        <v>0</v>
      </c>
      <c r="D305">
        <f>IF(loaded!K305="Male",1,IF(loaded!K305="Female",2,9))</f>
        <v>9</v>
      </c>
      <c r="E305" s="89" t="e">
        <f>IF(stats!$Y$13,DATE(RIGHT(loaded!M305,4),MID(loaded!M305,3,2),LEFT(loaded!M305,2)),DATE(RIGHT(loaded!M305,4), MID(loaded!M305,4,2),LEFT(loaded!M305,2)))</f>
        <v>#VALUE!</v>
      </c>
      <c r="F305" s="67" t="e">
        <f t="shared" si="8"/>
        <v>#VALUE!</v>
      </c>
      <c r="G305" t="str">
        <f>LEFT(loaded!O305,3)</f>
        <v/>
      </c>
      <c r="H305" s="67" t="str">
        <f>_xlfn.IFNA(INDEX(cntry_codes,MATCH(loaded!Q305,countries,0)),IF(loaded!Q305="","0003",""))</f>
        <v>0003</v>
      </c>
      <c r="I305" t="e">
        <f>INDEX(atsi_codes,MATCH(loaded!S305,atsi,0))</f>
        <v>#N/A</v>
      </c>
      <c r="J305" t="e">
        <f>INDEX(lang_codes,MATCH(loaded!U305,lang,0))</f>
        <v>#N/A</v>
      </c>
      <c r="K305" s="6">
        <f>loaded!W305</f>
        <v>0</v>
      </c>
      <c r="L305" t="e">
        <f>INDEX(us_acc_codes,MATCH(loaded!Y305,us_acc,0))</f>
        <v>#N/A</v>
      </c>
      <c r="M305" t="e">
        <f>INDEX(client_codes,MATCH(loaded!AA305,client,0))</f>
        <v>#N/A</v>
      </c>
      <c r="N305" t="e">
        <f>INDEX(src_ref_codes,MATCH(loaded!AC305,src_ref,0))</f>
        <v>#N/A</v>
      </c>
      <c r="O305" s="89" t="e">
        <f>IF(stats!$Y$13,DATE(RIGHT(loaded!AE305,4),MID(loaded!AE305,3,2),LEFT(loaded!AE305,2)),DATE(RIGHT(loaded!AE305,4),MID(loaded!AE305,4,2),LEFT(loaded!AE305,2)))</f>
        <v>#VALUE!</v>
      </c>
      <c r="P305" s="89" t="e">
        <f>IF(stats!$Y$13,DATE(RIGHT(loaded!AG305,4),MID(loaded!AG305,3,2),LEFT(loaded!AG305,2)),DATE(RIGHT(loaded!AG305,4),MID(loaded!AG305,4,2),LEFT(loaded!AG305,2)))</f>
        <v>#VALUE!</v>
      </c>
      <c r="Q305" s="67" t="e">
        <f t="shared" si="9"/>
        <v>#VALUE!</v>
      </c>
      <c r="R305" t="e">
        <f>INDEX(reces_codes,MATCH(loaded!AI305,reason,0))</f>
        <v>#N/A</v>
      </c>
      <c r="S305" t="e">
        <f>INDEX(TDS_codes,MATCH(loaded!AK305,TDS,0))</f>
        <v>#N/A</v>
      </c>
      <c r="T305" t="e">
        <f>IF(M305=2,"",INDEX(method_codes,MATCH(loaded!AM305,method,0)))</f>
        <v>#N/A</v>
      </c>
      <c r="U305" t="e">
        <f>IF(M305=2,"",INDEX(inj_codes,MATCH(loaded!AO305,inj,0)))</f>
        <v>#N/A</v>
      </c>
      <c r="V305" t="e">
        <f>IF(M305=2,"",INDEX(drug_codes,MATCH(loaded!AQ305,drug,0)))</f>
        <v>#N/A</v>
      </c>
      <c r="W305" t="e">
        <f>IF(M305=2,"",_xlfn.IFNA(INDEX(drug_codes,MATCH(loaded!AS305,drug,0)),""))</f>
        <v>#N/A</v>
      </c>
      <c r="X305" t="e">
        <f>IF(M305=2,"",_xlfn.IFNA(INDEX(drug_codes,MATCH(loaded!AU305,drug,0)),""))</f>
        <v>#N/A</v>
      </c>
      <c r="Y305" t="e">
        <f>IF(M305=2,"",_xlfn.IFNA(INDEX(drug_codes,MATCH(loaded!AW305,drug,0)),""))</f>
        <v>#N/A</v>
      </c>
      <c r="Z305" t="e">
        <f>IF(M305=2,"",_xlfn.IFNA(INDEX(drug_codes,MATCH(loaded!AY305,drug,0)),""))</f>
        <v>#N/A</v>
      </c>
      <c r="AA305" t="e">
        <f>IF(M305=2,"",_xlfn.IFNA(INDEX(drug_codes,MATCH(loaded!BA305,drug,0)),""))</f>
        <v>#N/A</v>
      </c>
      <c r="AB305" t="e">
        <f>INDEX(MTT_codes,MATCH(loaded!BC305,MTT,0))</f>
        <v>#N/A</v>
      </c>
      <c r="AC305" t="str">
        <f>_xlfn.IFNA(INDEX(MTT_codes,MATCH(loaded!BE305,MTT,0)),"")</f>
        <v/>
      </c>
      <c r="AD305" t="str">
        <f>_xlfn.IFNA(INDEX(MTT_codes,MATCH(loaded!BG305,MTT,0)),"")</f>
        <v/>
      </c>
      <c r="AE305" t="str">
        <f>_xlfn.IFNA(INDEX(MTT_codes,MATCH(loaded!BI305,MTT,0)),"")</f>
        <v/>
      </c>
      <c r="AF305" t="str">
        <f>_xlfn.IFNA(INDEX(MTT_codes,MATCH(loaded!BK305,MTT,0)),"")</f>
        <v/>
      </c>
      <c r="AG305" t="str">
        <f>_xlfn.IFNA(INDEX(MTT_codes,MATCH(loaded!BM305,MTT,0)),"")</f>
        <v/>
      </c>
      <c r="AH305" t="e">
        <f>INDEX(liv_ar_codes,MATCH(loaded!BO305,liv_ar,0))</f>
        <v>#N/A</v>
      </c>
      <c r="AI305" t="str">
        <f>_xlfn.IFNA(INDEX(MTT_codes,MATCH(loaded!BQ305,MTT,0)),"")</f>
        <v/>
      </c>
      <c r="AJ305">
        <f>_xlfn.IFNA(INDEX(mental_codes,MATCH(loaded!BS305,mental,0)),9)</f>
        <v>9</v>
      </c>
    </row>
    <row r="306" spans="2:36">
      <c r="B306">
        <f>loaded!C306</f>
        <v>0</v>
      </c>
      <c r="C306">
        <f>loaded!I306</f>
        <v>0</v>
      </c>
      <c r="D306">
        <f>IF(loaded!K306="Male",1,IF(loaded!K306="Female",2,9))</f>
        <v>9</v>
      </c>
      <c r="E306" s="89" t="e">
        <f>IF(stats!$Y$13,DATE(RIGHT(loaded!M306,4),MID(loaded!M306,3,2),LEFT(loaded!M306,2)),DATE(RIGHT(loaded!M306,4), MID(loaded!M306,4,2),LEFT(loaded!M306,2)))</f>
        <v>#VALUE!</v>
      </c>
      <c r="F306" s="67" t="e">
        <f t="shared" si="8"/>
        <v>#VALUE!</v>
      </c>
      <c r="G306" t="str">
        <f>LEFT(loaded!O306,3)</f>
        <v/>
      </c>
      <c r="H306" s="67" t="str">
        <f>_xlfn.IFNA(INDEX(cntry_codes,MATCH(loaded!Q306,countries,0)),IF(loaded!Q306="","0003",""))</f>
        <v>0003</v>
      </c>
      <c r="I306" t="e">
        <f>INDEX(atsi_codes,MATCH(loaded!S306,atsi,0))</f>
        <v>#N/A</v>
      </c>
      <c r="J306" t="e">
        <f>INDEX(lang_codes,MATCH(loaded!U306,lang,0))</f>
        <v>#N/A</v>
      </c>
      <c r="K306" s="6">
        <f>loaded!W306</f>
        <v>0</v>
      </c>
      <c r="L306" t="e">
        <f>INDEX(us_acc_codes,MATCH(loaded!Y306,us_acc,0))</f>
        <v>#N/A</v>
      </c>
      <c r="M306" t="e">
        <f>INDEX(client_codes,MATCH(loaded!AA306,client,0))</f>
        <v>#N/A</v>
      </c>
      <c r="N306" t="e">
        <f>INDEX(src_ref_codes,MATCH(loaded!AC306,src_ref,0))</f>
        <v>#N/A</v>
      </c>
      <c r="O306" s="89" t="e">
        <f>IF(stats!$Y$13,DATE(RIGHT(loaded!AE306,4),MID(loaded!AE306,3,2),LEFT(loaded!AE306,2)),DATE(RIGHT(loaded!AE306,4),MID(loaded!AE306,4,2),LEFT(loaded!AE306,2)))</f>
        <v>#VALUE!</v>
      </c>
      <c r="P306" s="89" t="e">
        <f>IF(stats!$Y$13,DATE(RIGHT(loaded!AG306,4),MID(loaded!AG306,3,2),LEFT(loaded!AG306,2)),DATE(RIGHT(loaded!AG306,4),MID(loaded!AG306,4,2),LEFT(loaded!AG306,2)))</f>
        <v>#VALUE!</v>
      </c>
      <c r="Q306" s="67" t="e">
        <f t="shared" si="9"/>
        <v>#VALUE!</v>
      </c>
      <c r="R306" t="e">
        <f>INDEX(reces_codes,MATCH(loaded!AI306,reason,0))</f>
        <v>#N/A</v>
      </c>
      <c r="S306" t="e">
        <f>INDEX(TDS_codes,MATCH(loaded!AK306,TDS,0))</f>
        <v>#N/A</v>
      </c>
      <c r="T306" t="e">
        <f>IF(M306=2,"",INDEX(method_codes,MATCH(loaded!AM306,method,0)))</f>
        <v>#N/A</v>
      </c>
      <c r="U306" t="e">
        <f>IF(M306=2,"",INDEX(inj_codes,MATCH(loaded!AO306,inj,0)))</f>
        <v>#N/A</v>
      </c>
      <c r="V306" t="e">
        <f>IF(M306=2,"",INDEX(drug_codes,MATCH(loaded!AQ306,drug,0)))</f>
        <v>#N/A</v>
      </c>
      <c r="W306" t="e">
        <f>IF(M306=2,"",_xlfn.IFNA(INDEX(drug_codes,MATCH(loaded!AS306,drug,0)),""))</f>
        <v>#N/A</v>
      </c>
      <c r="X306" t="e">
        <f>IF(M306=2,"",_xlfn.IFNA(INDEX(drug_codes,MATCH(loaded!AU306,drug,0)),""))</f>
        <v>#N/A</v>
      </c>
      <c r="Y306" t="e">
        <f>IF(M306=2,"",_xlfn.IFNA(INDEX(drug_codes,MATCH(loaded!AW306,drug,0)),""))</f>
        <v>#N/A</v>
      </c>
      <c r="Z306" t="e">
        <f>IF(M306=2,"",_xlfn.IFNA(INDEX(drug_codes,MATCH(loaded!AY306,drug,0)),""))</f>
        <v>#N/A</v>
      </c>
      <c r="AA306" t="e">
        <f>IF(M306=2,"",_xlfn.IFNA(INDEX(drug_codes,MATCH(loaded!BA306,drug,0)),""))</f>
        <v>#N/A</v>
      </c>
      <c r="AB306" t="e">
        <f>INDEX(MTT_codes,MATCH(loaded!BC306,MTT,0))</f>
        <v>#N/A</v>
      </c>
      <c r="AC306" t="str">
        <f>_xlfn.IFNA(INDEX(MTT_codes,MATCH(loaded!BE306,MTT,0)),"")</f>
        <v/>
      </c>
      <c r="AD306" t="str">
        <f>_xlfn.IFNA(INDEX(MTT_codes,MATCH(loaded!BG306,MTT,0)),"")</f>
        <v/>
      </c>
      <c r="AE306" t="str">
        <f>_xlfn.IFNA(INDEX(MTT_codes,MATCH(loaded!BI306,MTT,0)),"")</f>
        <v/>
      </c>
      <c r="AF306" t="str">
        <f>_xlfn.IFNA(INDEX(MTT_codes,MATCH(loaded!BK306,MTT,0)),"")</f>
        <v/>
      </c>
      <c r="AG306" t="str">
        <f>_xlfn.IFNA(INDEX(MTT_codes,MATCH(loaded!BM306,MTT,0)),"")</f>
        <v/>
      </c>
      <c r="AH306" t="e">
        <f>INDEX(liv_ar_codes,MATCH(loaded!BO306,liv_ar,0))</f>
        <v>#N/A</v>
      </c>
      <c r="AI306" t="str">
        <f>_xlfn.IFNA(INDEX(MTT_codes,MATCH(loaded!BQ306,MTT,0)),"")</f>
        <v/>
      </c>
      <c r="AJ306">
        <f>_xlfn.IFNA(INDEX(mental_codes,MATCH(loaded!BS306,mental,0)),9)</f>
        <v>9</v>
      </c>
    </row>
    <row r="307" spans="2:36">
      <c r="B307">
        <f>loaded!C307</f>
        <v>0</v>
      </c>
      <c r="C307">
        <f>loaded!I307</f>
        <v>0</v>
      </c>
      <c r="D307">
        <f>IF(loaded!K307="Male",1,IF(loaded!K307="Female",2,9))</f>
        <v>9</v>
      </c>
      <c r="E307" s="89" t="e">
        <f>IF(stats!$Y$13,DATE(RIGHT(loaded!M307,4),MID(loaded!M307,3,2),LEFT(loaded!M307,2)),DATE(RIGHT(loaded!M307,4), MID(loaded!M307,4,2),LEFT(loaded!M307,2)))</f>
        <v>#VALUE!</v>
      </c>
      <c r="F307" s="67" t="e">
        <f t="shared" si="8"/>
        <v>#VALUE!</v>
      </c>
      <c r="G307" t="str">
        <f>LEFT(loaded!O307,3)</f>
        <v/>
      </c>
      <c r="H307" s="67" t="str">
        <f>_xlfn.IFNA(INDEX(cntry_codes,MATCH(loaded!Q307,countries,0)),IF(loaded!Q307="","0003",""))</f>
        <v>0003</v>
      </c>
      <c r="I307" t="e">
        <f>INDEX(atsi_codes,MATCH(loaded!S307,atsi,0))</f>
        <v>#N/A</v>
      </c>
      <c r="J307" t="e">
        <f>INDEX(lang_codes,MATCH(loaded!U307,lang,0))</f>
        <v>#N/A</v>
      </c>
      <c r="K307" s="6">
        <f>loaded!W307</f>
        <v>0</v>
      </c>
      <c r="L307" t="e">
        <f>INDEX(us_acc_codes,MATCH(loaded!Y307,us_acc,0))</f>
        <v>#N/A</v>
      </c>
      <c r="M307" t="e">
        <f>INDEX(client_codes,MATCH(loaded!AA307,client,0))</f>
        <v>#N/A</v>
      </c>
      <c r="N307" t="e">
        <f>INDEX(src_ref_codes,MATCH(loaded!AC307,src_ref,0))</f>
        <v>#N/A</v>
      </c>
      <c r="O307" s="89" t="e">
        <f>IF(stats!$Y$13,DATE(RIGHT(loaded!AE307,4),MID(loaded!AE307,3,2),LEFT(loaded!AE307,2)),DATE(RIGHT(loaded!AE307,4),MID(loaded!AE307,4,2),LEFT(loaded!AE307,2)))</f>
        <v>#VALUE!</v>
      </c>
      <c r="P307" s="89" t="e">
        <f>IF(stats!$Y$13,DATE(RIGHT(loaded!AG307,4),MID(loaded!AG307,3,2),LEFT(loaded!AG307,2)),DATE(RIGHT(loaded!AG307,4),MID(loaded!AG307,4,2),LEFT(loaded!AG307,2)))</f>
        <v>#VALUE!</v>
      </c>
      <c r="Q307" s="67" t="e">
        <f t="shared" si="9"/>
        <v>#VALUE!</v>
      </c>
      <c r="R307" t="e">
        <f>INDEX(reces_codes,MATCH(loaded!AI307,reason,0))</f>
        <v>#N/A</v>
      </c>
      <c r="S307" t="e">
        <f>INDEX(TDS_codes,MATCH(loaded!AK307,TDS,0))</f>
        <v>#N/A</v>
      </c>
      <c r="T307" t="e">
        <f>IF(M307=2,"",INDEX(method_codes,MATCH(loaded!AM307,method,0)))</f>
        <v>#N/A</v>
      </c>
      <c r="U307" t="e">
        <f>IF(M307=2,"",INDEX(inj_codes,MATCH(loaded!AO307,inj,0)))</f>
        <v>#N/A</v>
      </c>
      <c r="V307" t="e">
        <f>IF(M307=2,"",INDEX(drug_codes,MATCH(loaded!AQ307,drug,0)))</f>
        <v>#N/A</v>
      </c>
      <c r="W307" t="e">
        <f>IF(M307=2,"",_xlfn.IFNA(INDEX(drug_codes,MATCH(loaded!AS307,drug,0)),""))</f>
        <v>#N/A</v>
      </c>
      <c r="X307" t="e">
        <f>IF(M307=2,"",_xlfn.IFNA(INDEX(drug_codes,MATCH(loaded!AU307,drug,0)),""))</f>
        <v>#N/A</v>
      </c>
      <c r="Y307" t="e">
        <f>IF(M307=2,"",_xlfn.IFNA(INDEX(drug_codes,MATCH(loaded!AW307,drug,0)),""))</f>
        <v>#N/A</v>
      </c>
      <c r="Z307" t="e">
        <f>IF(M307=2,"",_xlfn.IFNA(INDEX(drug_codes,MATCH(loaded!AY307,drug,0)),""))</f>
        <v>#N/A</v>
      </c>
      <c r="AA307" t="e">
        <f>IF(M307=2,"",_xlfn.IFNA(INDEX(drug_codes,MATCH(loaded!BA307,drug,0)),""))</f>
        <v>#N/A</v>
      </c>
      <c r="AB307" t="e">
        <f>INDEX(MTT_codes,MATCH(loaded!BC307,MTT,0))</f>
        <v>#N/A</v>
      </c>
      <c r="AC307" t="str">
        <f>_xlfn.IFNA(INDEX(MTT_codes,MATCH(loaded!BE307,MTT,0)),"")</f>
        <v/>
      </c>
      <c r="AD307" t="str">
        <f>_xlfn.IFNA(INDEX(MTT_codes,MATCH(loaded!BG307,MTT,0)),"")</f>
        <v/>
      </c>
      <c r="AE307" t="str">
        <f>_xlfn.IFNA(INDEX(MTT_codes,MATCH(loaded!BI307,MTT,0)),"")</f>
        <v/>
      </c>
      <c r="AF307" t="str">
        <f>_xlfn.IFNA(INDEX(MTT_codes,MATCH(loaded!BK307,MTT,0)),"")</f>
        <v/>
      </c>
      <c r="AG307" t="str">
        <f>_xlfn.IFNA(INDEX(MTT_codes,MATCH(loaded!BM307,MTT,0)),"")</f>
        <v/>
      </c>
      <c r="AH307" t="e">
        <f>INDEX(liv_ar_codes,MATCH(loaded!BO307,liv_ar,0))</f>
        <v>#N/A</v>
      </c>
      <c r="AI307" t="str">
        <f>_xlfn.IFNA(INDEX(MTT_codes,MATCH(loaded!BQ307,MTT,0)),"")</f>
        <v/>
      </c>
      <c r="AJ307">
        <f>_xlfn.IFNA(INDEX(mental_codes,MATCH(loaded!BS307,mental,0)),9)</f>
        <v>9</v>
      </c>
    </row>
    <row r="308" spans="2:36">
      <c r="B308">
        <f>loaded!C308</f>
        <v>0</v>
      </c>
      <c r="C308">
        <f>loaded!I308</f>
        <v>0</v>
      </c>
      <c r="D308">
        <f>IF(loaded!K308="Male",1,IF(loaded!K308="Female",2,9))</f>
        <v>9</v>
      </c>
      <c r="E308" s="89" t="e">
        <f>IF(stats!$Y$13,DATE(RIGHT(loaded!M308,4),MID(loaded!M308,3,2),LEFT(loaded!M308,2)),DATE(RIGHT(loaded!M308,4), MID(loaded!M308,4,2),LEFT(loaded!M308,2)))</f>
        <v>#VALUE!</v>
      </c>
      <c r="F308" s="67" t="e">
        <f t="shared" si="8"/>
        <v>#VALUE!</v>
      </c>
      <c r="G308" t="str">
        <f>LEFT(loaded!O308,3)</f>
        <v/>
      </c>
      <c r="H308" s="67" t="str">
        <f>_xlfn.IFNA(INDEX(cntry_codes,MATCH(loaded!Q308,countries,0)),IF(loaded!Q308="","0003",""))</f>
        <v>0003</v>
      </c>
      <c r="I308" t="e">
        <f>INDEX(atsi_codes,MATCH(loaded!S308,atsi,0))</f>
        <v>#N/A</v>
      </c>
      <c r="J308" t="e">
        <f>INDEX(lang_codes,MATCH(loaded!U308,lang,0))</f>
        <v>#N/A</v>
      </c>
      <c r="K308" s="6">
        <f>loaded!W308</f>
        <v>0</v>
      </c>
      <c r="L308" t="e">
        <f>INDEX(us_acc_codes,MATCH(loaded!Y308,us_acc,0))</f>
        <v>#N/A</v>
      </c>
      <c r="M308" t="e">
        <f>INDEX(client_codes,MATCH(loaded!AA308,client,0))</f>
        <v>#N/A</v>
      </c>
      <c r="N308" t="e">
        <f>INDEX(src_ref_codes,MATCH(loaded!AC308,src_ref,0))</f>
        <v>#N/A</v>
      </c>
      <c r="O308" s="89" t="e">
        <f>IF(stats!$Y$13,DATE(RIGHT(loaded!AE308,4),MID(loaded!AE308,3,2),LEFT(loaded!AE308,2)),DATE(RIGHT(loaded!AE308,4),MID(loaded!AE308,4,2),LEFT(loaded!AE308,2)))</f>
        <v>#VALUE!</v>
      </c>
      <c r="P308" s="89" t="e">
        <f>IF(stats!$Y$13,DATE(RIGHT(loaded!AG308,4),MID(loaded!AG308,3,2),LEFT(loaded!AG308,2)),DATE(RIGHT(loaded!AG308,4),MID(loaded!AG308,4,2),LEFT(loaded!AG308,2)))</f>
        <v>#VALUE!</v>
      </c>
      <c r="Q308" s="67" t="e">
        <f t="shared" si="9"/>
        <v>#VALUE!</v>
      </c>
      <c r="R308" t="e">
        <f>INDEX(reces_codes,MATCH(loaded!AI308,reason,0))</f>
        <v>#N/A</v>
      </c>
      <c r="S308" t="e">
        <f>INDEX(TDS_codes,MATCH(loaded!AK308,TDS,0))</f>
        <v>#N/A</v>
      </c>
      <c r="T308" t="e">
        <f>IF(M308=2,"",INDEX(method_codes,MATCH(loaded!AM308,method,0)))</f>
        <v>#N/A</v>
      </c>
      <c r="U308" t="e">
        <f>IF(M308=2,"",INDEX(inj_codes,MATCH(loaded!AO308,inj,0)))</f>
        <v>#N/A</v>
      </c>
      <c r="V308" t="e">
        <f>IF(M308=2,"",INDEX(drug_codes,MATCH(loaded!AQ308,drug,0)))</f>
        <v>#N/A</v>
      </c>
      <c r="W308" t="e">
        <f>IF(M308=2,"",_xlfn.IFNA(INDEX(drug_codes,MATCH(loaded!AS308,drug,0)),""))</f>
        <v>#N/A</v>
      </c>
      <c r="X308" t="e">
        <f>IF(M308=2,"",_xlfn.IFNA(INDEX(drug_codes,MATCH(loaded!AU308,drug,0)),""))</f>
        <v>#N/A</v>
      </c>
      <c r="Y308" t="e">
        <f>IF(M308=2,"",_xlfn.IFNA(INDEX(drug_codes,MATCH(loaded!AW308,drug,0)),""))</f>
        <v>#N/A</v>
      </c>
      <c r="Z308" t="e">
        <f>IF(M308=2,"",_xlfn.IFNA(INDEX(drug_codes,MATCH(loaded!AY308,drug,0)),""))</f>
        <v>#N/A</v>
      </c>
      <c r="AA308" t="e">
        <f>IF(M308=2,"",_xlfn.IFNA(INDEX(drug_codes,MATCH(loaded!BA308,drug,0)),""))</f>
        <v>#N/A</v>
      </c>
      <c r="AB308" t="e">
        <f>INDEX(MTT_codes,MATCH(loaded!BC308,MTT,0))</f>
        <v>#N/A</v>
      </c>
      <c r="AC308" t="str">
        <f>_xlfn.IFNA(INDEX(MTT_codes,MATCH(loaded!BE308,MTT,0)),"")</f>
        <v/>
      </c>
      <c r="AD308" t="str">
        <f>_xlfn.IFNA(INDEX(MTT_codes,MATCH(loaded!BG308,MTT,0)),"")</f>
        <v/>
      </c>
      <c r="AE308" t="str">
        <f>_xlfn.IFNA(INDEX(MTT_codes,MATCH(loaded!BI308,MTT,0)),"")</f>
        <v/>
      </c>
      <c r="AF308" t="str">
        <f>_xlfn.IFNA(INDEX(MTT_codes,MATCH(loaded!BK308,MTT,0)),"")</f>
        <v/>
      </c>
      <c r="AG308" t="str">
        <f>_xlfn.IFNA(INDEX(MTT_codes,MATCH(loaded!BM308,MTT,0)),"")</f>
        <v/>
      </c>
      <c r="AH308" t="e">
        <f>INDEX(liv_ar_codes,MATCH(loaded!BO308,liv_ar,0))</f>
        <v>#N/A</v>
      </c>
      <c r="AI308" t="str">
        <f>_xlfn.IFNA(INDEX(MTT_codes,MATCH(loaded!BQ308,MTT,0)),"")</f>
        <v/>
      </c>
      <c r="AJ308">
        <f>_xlfn.IFNA(INDEX(mental_codes,MATCH(loaded!BS308,mental,0)),9)</f>
        <v>9</v>
      </c>
    </row>
    <row r="309" spans="2:36">
      <c r="B309">
        <f>loaded!C309</f>
        <v>0</v>
      </c>
      <c r="C309">
        <f>loaded!I309</f>
        <v>0</v>
      </c>
      <c r="D309">
        <f>IF(loaded!K309="Male",1,IF(loaded!K309="Female",2,9))</f>
        <v>9</v>
      </c>
      <c r="E309" s="89" t="e">
        <f>IF(stats!$Y$13,DATE(RIGHT(loaded!M309,4),MID(loaded!M309,3,2),LEFT(loaded!M309,2)),DATE(RIGHT(loaded!M309,4), MID(loaded!M309,4,2),LEFT(loaded!M309,2)))</f>
        <v>#VALUE!</v>
      </c>
      <c r="F309" s="67" t="e">
        <f t="shared" si="8"/>
        <v>#VALUE!</v>
      </c>
      <c r="G309" t="str">
        <f>LEFT(loaded!O309,3)</f>
        <v/>
      </c>
      <c r="H309" s="67" t="str">
        <f>_xlfn.IFNA(INDEX(cntry_codes,MATCH(loaded!Q309,countries,0)),IF(loaded!Q309="","0003",""))</f>
        <v>0003</v>
      </c>
      <c r="I309" t="e">
        <f>INDEX(atsi_codes,MATCH(loaded!S309,atsi,0))</f>
        <v>#N/A</v>
      </c>
      <c r="J309" t="e">
        <f>INDEX(lang_codes,MATCH(loaded!U309,lang,0))</f>
        <v>#N/A</v>
      </c>
      <c r="K309" s="6">
        <f>loaded!W309</f>
        <v>0</v>
      </c>
      <c r="L309" t="e">
        <f>INDEX(us_acc_codes,MATCH(loaded!Y309,us_acc,0))</f>
        <v>#N/A</v>
      </c>
      <c r="M309" t="e">
        <f>INDEX(client_codes,MATCH(loaded!AA309,client,0))</f>
        <v>#N/A</v>
      </c>
      <c r="N309" t="e">
        <f>INDEX(src_ref_codes,MATCH(loaded!AC309,src_ref,0))</f>
        <v>#N/A</v>
      </c>
      <c r="O309" s="89" t="e">
        <f>IF(stats!$Y$13,DATE(RIGHT(loaded!AE309,4),MID(loaded!AE309,3,2),LEFT(loaded!AE309,2)),DATE(RIGHT(loaded!AE309,4),MID(loaded!AE309,4,2),LEFT(loaded!AE309,2)))</f>
        <v>#VALUE!</v>
      </c>
      <c r="P309" s="89" t="e">
        <f>IF(stats!$Y$13,DATE(RIGHT(loaded!AG309,4),MID(loaded!AG309,3,2),LEFT(loaded!AG309,2)),DATE(RIGHT(loaded!AG309,4),MID(loaded!AG309,4,2),LEFT(loaded!AG309,2)))</f>
        <v>#VALUE!</v>
      </c>
      <c r="Q309" s="67" t="e">
        <f t="shared" si="9"/>
        <v>#VALUE!</v>
      </c>
      <c r="R309" t="e">
        <f>INDEX(reces_codes,MATCH(loaded!AI309,reason,0))</f>
        <v>#N/A</v>
      </c>
      <c r="S309" t="e">
        <f>INDEX(TDS_codes,MATCH(loaded!AK309,TDS,0))</f>
        <v>#N/A</v>
      </c>
      <c r="T309" t="e">
        <f>IF(M309=2,"",INDEX(method_codes,MATCH(loaded!AM309,method,0)))</f>
        <v>#N/A</v>
      </c>
      <c r="U309" t="e">
        <f>IF(M309=2,"",INDEX(inj_codes,MATCH(loaded!AO309,inj,0)))</f>
        <v>#N/A</v>
      </c>
      <c r="V309" t="e">
        <f>IF(M309=2,"",INDEX(drug_codes,MATCH(loaded!AQ309,drug,0)))</f>
        <v>#N/A</v>
      </c>
      <c r="W309" t="e">
        <f>IF(M309=2,"",_xlfn.IFNA(INDEX(drug_codes,MATCH(loaded!AS309,drug,0)),""))</f>
        <v>#N/A</v>
      </c>
      <c r="X309" t="e">
        <f>IF(M309=2,"",_xlfn.IFNA(INDEX(drug_codes,MATCH(loaded!AU309,drug,0)),""))</f>
        <v>#N/A</v>
      </c>
      <c r="Y309" t="e">
        <f>IF(M309=2,"",_xlfn.IFNA(INDEX(drug_codes,MATCH(loaded!AW309,drug,0)),""))</f>
        <v>#N/A</v>
      </c>
      <c r="Z309" t="e">
        <f>IF(M309=2,"",_xlfn.IFNA(INDEX(drug_codes,MATCH(loaded!AY309,drug,0)),""))</f>
        <v>#N/A</v>
      </c>
      <c r="AA309" t="e">
        <f>IF(M309=2,"",_xlfn.IFNA(INDEX(drug_codes,MATCH(loaded!BA309,drug,0)),""))</f>
        <v>#N/A</v>
      </c>
      <c r="AB309" t="e">
        <f>INDEX(MTT_codes,MATCH(loaded!BC309,MTT,0))</f>
        <v>#N/A</v>
      </c>
      <c r="AC309" t="str">
        <f>_xlfn.IFNA(INDEX(MTT_codes,MATCH(loaded!BE309,MTT,0)),"")</f>
        <v/>
      </c>
      <c r="AD309" t="str">
        <f>_xlfn.IFNA(INDEX(MTT_codes,MATCH(loaded!BG309,MTT,0)),"")</f>
        <v/>
      </c>
      <c r="AE309" t="str">
        <f>_xlfn.IFNA(INDEX(MTT_codes,MATCH(loaded!BI309,MTT,0)),"")</f>
        <v/>
      </c>
      <c r="AF309" t="str">
        <f>_xlfn.IFNA(INDEX(MTT_codes,MATCH(loaded!BK309,MTT,0)),"")</f>
        <v/>
      </c>
      <c r="AG309" t="str">
        <f>_xlfn.IFNA(INDEX(MTT_codes,MATCH(loaded!BM309,MTT,0)),"")</f>
        <v/>
      </c>
      <c r="AH309" t="e">
        <f>INDEX(liv_ar_codes,MATCH(loaded!BO309,liv_ar,0))</f>
        <v>#N/A</v>
      </c>
      <c r="AI309" t="str">
        <f>_xlfn.IFNA(INDEX(MTT_codes,MATCH(loaded!BQ309,MTT,0)),"")</f>
        <v/>
      </c>
      <c r="AJ309">
        <f>_xlfn.IFNA(INDEX(mental_codes,MATCH(loaded!BS309,mental,0)),9)</f>
        <v>9</v>
      </c>
    </row>
    <row r="310" spans="2:36">
      <c r="B310">
        <f>loaded!C310</f>
        <v>0</v>
      </c>
      <c r="C310">
        <f>loaded!I310</f>
        <v>0</v>
      </c>
      <c r="D310">
        <f>IF(loaded!K310="Male",1,IF(loaded!K310="Female",2,9))</f>
        <v>9</v>
      </c>
      <c r="E310" s="89" t="e">
        <f>IF(stats!$Y$13,DATE(RIGHT(loaded!M310,4),MID(loaded!M310,3,2),LEFT(loaded!M310,2)),DATE(RIGHT(loaded!M310,4), MID(loaded!M310,4,2),LEFT(loaded!M310,2)))</f>
        <v>#VALUE!</v>
      </c>
      <c r="F310" s="67" t="e">
        <f t="shared" si="8"/>
        <v>#VALUE!</v>
      </c>
      <c r="G310" t="str">
        <f>LEFT(loaded!O310,3)</f>
        <v/>
      </c>
      <c r="H310" s="67" t="str">
        <f>_xlfn.IFNA(INDEX(cntry_codes,MATCH(loaded!Q310,countries,0)),IF(loaded!Q310="","0003",""))</f>
        <v>0003</v>
      </c>
      <c r="I310" t="e">
        <f>INDEX(atsi_codes,MATCH(loaded!S310,atsi,0))</f>
        <v>#N/A</v>
      </c>
      <c r="J310" t="e">
        <f>INDEX(lang_codes,MATCH(loaded!U310,lang,0))</f>
        <v>#N/A</v>
      </c>
      <c r="K310" s="6">
        <f>loaded!W310</f>
        <v>0</v>
      </c>
      <c r="L310" t="e">
        <f>INDEX(us_acc_codes,MATCH(loaded!Y310,us_acc,0))</f>
        <v>#N/A</v>
      </c>
      <c r="M310" t="e">
        <f>INDEX(client_codes,MATCH(loaded!AA310,client,0))</f>
        <v>#N/A</v>
      </c>
      <c r="N310" t="e">
        <f>INDEX(src_ref_codes,MATCH(loaded!AC310,src_ref,0))</f>
        <v>#N/A</v>
      </c>
      <c r="O310" s="89" t="e">
        <f>IF(stats!$Y$13,DATE(RIGHT(loaded!AE310,4),MID(loaded!AE310,3,2),LEFT(loaded!AE310,2)),DATE(RIGHT(loaded!AE310,4),MID(loaded!AE310,4,2),LEFT(loaded!AE310,2)))</f>
        <v>#VALUE!</v>
      </c>
      <c r="P310" s="89" t="e">
        <f>IF(stats!$Y$13,DATE(RIGHT(loaded!AG310,4),MID(loaded!AG310,3,2),LEFT(loaded!AG310,2)),DATE(RIGHT(loaded!AG310,4),MID(loaded!AG310,4,2),LEFT(loaded!AG310,2)))</f>
        <v>#VALUE!</v>
      </c>
      <c r="Q310" s="67" t="e">
        <f t="shared" si="9"/>
        <v>#VALUE!</v>
      </c>
      <c r="R310" t="e">
        <f>INDEX(reces_codes,MATCH(loaded!AI310,reason,0))</f>
        <v>#N/A</v>
      </c>
      <c r="S310" t="e">
        <f>INDEX(TDS_codes,MATCH(loaded!AK310,TDS,0))</f>
        <v>#N/A</v>
      </c>
      <c r="T310" t="e">
        <f>IF(M310=2,"",INDEX(method_codes,MATCH(loaded!AM310,method,0)))</f>
        <v>#N/A</v>
      </c>
      <c r="U310" t="e">
        <f>IF(M310=2,"",INDEX(inj_codes,MATCH(loaded!AO310,inj,0)))</f>
        <v>#N/A</v>
      </c>
      <c r="V310" t="e">
        <f>IF(M310=2,"",INDEX(drug_codes,MATCH(loaded!AQ310,drug,0)))</f>
        <v>#N/A</v>
      </c>
      <c r="W310" t="e">
        <f>IF(M310=2,"",_xlfn.IFNA(INDEX(drug_codes,MATCH(loaded!AS310,drug,0)),""))</f>
        <v>#N/A</v>
      </c>
      <c r="X310" t="e">
        <f>IF(M310=2,"",_xlfn.IFNA(INDEX(drug_codes,MATCH(loaded!AU310,drug,0)),""))</f>
        <v>#N/A</v>
      </c>
      <c r="Y310" t="e">
        <f>IF(M310=2,"",_xlfn.IFNA(INDEX(drug_codes,MATCH(loaded!AW310,drug,0)),""))</f>
        <v>#N/A</v>
      </c>
      <c r="Z310" t="e">
        <f>IF(M310=2,"",_xlfn.IFNA(INDEX(drug_codes,MATCH(loaded!AY310,drug,0)),""))</f>
        <v>#N/A</v>
      </c>
      <c r="AA310" t="e">
        <f>IF(M310=2,"",_xlfn.IFNA(INDEX(drug_codes,MATCH(loaded!BA310,drug,0)),""))</f>
        <v>#N/A</v>
      </c>
      <c r="AB310" t="e">
        <f>INDEX(MTT_codes,MATCH(loaded!BC310,MTT,0))</f>
        <v>#N/A</v>
      </c>
      <c r="AC310" t="str">
        <f>_xlfn.IFNA(INDEX(MTT_codes,MATCH(loaded!BE310,MTT,0)),"")</f>
        <v/>
      </c>
      <c r="AD310" t="str">
        <f>_xlfn.IFNA(INDEX(MTT_codes,MATCH(loaded!BG310,MTT,0)),"")</f>
        <v/>
      </c>
      <c r="AE310" t="str">
        <f>_xlfn.IFNA(INDEX(MTT_codes,MATCH(loaded!BI310,MTT,0)),"")</f>
        <v/>
      </c>
      <c r="AF310" t="str">
        <f>_xlfn.IFNA(INDEX(MTT_codes,MATCH(loaded!BK310,MTT,0)),"")</f>
        <v/>
      </c>
      <c r="AG310" t="str">
        <f>_xlfn.IFNA(INDEX(MTT_codes,MATCH(loaded!BM310,MTT,0)),"")</f>
        <v/>
      </c>
      <c r="AH310" t="e">
        <f>INDEX(liv_ar_codes,MATCH(loaded!BO310,liv_ar,0))</f>
        <v>#N/A</v>
      </c>
      <c r="AI310" t="str">
        <f>_xlfn.IFNA(INDEX(MTT_codes,MATCH(loaded!BQ310,MTT,0)),"")</f>
        <v/>
      </c>
      <c r="AJ310">
        <f>_xlfn.IFNA(INDEX(mental_codes,MATCH(loaded!BS310,mental,0)),9)</f>
        <v>9</v>
      </c>
    </row>
    <row r="311" spans="2:36">
      <c r="B311">
        <f>loaded!C311</f>
        <v>0</v>
      </c>
      <c r="C311">
        <f>loaded!I311</f>
        <v>0</v>
      </c>
      <c r="D311">
        <f>IF(loaded!K311="Male",1,IF(loaded!K311="Female",2,9))</f>
        <v>9</v>
      </c>
      <c r="E311" s="89" t="e">
        <f>IF(stats!$Y$13,DATE(RIGHT(loaded!M311,4),MID(loaded!M311,3,2),LEFT(loaded!M311,2)),DATE(RIGHT(loaded!M311,4), MID(loaded!M311,4,2),LEFT(loaded!M311,2)))</f>
        <v>#VALUE!</v>
      </c>
      <c r="F311" s="67" t="e">
        <f t="shared" si="8"/>
        <v>#VALUE!</v>
      </c>
      <c r="G311" t="str">
        <f>LEFT(loaded!O311,3)</f>
        <v/>
      </c>
      <c r="H311" s="67" t="str">
        <f>_xlfn.IFNA(INDEX(cntry_codes,MATCH(loaded!Q311,countries,0)),IF(loaded!Q311="","0003",""))</f>
        <v>0003</v>
      </c>
      <c r="I311" t="e">
        <f>INDEX(atsi_codes,MATCH(loaded!S311,atsi,0))</f>
        <v>#N/A</v>
      </c>
      <c r="J311" t="e">
        <f>INDEX(lang_codes,MATCH(loaded!U311,lang,0))</f>
        <v>#N/A</v>
      </c>
      <c r="K311" s="6">
        <f>loaded!W311</f>
        <v>0</v>
      </c>
      <c r="L311" t="e">
        <f>INDEX(us_acc_codes,MATCH(loaded!Y311,us_acc,0))</f>
        <v>#N/A</v>
      </c>
      <c r="M311" t="e">
        <f>INDEX(client_codes,MATCH(loaded!AA311,client,0))</f>
        <v>#N/A</v>
      </c>
      <c r="N311" t="e">
        <f>INDEX(src_ref_codes,MATCH(loaded!AC311,src_ref,0))</f>
        <v>#N/A</v>
      </c>
      <c r="O311" s="89" t="e">
        <f>IF(stats!$Y$13,DATE(RIGHT(loaded!AE311,4),MID(loaded!AE311,3,2),LEFT(loaded!AE311,2)),DATE(RIGHT(loaded!AE311,4),MID(loaded!AE311,4,2),LEFT(loaded!AE311,2)))</f>
        <v>#VALUE!</v>
      </c>
      <c r="P311" s="89" t="e">
        <f>IF(stats!$Y$13,DATE(RIGHT(loaded!AG311,4),MID(loaded!AG311,3,2),LEFT(loaded!AG311,2)),DATE(RIGHT(loaded!AG311,4),MID(loaded!AG311,4,2),LEFT(loaded!AG311,2)))</f>
        <v>#VALUE!</v>
      </c>
      <c r="Q311" s="67" t="e">
        <f t="shared" si="9"/>
        <v>#VALUE!</v>
      </c>
      <c r="R311" t="e">
        <f>INDEX(reces_codes,MATCH(loaded!AI311,reason,0))</f>
        <v>#N/A</v>
      </c>
      <c r="S311" t="e">
        <f>INDEX(TDS_codes,MATCH(loaded!AK311,TDS,0))</f>
        <v>#N/A</v>
      </c>
      <c r="T311" t="e">
        <f>IF(M311=2,"",INDEX(method_codes,MATCH(loaded!AM311,method,0)))</f>
        <v>#N/A</v>
      </c>
      <c r="U311" t="e">
        <f>IF(M311=2,"",INDEX(inj_codes,MATCH(loaded!AO311,inj,0)))</f>
        <v>#N/A</v>
      </c>
      <c r="V311" t="e">
        <f>IF(M311=2,"",INDEX(drug_codes,MATCH(loaded!AQ311,drug,0)))</f>
        <v>#N/A</v>
      </c>
      <c r="W311" t="e">
        <f>IF(M311=2,"",_xlfn.IFNA(INDEX(drug_codes,MATCH(loaded!AS311,drug,0)),""))</f>
        <v>#N/A</v>
      </c>
      <c r="X311" t="e">
        <f>IF(M311=2,"",_xlfn.IFNA(INDEX(drug_codes,MATCH(loaded!AU311,drug,0)),""))</f>
        <v>#N/A</v>
      </c>
      <c r="Y311" t="e">
        <f>IF(M311=2,"",_xlfn.IFNA(INDEX(drug_codes,MATCH(loaded!AW311,drug,0)),""))</f>
        <v>#N/A</v>
      </c>
      <c r="Z311" t="e">
        <f>IF(M311=2,"",_xlfn.IFNA(INDEX(drug_codes,MATCH(loaded!AY311,drug,0)),""))</f>
        <v>#N/A</v>
      </c>
      <c r="AA311" t="e">
        <f>IF(M311=2,"",_xlfn.IFNA(INDEX(drug_codes,MATCH(loaded!BA311,drug,0)),""))</f>
        <v>#N/A</v>
      </c>
      <c r="AB311" t="e">
        <f>INDEX(MTT_codes,MATCH(loaded!BC311,MTT,0))</f>
        <v>#N/A</v>
      </c>
      <c r="AC311" t="str">
        <f>_xlfn.IFNA(INDEX(MTT_codes,MATCH(loaded!BE311,MTT,0)),"")</f>
        <v/>
      </c>
      <c r="AD311" t="str">
        <f>_xlfn.IFNA(INDEX(MTT_codes,MATCH(loaded!BG311,MTT,0)),"")</f>
        <v/>
      </c>
      <c r="AE311" t="str">
        <f>_xlfn.IFNA(INDEX(MTT_codes,MATCH(loaded!BI311,MTT,0)),"")</f>
        <v/>
      </c>
      <c r="AF311" t="str">
        <f>_xlfn.IFNA(INDEX(MTT_codes,MATCH(loaded!BK311,MTT,0)),"")</f>
        <v/>
      </c>
      <c r="AG311" t="str">
        <f>_xlfn.IFNA(INDEX(MTT_codes,MATCH(loaded!BM311,MTT,0)),"")</f>
        <v/>
      </c>
      <c r="AH311" t="e">
        <f>INDEX(liv_ar_codes,MATCH(loaded!BO311,liv_ar,0))</f>
        <v>#N/A</v>
      </c>
      <c r="AI311" t="str">
        <f>_xlfn.IFNA(INDEX(MTT_codes,MATCH(loaded!BQ311,MTT,0)),"")</f>
        <v/>
      </c>
      <c r="AJ311">
        <f>_xlfn.IFNA(INDEX(mental_codes,MATCH(loaded!BS311,mental,0)),9)</f>
        <v>9</v>
      </c>
    </row>
    <row r="312" spans="2:36">
      <c r="B312">
        <f>loaded!C312</f>
        <v>0</v>
      </c>
      <c r="C312">
        <f>loaded!I312</f>
        <v>0</v>
      </c>
      <c r="D312">
        <f>IF(loaded!K312="Male",1,IF(loaded!K312="Female",2,9))</f>
        <v>9</v>
      </c>
      <c r="E312" s="89" t="e">
        <f>IF(stats!$Y$13,DATE(RIGHT(loaded!M312,4),MID(loaded!M312,3,2),LEFT(loaded!M312,2)),DATE(RIGHT(loaded!M312,4), MID(loaded!M312,4,2),LEFT(loaded!M312,2)))</f>
        <v>#VALUE!</v>
      </c>
      <c r="F312" s="67" t="e">
        <f t="shared" si="8"/>
        <v>#VALUE!</v>
      </c>
      <c r="G312" t="str">
        <f>LEFT(loaded!O312,3)</f>
        <v/>
      </c>
      <c r="H312" s="67" t="str">
        <f>_xlfn.IFNA(INDEX(cntry_codes,MATCH(loaded!Q312,countries,0)),IF(loaded!Q312="","0003",""))</f>
        <v>0003</v>
      </c>
      <c r="I312" t="e">
        <f>INDEX(atsi_codes,MATCH(loaded!S312,atsi,0))</f>
        <v>#N/A</v>
      </c>
      <c r="J312" t="e">
        <f>INDEX(lang_codes,MATCH(loaded!U312,lang,0))</f>
        <v>#N/A</v>
      </c>
      <c r="K312" s="6">
        <f>loaded!W312</f>
        <v>0</v>
      </c>
      <c r="L312" t="e">
        <f>INDEX(us_acc_codes,MATCH(loaded!Y312,us_acc,0))</f>
        <v>#N/A</v>
      </c>
      <c r="M312" t="e">
        <f>INDEX(client_codes,MATCH(loaded!AA312,client,0))</f>
        <v>#N/A</v>
      </c>
      <c r="N312" t="e">
        <f>INDEX(src_ref_codes,MATCH(loaded!AC312,src_ref,0))</f>
        <v>#N/A</v>
      </c>
      <c r="O312" s="89" t="e">
        <f>IF(stats!$Y$13,DATE(RIGHT(loaded!AE312,4),MID(loaded!AE312,3,2),LEFT(loaded!AE312,2)),DATE(RIGHT(loaded!AE312,4),MID(loaded!AE312,4,2),LEFT(loaded!AE312,2)))</f>
        <v>#VALUE!</v>
      </c>
      <c r="P312" s="89" t="e">
        <f>IF(stats!$Y$13,DATE(RIGHT(loaded!AG312,4),MID(loaded!AG312,3,2),LEFT(loaded!AG312,2)),DATE(RIGHT(loaded!AG312,4),MID(loaded!AG312,4,2),LEFT(loaded!AG312,2)))</f>
        <v>#VALUE!</v>
      </c>
      <c r="Q312" s="67" t="e">
        <f t="shared" si="9"/>
        <v>#VALUE!</v>
      </c>
      <c r="R312" t="e">
        <f>INDEX(reces_codes,MATCH(loaded!AI312,reason,0))</f>
        <v>#N/A</v>
      </c>
      <c r="S312" t="e">
        <f>INDEX(TDS_codes,MATCH(loaded!AK312,TDS,0))</f>
        <v>#N/A</v>
      </c>
      <c r="T312" t="e">
        <f>IF(M312=2,"",INDEX(method_codes,MATCH(loaded!AM312,method,0)))</f>
        <v>#N/A</v>
      </c>
      <c r="U312" t="e">
        <f>IF(M312=2,"",INDEX(inj_codes,MATCH(loaded!AO312,inj,0)))</f>
        <v>#N/A</v>
      </c>
      <c r="V312" t="e">
        <f>IF(M312=2,"",INDEX(drug_codes,MATCH(loaded!AQ312,drug,0)))</f>
        <v>#N/A</v>
      </c>
      <c r="W312" t="e">
        <f>IF(M312=2,"",_xlfn.IFNA(INDEX(drug_codes,MATCH(loaded!AS312,drug,0)),""))</f>
        <v>#N/A</v>
      </c>
      <c r="X312" t="e">
        <f>IF(M312=2,"",_xlfn.IFNA(INDEX(drug_codes,MATCH(loaded!AU312,drug,0)),""))</f>
        <v>#N/A</v>
      </c>
      <c r="Y312" t="e">
        <f>IF(M312=2,"",_xlfn.IFNA(INDEX(drug_codes,MATCH(loaded!AW312,drug,0)),""))</f>
        <v>#N/A</v>
      </c>
      <c r="Z312" t="e">
        <f>IF(M312=2,"",_xlfn.IFNA(INDEX(drug_codes,MATCH(loaded!AY312,drug,0)),""))</f>
        <v>#N/A</v>
      </c>
      <c r="AA312" t="e">
        <f>IF(M312=2,"",_xlfn.IFNA(INDEX(drug_codes,MATCH(loaded!BA312,drug,0)),""))</f>
        <v>#N/A</v>
      </c>
      <c r="AB312" t="e">
        <f>INDEX(MTT_codes,MATCH(loaded!BC312,MTT,0))</f>
        <v>#N/A</v>
      </c>
      <c r="AC312" t="str">
        <f>_xlfn.IFNA(INDEX(MTT_codes,MATCH(loaded!BE312,MTT,0)),"")</f>
        <v/>
      </c>
      <c r="AD312" t="str">
        <f>_xlfn.IFNA(INDEX(MTT_codes,MATCH(loaded!BG312,MTT,0)),"")</f>
        <v/>
      </c>
      <c r="AE312" t="str">
        <f>_xlfn.IFNA(INDEX(MTT_codes,MATCH(loaded!BI312,MTT,0)),"")</f>
        <v/>
      </c>
      <c r="AF312" t="str">
        <f>_xlfn.IFNA(INDEX(MTT_codes,MATCH(loaded!BK312,MTT,0)),"")</f>
        <v/>
      </c>
      <c r="AG312" t="str">
        <f>_xlfn.IFNA(INDEX(MTT_codes,MATCH(loaded!BM312,MTT,0)),"")</f>
        <v/>
      </c>
      <c r="AH312" t="e">
        <f>INDEX(liv_ar_codes,MATCH(loaded!BO312,liv_ar,0))</f>
        <v>#N/A</v>
      </c>
      <c r="AI312" t="str">
        <f>_xlfn.IFNA(INDEX(MTT_codes,MATCH(loaded!BQ312,MTT,0)),"")</f>
        <v/>
      </c>
      <c r="AJ312">
        <f>_xlfn.IFNA(INDEX(mental_codes,MATCH(loaded!BS312,mental,0)),9)</f>
        <v>9</v>
      </c>
    </row>
    <row r="313" spans="2:36">
      <c r="B313">
        <f>loaded!C313</f>
        <v>0</v>
      </c>
      <c r="C313">
        <f>loaded!I313</f>
        <v>0</v>
      </c>
      <c r="D313">
        <f>IF(loaded!K313="Male",1,IF(loaded!K313="Female",2,9))</f>
        <v>9</v>
      </c>
      <c r="E313" s="89" t="e">
        <f>IF(stats!$Y$13,DATE(RIGHT(loaded!M313,4),MID(loaded!M313,3,2),LEFT(loaded!M313,2)),DATE(RIGHT(loaded!M313,4), MID(loaded!M313,4,2),LEFT(loaded!M313,2)))</f>
        <v>#VALUE!</v>
      </c>
      <c r="F313" s="67" t="e">
        <f t="shared" si="8"/>
        <v>#VALUE!</v>
      </c>
      <c r="G313" t="str">
        <f>LEFT(loaded!O313,3)</f>
        <v/>
      </c>
      <c r="H313" s="67" t="str">
        <f>_xlfn.IFNA(INDEX(cntry_codes,MATCH(loaded!Q313,countries,0)),IF(loaded!Q313="","0003",""))</f>
        <v>0003</v>
      </c>
      <c r="I313" t="e">
        <f>INDEX(atsi_codes,MATCH(loaded!S313,atsi,0))</f>
        <v>#N/A</v>
      </c>
      <c r="J313" t="e">
        <f>INDEX(lang_codes,MATCH(loaded!U313,lang,0))</f>
        <v>#N/A</v>
      </c>
      <c r="K313" s="6">
        <f>loaded!W313</f>
        <v>0</v>
      </c>
      <c r="L313" t="e">
        <f>INDEX(us_acc_codes,MATCH(loaded!Y313,us_acc,0))</f>
        <v>#N/A</v>
      </c>
      <c r="M313" t="e">
        <f>INDEX(client_codes,MATCH(loaded!AA313,client,0))</f>
        <v>#N/A</v>
      </c>
      <c r="N313" t="e">
        <f>INDEX(src_ref_codes,MATCH(loaded!AC313,src_ref,0))</f>
        <v>#N/A</v>
      </c>
      <c r="O313" s="89" t="e">
        <f>IF(stats!$Y$13,DATE(RIGHT(loaded!AE313,4),MID(loaded!AE313,3,2),LEFT(loaded!AE313,2)),DATE(RIGHT(loaded!AE313,4),MID(loaded!AE313,4,2),LEFT(loaded!AE313,2)))</f>
        <v>#VALUE!</v>
      </c>
      <c r="P313" s="89" t="e">
        <f>IF(stats!$Y$13,DATE(RIGHT(loaded!AG313,4),MID(loaded!AG313,3,2),LEFT(loaded!AG313,2)),DATE(RIGHT(loaded!AG313,4),MID(loaded!AG313,4,2),LEFT(loaded!AG313,2)))</f>
        <v>#VALUE!</v>
      </c>
      <c r="Q313" s="67" t="e">
        <f t="shared" si="9"/>
        <v>#VALUE!</v>
      </c>
      <c r="R313" t="e">
        <f>INDEX(reces_codes,MATCH(loaded!AI313,reason,0))</f>
        <v>#N/A</v>
      </c>
      <c r="S313" t="e">
        <f>INDEX(TDS_codes,MATCH(loaded!AK313,TDS,0))</f>
        <v>#N/A</v>
      </c>
      <c r="T313" t="e">
        <f>IF(M313=2,"",INDEX(method_codes,MATCH(loaded!AM313,method,0)))</f>
        <v>#N/A</v>
      </c>
      <c r="U313" t="e">
        <f>IF(M313=2,"",INDEX(inj_codes,MATCH(loaded!AO313,inj,0)))</f>
        <v>#N/A</v>
      </c>
      <c r="V313" t="e">
        <f>IF(M313=2,"",INDEX(drug_codes,MATCH(loaded!AQ313,drug,0)))</f>
        <v>#N/A</v>
      </c>
      <c r="W313" t="e">
        <f>IF(M313=2,"",_xlfn.IFNA(INDEX(drug_codes,MATCH(loaded!AS313,drug,0)),""))</f>
        <v>#N/A</v>
      </c>
      <c r="X313" t="e">
        <f>IF(M313=2,"",_xlfn.IFNA(INDEX(drug_codes,MATCH(loaded!AU313,drug,0)),""))</f>
        <v>#N/A</v>
      </c>
      <c r="Y313" t="e">
        <f>IF(M313=2,"",_xlfn.IFNA(INDEX(drug_codes,MATCH(loaded!AW313,drug,0)),""))</f>
        <v>#N/A</v>
      </c>
      <c r="Z313" t="e">
        <f>IF(M313=2,"",_xlfn.IFNA(INDEX(drug_codes,MATCH(loaded!AY313,drug,0)),""))</f>
        <v>#N/A</v>
      </c>
      <c r="AA313" t="e">
        <f>IF(M313=2,"",_xlfn.IFNA(INDEX(drug_codes,MATCH(loaded!BA313,drug,0)),""))</f>
        <v>#N/A</v>
      </c>
      <c r="AB313" t="e">
        <f>INDEX(MTT_codes,MATCH(loaded!BC313,MTT,0))</f>
        <v>#N/A</v>
      </c>
      <c r="AC313" t="str">
        <f>_xlfn.IFNA(INDEX(MTT_codes,MATCH(loaded!BE313,MTT,0)),"")</f>
        <v/>
      </c>
      <c r="AD313" t="str">
        <f>_xlfn.IFNA(INDEX(MTT_codes,MATCH(loaded!BG313,MTT,0)),"")</f>
        <v/>
      </c>
      <c r="AE313" t="str">
        <f>_xlfn.IFNA(INDEX(MTT_codes,MATCH(loaded!BI313,MTT,0)),"")</f>
        <v/>
      </c>
      <c r="AF313" t="str">
        <f>_xlfn.IFNA(INDEX(MTT_codes,MATCH(loaded!BK313,MTT,0)),"")</f>
        <v/>
      </c>
      <c r="AG313" t="str">
        <f>_xlfn.IFNA(INDEX(MTT_codes,MATCH(loaded!BM313,MTT,0)),"")</f>
        <v/>
      </c>
      <c r="AH313" t="e">
        <f>INDEX(liv_ar_codes,MATCH(loaded!BO313,liv_ar,0))</f>
        <v>#N/A</v>
      </c>
      <c r="AI313" t="str">
        <f>_xlfn.IFNA(INDEX(MTT_codes,MATCH(loaded!BQ313,MTT,0)),"")</f>
        <v/>
      </c>
      <c r="AJ313">
        <f>_xlfn.IFNA(INDEX(mental_codes,MATCH(loaded!BS313,mental,0)),9)</f>
        <v>9</v>
      </c>
    </row>
    <row r="314" spans="2:36">
      <c r="B314">
        <f>loaded!C314</f>
        <v>0</v>
      </c>
      <c r="C314">
        <f>loaded!I314</f>
        <v>0</v>
      </c>
      <c r="D314">
        <f>IF(loaded!K314="Male",1,IF(loaded!K314="Female",2,9))</f>
        <v>9</v>
      </c>
      <c r="E314" s="89" t="e">
        <f>IF(stats!$Y$13,DATE(RIGHT(loaded!M314,4),MID(loaded!M314,3,2),LEFT(loaded!M314,2)),DATE(RIGHT(loaded!M314,4), MID(loaded!M314,4,2),LEFT(loaded!M314,2)))</f>
        <v>#VALUE!</v>
      </c>
      <c r="F314" s="67" t="e">
        <f t="shared" si="8"/>
        <v>#VALUE!</v>
      </c>
      <c r="G314" t="str">
        <f>LEFT(loaded!O314,3)</f>
        <v/>
      </c>
      <c r="H314" s="67" t="str">
        <f>_xlfn.IFNA(INDEX(cntry_codes,MATCH(loaded!Q314,countries,0)),IF(loaded!Q314="","0003",""))</f>
        <v>0003</v>
      </c>
      <c r="I314" t="e">
        <f>INDEX(atsi_codes,MATCH(loaded!S314,atsi,0))</f>
        <v>#N/A</v>
      </c>
      <c r="J314" t="e">
        <f>INDEX(lang_codes,MATCH(loaded!U314,lang,0))</f>
        <v>#N/A</v>
      </c>
      <c r="K314" s="6">
        <f>loaded!W314</f>
        <v>0</v>
      </c>
      <c r="L314" t="e">
        <f>INDEX(us_acc_codes,MATCH(loaded!Y314,us_acc,0))</f>
        <v>#N/A</v>
      </c>
      <c r="M314" t="e">
        <f>INDEX(client_codes,MATCH(loaded!AA314,client,0))</f>
        <v>#N/A</v>
      </c>
      <c r="N314" t="e">
        <f>INDEX(src_ref_codes,MATCH(loaded!AC314,src_ref,0))</f>
        <v>#N/A</v>
      </c>
      <c r="O314" s="89" t="e">
        <f>IF(stats!$Y$13,DATE(RIGHT(loaded!AE314,4),MID(loaded!AE314,3,2),LEFT(loaded!AE314,2)),DATE(RIGHT(loaded!AE314,4),MID(loaded!AE314,4,2),LEFT(loaded!AE314,2)))</f>
        <v>#VALUE!</v>
      </c>
      <c r="P314" s="89" t="e">
        <f>IF(stats!$Y$13,DATE(RIGHT(loaded!AG314,4),MID(loaded!AG314,3,2),LEFT(loaded!AG314,2)),DATE(RIGHT(loaded!AG314,4),MID(loaded!AG314,4,2),LEFT(loaded!AG314,2)))</f>
        <v>#VALUE!</v>
      </c>
      <c r="Q314" s="67" t="e">
        <f t="shared" si="9"/>
        <v>#VALUE!</v>
      </c>
      <c r="R314" t="e">
        <f>INDEX(reces_codes,MATCH(loaded!AI314,reason,0))</f>
        <v>#N/A</v>
      </c>
      <c r="S314" t="e">
        <f>INDEX(TDS_codes,MATCH(loaded!AK314,TDS,0))</f>
        <v>#N/A</v>
      </c>
      <c r="T314" t="e">
        <f>IF(M314=2,"",INDEX(method_codes,MATCH(loaded!AM314,method,0)))</f>
        <v>#N/A</v>
      </c>
      <c r="U314" t="e">
        <f>IF(M314=2,"",INDEX(inj_codes,MATCH(loaded!AO314,inj,0)))</f>
        <v>#N/A</v>
      </c>
      <c r="V314" t="e">
        <f>IF(M314=2,"",INDEX(drug_codes,MATCH(loaded!AQ314,drug,0)))</f>
        <v>#N/A</v>
      </c>
      <c r="W314" t="e">
        <f>IF(M314=2,"",_xlfn.IFNA(INDEX(drug_codes,MATCH(loaded!AS314,drug,0)),""))</f>
        <v>#N/A</v>
      </c>
      <c r="X314" t="e">
        <f>IF(M314=2,"",_xlfn.IFNA(INDEX(drug_codes,MATCH(loaded!AU314,drug,0)),""))</f>
        <v>#N/A</v>
      </c>
      <c r="Y314" t="e">
        <f>IF(M314=2,"",_xlfn.IFNA(INDEX(drug_codes,MATCH(loaded!AW314,drug,0)),""))</f>
        <v>#N/A</v>
      </c>
      <c r="Z314" t="e">
        <f>IF(M314=2,"",_xlfn.IFNA(INDEX(drug_codes,MATCH(loaded!AY314,drug,0)),""))</f>
        <v>#N/A</v>
      </c>
      <c r="AA314" t="e">
        <f>IF(M314=2,"",_xlfn.IFNA(INDEX(drug_codes,MATCH(loaded!BA314,drug,0)),""))</f>
        <v>#N/A</v>
      </c>
      <c r="AB314" t="e">
        <f>INDEX(MTT_codes,MATCH(loaded!BC314,MTT,0))</f>
        <v>#N/A</v>
      </c>
      <c r="AC314" t="str">
        <f>_xlfn.IFNA(INDEX(MTT_codes,MATCH(loaded!BE314,MTT,0)),"")</f>
        <v/>
      </c>
      <c r="AD314" t="str">
        <f>_xlfn.IFNA(INDEX(MTT_codes,MATCH(loaded!BG314,MTT,0)),"")</f>
        <v/>
      </c>
      <c r="AE314" t="str">
        <f>_xlfn.IFNA(INDEX(MTT_codes,MATCH(loaded!BI314,MTT,0)),"")</f>
        <v/>
      </c>
      <c r="AF314" t="str">
        <f>_xlfn.IFNA(INDEX(MTT_codes,MATCH(loaded!BK314,MTT,0)),"")</f>
        <v/>
      </c>
      <c r="AG314" t="str">
        <f>_xlfn.IFNA(INDEX(MTT_codes,MATCH(loaded!BM314,MTT,0)),"")</f>
        <v/>
      </c>
      <c r="AH314" t="e">
        <f>INDEX(liv_ar_codes,MATCH(loaded!BO314,liv_ar,0))</f>
        <v>#N/A</v>
      </c>
      <c r="AI314" t="str">
        <f>_xlfn.IFNA(INDEX(MTT_codes,MATCH(loaded!BQ314,MTT,0)),"")</f>
        <v/>
      </c>
      <c r="AJ314">
        <f>_xlfn.IFNA(INDEX(mental_codes,MATCH(loaded!BS314,mental,0)),9)</f>
        <v>9</v>
      </c>
    </row>
    <row r="315" spans="2:36">
      <c r="B315">
        <f>loaded!C315</f>
        <v>0</v>
      </c>
      <c r="C315">
        <f>loaded!I315</f>
        <v>0</v>
      </c>
      <c r="D315">
        <f>IF(loaded!K315="Male",1,IF(loaded!K315="Female",2,9))</f>
        <v>9</v>
      </c>
      <c r="E315" s="89" t="e">
        <f>IF(stats!$Y$13,DATE(RIGHT(loaded!M315,4),MID(loaded!M315,3,2),LEFT(loaded!M315,2)),DATE(RIGHT(loaded!M315,4), MID(loaded!M315,4,2),LEFT(loaded!M315,2)))</f>
        <v>#VALUE!</v>
      </c>
      <c r="F315" s="67" t="e">
        <f t="shared" si="8"/>
        <v>#VALUE!</v>
      </c>
      <c r="G315" t="str">
        <f>LEFT(loaded!O315,3)</f>
        <v/>
      </c>
      <c r="H315" s="67" t="str">
        <f>_xlfn.IFNA(INDEX(cntry_codes,MATCH(loaded!Q315,countries,0)),IF(loaded!Q315="","0003",""))</f>
        <v>0003</v>
      </c>
      <c r="I315" t="e">
        <f>INDEX(atsi_codes,MATCH(loaded!S315,atsi,0))</f>
        <v>#N/A</v>
      </c>
      <c r="J315" t="e">
        <f>INDEX(lang_codes,MATCH(loaded!U315,lang,0))</f>
        <v>#N/A</v>
      </c>
      <c r="K315" s="6">
        <f>loaded!W315</f>
        <v>0</v>
      </c>
      <c r="L315" t="e">
        <f>INDEX(us_acc_codes,MATCH(loaded!Y315,us_acc,0))</f>
        <v>#N/A</v>
      </c>
      <c r="M315" t="e">
        <f>INDEX(client_codes,MATCH(loaded!AA315,client,0))</f>
        <v>#N/A</v>
      </c>
      <c r="N315" t="e">
        <f>INDEX(src_ref_codes,MATCH(loaded!AC315,src_ref,0))</f>
        <v>#N/A</v>
      </c>
      <c r="O315" s="89" t="e">
        <f>IF(stats!$Y$13,DATE(RIGHT(loaded!AE315,4),MID(loaded!AE315,3,2),LEFT(loaded!AE315,2)),DATE(RIGHT(loaded!AE315,4),MID(loaded!AE315,4,2),LEFT(loaded!AE315,2)))</f>
        <v>#VALUE!</v>
      </c>
      <c r="P315" s="89" t="e">
        <f>IF(stats!$Y$13,DATE(RIGHT(loaded!AG315,4),MID(loaded!AG315,3,2),LEFT(loaded!AG315,2)),DATE(RIGHT(loaded!AG315,4),MID(loaded!AG315,4,2),LEFT(loaded!AG315,2)))</f>
        <v>#VALUE!</v>
      </c>
      <c r="Q315" s="67" t="e">
        <f t="shared" si="9"/>
        <v>#VALUE!</v>
      </c>
      <c r="R315" t="e">
        <f>INDEX(reces_codes,MATCH(loaded!AI315,reason,0))</f>
        <v>#N/A</v>
      </c>
      <c r="S315" t="e">
        <f>INDEX(TDS_codes,MATCH(loaded!AK315,TDS,0))</f>
        <v>#N/A</v>
      </c>
      <c r="T315" t="e">
        <f>IF(M315=2,"",INDEX(method_codes,MATCH(loaded!AM315,method,0)))</f>
        <v>#N/A</v>
      </c>
      <c r="U315" t="e">
        <f>IF(M315=2,"",INDEX(inj_codes,MATCH(loaded!AO315,inj,0)))</f>
        <v>#N/A</v>
      </c>
      <c r="V315" t="e">
        <f>IF(M315=2,"",INDEX(drug_codes,MATCH(loaded!AQ315,drug,0)))</f>
        <v>#N/A</v>
      </c>
      <c r="W315" t="e">
        <f>IF(M315=2,"",_xlfn.IFNA(INDEX(drug_codes,MATCH(loaded!AS315,drug,0)),""))</f>
        <v>#N/A</v>
      </c>
      <c r="X315" t="e">
        <f>IF(M315=2,"",_xlfn.IFNA(INDEX(drug_codes,MATCH(loaded!AU315,drug,0)),""))</f>
        <v>#N/A</v>
      </c>
      <c r="Y315" t="e">
        <f>IF(M315=2,"",_xlfn.IFNA(INDEX(drug_codes,MATCH(loaded!AW315,drug,0)),""))</f>
        <v>#N/A</v>
      </c>
      <c r="Z315" t="e">
        <f>IF(M315=2,"",_xlfn.IFNA(INDEX(drug_codes,MATCH(loaded!AY315,drug,0)),""))</f>
        <v>#N/A</v>
      </c>
      <c r="AA315" t="e">
        <f>IF(M315=2,"",_xlfn.IFNA(INDEX(drug_codes,MATCH(loaded!BA315,drug,0)),""))</f>
        <v>#N/A</v>
      </c>
      <c r="AB315" t="e">
        <f>INDEX(MTT_codes,MATCH(loaded!BC315,MTT,0))</f>
        <v>#N/A</v>
      </c>
      <c r="AC315" t="str">
        <f>_xlfn.IFNA(INDEX(MTT_codes,MATCH(loaded!BE315,MTT,0)),"")</f>
        <v/>
      </c>
      <c r="AD315" t="str">
        <f>_xlfn.IFNA(INDEX(MTT_codes,MATCH(loaded!BG315,MTT,0)),"")</f>
        <v/>
      </c>
      <c r="AE315" t="str">
        <f>_xlfn.IFNA(INDEX(MTT_codes,MATCH(loaded!BI315,MTT,0)),"")</f>
        <v/>
      </c>
      <c r="AF315" t="str">
        <f>_xlfn.IFNA(INDEX(MTT_codes,MATCH(loaded!BK315,MTT,0)),"")</f>
        <v/>
      </c>
      <c r="AG315" t="str">
        <f>_xlfn.IFNA(INDEX(MTT_codes,MATCH(loaded!BM315,MTT,0)),"")</f>
        <v/>
      </c>
      <c r="AH315" t="e">
        <f>INDEX(liv_ar_codes,MATCH(loaded!BO315,liv_ar,0))</f>
        <v>#N/A</v>
      </c>
      <c r="AI315" t="str">
        <f>_xlfn.IFNA(INDEX(MTT_codes,MATCH(loaded!BQ315,MTT,0)),"")</f>
        <v/>
      </c>
      <c r="AJ315">
        <f>_xlfn.IFNA(INDEX(mental_codes,MATCH(loaded!BS315,mental,0)),9)</f>
        <v>9</v>
      </c>
    </row>
    <row r="316" spans="2:36">
      <c r="B316">
        <f>loaded!C316</f>
        <v>0</v>
      </c>
      <c r="C316">
        <f>loaded!I316</f>
        <v>0</v>
      </c>
      <c r="D316">
        <f>IF(loaded!K316="Male",1,IF(loaded!K316="Female",2,9))</f>
        <v>9</v>
      </c>
      <c r="E316" s="89" t="e">
        <f>IF(stats!$Y$13,DATE(RIGHT(loaded!M316,4),MID(loaded!M316,3,2),LEFT(loaded!M316,2)),DATE(RIGHT(loaded!M316,4), MID(loaded!M316,4,2),LEFT(loaded!M316,2)))</f>
        <v>#VALUE!</v>
      </c>
      <c r="F316" s="67" t="e">
        <f t="shared" si="8"/>
        <v>#VALUE!</v>
      </c>
      <c r="G316" t="str">
        <f>LEFT(loaded!O316,3)</f>
        <v/>
      </c>
      <c r="H316" s="67" t="str">
        <f>_xlfn.IFNA(INDEX(cntry_codes,MATCH(loaded!Q316,countries,0)),IF(loaded!Q316="","0003",""))</f>
        <v>0003</v>
      </c>
      <c r="I316" t="e">
        <f>INDEX(atsi_codes,MATCH(loaded!S316,atsi,0))</f>
        <v>#N/A</v>
      </c>
      <c r="J316" t="e">
        <f>INDEX(lang_codes,MATCH(loaded!U316,lang,0))</f>
        <v>#N/A</v>
      </c>
      <c r="K316" s="6">
        <f>loaded!W316</f>
        <v>0</v>
      </c>
      <c r="L316" t="e">
        <f>INDEX(us_acc_codes,MATCH(loaded!Y316,us_acc,0))</f>
        <v>#N/A</v>
      </c>
      <c r="M316" t="e">
        <f>INDEX(client_codes,MATCH(loaded!AA316,client,0))</f>
        <v>#N/A</v>
      </c>
      <c r="N316" t="e">
        <f>INDEX(src_ref_codes,MATCH(loaded!AC316,src_ref,0))</f>
        <v>#N/A</v>
      </c>
      <c r="O316" s="89" t="e">
        <f>IF(stats!$Y$13,DATE(RIGHT(loaded!AE316,4),MID(loaded!AE316,3,2),LEFT(loaded!AE316,2)),DATE(RIGHT(loaded!AE316,4),MID(loaded!AE316,4,2),LEFT(loaded!AE316,2)))</f>
        <v>#VALUE!</v>
      </c>
      <c r="P316" s="89" t="e">
        <f>IF(stats!$Y$13,DATE(RIGHT(loaded!AG316,4),MID(loaded!AG316,3,2),LEFT(loaded!AG316,2)),DATE(RIGHT(loaded!AG316,4),MID(loaded!AG316,4,2),LEFT(loaded!AG316,2)))</f>
        <v>#VALUE!</v>
      </c>
      <c r="Q316" s="67" t="e">
        <f t="shared" si="9"/>
        <v>#VALUE!</v>
      </c>
      <c r="R316" t="e">
        <f>INDEX(reces_codes,MATCH(loaded!AI316,reason,0))</f>
        <v>#N/A</v>
      </c>
      <c r="S316" t="e">
        <f>INDEX(TDS_codes,MATCH(loaded!AK316,TDS,0))</f>
        <v>#N/A</v>
      </c>
      <c r="T316" t="e">
        <f>IF(M316=2,"",INDEX(method_codes,MATCH(loaded!AM316,method,0)))</f>
        <v>#N/A</v>
      </c>
      <c r="U316" t="e">
        <f>IF(M316=2,"",INDEX(inj_codes,MATCH(loaded!AO316,inj,0)))</f>
        <v>#N/A</v>
      </c>
      <c r="V316" t="e">
        <f>IF(M316=2,"",INDEX(drug_codes,MATCH(loaded!AQ316,drug,0)))</f>
        <v>#N/A</v>
      </c>
      <c r="W316" t="e">
        <f>IF(M316=2,"",_xlfn.IFNA(INDEX(drug_codes,MATCH(loaded!AS316,drug,0)),""))</f>
        <v>#N/A</v>
      </c>
      <c r="X316" t="e">
        <f>IF(M316=2,"",_xlfn.IFNA(INDEX(drug_codes,MATCH(loaded!AU316,drug,0)),""))</f>
        <v>#N/A</v>
      </c>
      <c r="Y316" t="e">
        <f>IF(M316=2,"",_xlfn.IFNA(INDEX(drug_codes,MATCH(loaded!AW316,drug,0)),""))</f>
        <v>#N/A</v>
      </c>
      <c r="Z316" t="e">
        <f>IF(M316=2,"",_xlfn.IFNA(INDEX(drug_codes,MATCH(loaded!AY316,drug,0)),""))</f>
        <v>#N/A</v>
      </c>
      <c r="AA316" t="e">
        <f>IF(M316=2,"",_xlfn.IFNA(INDEX(drug_codes,MATCH(loaded!BA316,drug,0)),""))</f>
        <v>#N/A</v>
      </c>
      <c r="AB316" t="e">
        <f>INDEX(MTT_codes,MATCH(loaded!BC316,MTT,0))</f>
        <v>#N/A</v>
      </c>
      <c r="AC316" t="str">
        <f>_xlfn.IFNA(INDEX(MTT_codes,MATCH(loaded!BE316,MTT,0)),"")</f>
        <v/>
      </c>
      <c r="AD316" t="str">
        <f>_xlfn.IFNA(INDEX(MTT_codes,MATCH(loaded!BG316,MTT,0)),"")</f>
        <v/>
      </c>
      <c r="AE316" t="str">
        <f>_xlfn.IFNA(INDEX(MTT_codes,MATCH(loaded!BI316,MTT,0)),"")</f>
        <v/>
      </c>
      <c r="AF316" t="str">
        <f>_xlfn.IFNA(INDEX(MTT_codes,MATCH(loaded!BK316,MTT,0)),"")</f>
        <v/>
      </c>
      <c r="AG316" t="str">
        <f>_xlfn.IFNA(INDEX(MTT_codes,MATCH(loaded!BM316,MTT,0)),"")</f>
        <v/>
      </c>
      <c r="AH316" t="e">
        <f>INDEX(liv_ar_codes,MATCH(loaded!BO316,liv_ar,0))</f>
        <v>#N/A</v>
      </c>
      <c r="AI316" t="str">
        <f>_xlfn.IFNA(INDEX(MTT_codes,MATCH(loaded!BQ316,MTT,0)),"")</f>
        <v/>
      </c>
      <c r="AJ316">
        <f>_xlfn.IFNA(INDEX(mental_codes,MATCH(loaded!BS316,mental,0)),9)</f>
        <v>9</v>
      </c>
    </row>
    <row r="317" spans="2:36">
      <c r="B317">
        <f>loaded!C317</f>
        <v>0</v>
      </c>
      <c r="C317">
        <f>loaded!I317</f>
        <v>0</v>
      </c>
      <c r="D317">
        <f>IF(loaded!K317="Male",1,IF(loaded!K317="Female",2,9))</f>
        <v>9</v>
      </c>
      <c r="E317" s="89" t="e">
        <f>IF(stats!$Y$13,DATE(RIGHT(loaded!M317,4),MID(loaded!M317,3,2),LEFT(loaded!M317,2)),DATE(RIGHT(loaded!M317,4), MID(loaded!M317,4,2),LEFT(loaded!M317,2)))</f>
        <v>#VALUE!</v>
      </c>
      <c r="F317" s="67" t="e">
        <f t="shared" si="8"/>
        <v>#VALUE!</v>
      </c>
      <c r="G317" t="str">
        <f>LEFT(loaded!O317,3)</f>
        <v/>
      </c>
      <c r="H317" s="67" t="str">
        <f>_xlfn.IFNA(INDEX(cntry_codes,MATCH(loaded!Q317,countries,0)),IF(loaded!Q317="","0003",""))</f>
        <v>0003</v>
      </c>
      <c r="I317" t="e">
        <f>INDEX(atsi_codes,MATCH(loaded!S317,atsi,0))</f>
        <v>#N/A</v>
      </c>
      <c r="J317" t="e">
        <f>INDEX(lang_codes,MATCH(loaded!U317,lang,0))</f>
        <v>#N/A</v>
      </c>
      <c r="K317" s="6">
        <f>loaded!W317</f>
        <v>0</v>
      </c>
      <c r="L317" t="e">
        <f>INDEX(us_acc_codes,MATCH(loaded!Y317,us_acc,0))</f>
        <v>#N/A</v>
      </c>
      <c r="M317" t="e">
        <f>INDEX(client_codes,MATCH(loaded!AA317,client,0))</f>
        <v>#N/A</v>
      </c>
      <c r="N317" t="e">
        <f>INDEX(src_ref_codes,MATCH(loaded!AC317,src_ref,0))</f>
        <v>#N/A</v>
      </c>
      <c r="O317" s="89" t="e">
        <f>IF(stats!$Y$13,DATE(RIGHT(loaded!AE317,4),MID(loaded!AE317,3,2),LEFT(loaded!AE317,2)),DATE(RIGHT(loaded!AE317,4),MID(loaded!AE317,4,2),LEFT(loaded!AE317,2)))</f>
        <v>#VALUE!</v>
      </c>
      <c r="P317" s="89" t="e">
        <f>IF(stats!$Y$13,DATE(RIGHT(loaded!AG317,4),MID(loaded!AG317,3,2),LEFT(loaded!AG317,2)),DATE(RIGHT(loaded!AG317,4),MID(loaded!AG317,4,2),LEFT(loaded!AG317,2)))</f>
        <v>#VALUE!</v>
      </c>
      <c r="Q317" s="67" t="e">
        <f t="shared" si="9"/>
        <v>#VALUE!</v>
      </c>
      <c r="R317" t="e">
        <f>INDEX(reces_codes,MATCH(loaded!AI317,reason,0))</f>
        <v>#N/A</v>
      </c>
      <c r="S317" t="e">
        <f>INDEX(TDS_codes,MATCH(loaded!AK317,TDS,0))</f>
        <v>#N/A</v>
      </c>
      <c r="T317" t="e">
        <f>IF(M317=2,"",INDEX(method_codes,MATCH(loaded!AM317,method,0)))</f>
        <v>#N/A</v>
      </c>
      <c r="U317" t="e">
        <f>IF(M317=2,"",INDEX(inj_codes,MATCH(loaded!AO317,inj,0)))</f>
        <v>#N/A</v>
      </c>
      <c r="V317" t="e">
        <f>IF(M317=2,"",INDEX(drug_codes,MATCH(loaded!AQ317,drug,0)))</f>
        <v>#N/A</v>
      </c>
      <c r="W317" t="e">
        <f>IF(M317=2,"",_xlfn.IFNA(INDEX(drug_codes,MATCH(loaded!AS317,drug,0)),""))</f>
        <v>#N/A</v>
      </c>
      <c r="X317" t="e">
        <f>IF(M317=2,"",_xlfn.IFNA(INDEX(drug_codes,MATCH(loaded!AU317,drug,0)),""))</f>
        <v>#N/A</v>
      </c>
      <c r="Y317" t="e">
        <f>IF(M317=2,"",_xlfn.IFNA(INDEX(drug_codes,MATCH(loaded!AW317,drug,0)),""))</f>
        <v>#N/A</v>
      </c>
      <c r="Z317" t="e">
        <f>IF(M317=2,"",_xlfn.IFNA(INDEX(drug_codes,MATCH(loaded!AY317,drug,0)),""))</f>
        <v>#N/A</v>
      </c>
      <c r="AA317" t="e">
        <f>IF(M317=2,"",_xlfn.IFNA(INDEX(drug_codes,MATCH(loaded!BA317,drug,0)),""))</f>
        <v>#N/A</v>
      </c>
      <c r="AB317" t="e">
        <f>INDEX(MTT_codes,MATCH(loaded!BC317,MTT,0))</f>
        <v>#N/A</v>
      </c>
      <c r="AC317" t="str">
        <f>_xlfn.IFNA(INDEX(MTT_codes,MATCH(loaded!BE317,MTT,0)),"")</f>
        <v/>
      </c>
      <c r="AD317" t="str">
        <f>_xlfn.IFNA(INDEX(MTT_codes,MATCH(loaded!BG317,MTT,0)),"")</f>
        <v/>
      </c>
      <c r="AE317" t="str">
        <f>_xlfn.IFNA(INDEX(MTT_codes,MATCH(loaded!BI317,MTT,0)),"")</f>
        <v/>
      </c>
      <c r="AF317" t="str">
        <f>_xlfn.IFNA(INDEX(MTT_codes,MATCH(loaded!BK317,MTT,0)),"")</f>
        <v/>
      </c>
      <c r="AG317" t="str">
        <f>_xlfn.IFNA(INDEX(MTT_codes,MATCH(loaded!BM317,MTT,0)),"")</f>
        <v/>
      </c>
      <c r="AH317" t="e">
        <f>INDEX(liv_ar_codes,MATCH(loaded!BO317,liv_ar,0))</f>
        <v>#N/A</v>
      </c>
      <c r="AI317" t="str">
        <f>_xlfn.IFNA(INDEX(MTT_codes,MATCH(loaded!BQ317,MTT,0)),"")</f>
        <v/>
      </c>
      <c r="AJ317">
        <f>_xlfn.IFNA(INDEX(mental_codes,MATCH(loaded!BS317,mental,0)),9)</f>
        <v>9</v>
      </c>
    </row>
    <row r="318" spans="2:36">
      <c r="B318">
        <f>loaded!C318</f>
        <v>0</v>
      </c>
      <c r="C318">
        <f>loaded!I318</f>
        <v>0</v>
      </c>
      <c r="D318">
        <f>IF(loaded!K318="Male",1,IF(loaded!K318="Female",2,9))</f>
        <v>9</v>
      </c>
      <c r="E318" s="89" t="e">
        <f>IF(stats!$Y$13,DATE(RIGHT(loaded!M318,4),MID(loaded!M318,3,2),LEFT(loaded!M318,2)),DATE(RIGHT(loaded!M318,4), MID(loaded!M318,4,2),LEFT(loaded!M318,2)))</f>
        <v>#VALUE!</v>
      </c>
      <c r="F318" s="67" t="e">
        <f t="shared" si="8"/>
        <v>#VALUE!</v>
      </c>
      <c r="G318" t="str">
        <f>LEFT(loaded!O318,3)</f>
        <v/>
      </c>
      <c r="H318" s="67" t="str">
        <f>_xlfn.IFNA(INDEX(cntry_codes,MATCH(loaded!Q318,countries,0)),IF(loaded!Q318="","0003",""))</f>
        <v>0003</v>
      </c>
      <c r="I318" t="e">
        <f>INDEX(atsi_codes,MATCH(loaded!S318,atsi,0))</f>
        <v>#N/A</v>
      </c>
      <c r="J318" t="e">
        <f>INDEX(lang_codes,MATCH(loaded!U318,lang,0))</f>
        <v>#N/A</v>
      </c>
      <c r="K318" s="6">
        <f>loaded!W318</f>
        <v>0</v>
      </c>
      <c r="L318" t="e">
        <f>INDEX(us_acc_codes,MATCH(loaded!Y318,us_acc,0))</f>
        <v>#N/A</v>
      </c>
      <c r="M318" t="e">
        <f>INDEX(client_codes,MATCH(loaded!AA318,client,0))</f>
        <v>#N/A</v>
      </c>
      <c r="N318" t="e">
        <f>INDEX(src_ref_codes,MATCH(loaded!AC318,src_ref,0))</f>
        <v>#N/A</v>
      </c>
      <c r="O318" s="89" t="e">
        <f>IF(stats!$Y$13,DATE(RIGHT(loaded!AE318,4),MID(loaded!AE318,3,2),LEFT(loaded!AE318,2)),DATE(RIGHT(loaded!AE318,4),MID(loaded!AE318,4,2),LEFT(loaded!AE318,2)))</f>
        <v>#VALUE!</v>
      </c>
      <c r="P318" s="89" t="e">
        <f>IF(stats!$Y$13,DATE(RIGHT(loaded!AG318,4),MID(loaded!AG318,3,2),LEFT(loaded!AG318,2)),DATE(RIGHT(loaded!AG318,4),MID(loaded!AG318,4,2),LEFT(loaded!AG318,2)))</f>
        <v>#VALUE!</v>
      </c>
      <c r="Q318" s="67" t="e">
        <f t="shared" si="9"/>
        <v>#VALUE!</v>
      </c>
      <c r="R318" t="e">
        <f>INDEX(reces_codes,MATCH(loaded!AI318,reason,0))</f>
        <v>#N/A</v>
      </c>
      <c r="S318" t="e">
        <f>INDEX(TDS_codes,MATCH(loaded!AK318,TDS,0))</f>
        <v>#N/A</v>
      </c>
      <c r="T318" t="e">
        <f>IF(M318=2,"",INDEX(method_codes,MATCH(loaded!AM318,method,0)))</f>
        <v>#N/A</v>
      </c>
      <c r="U318" t="e">
        <f>IF(M318=2,"",INDEX(inj_codes,MATCH(loaded!AO318,inj,0)))</f>
        <v>#N/A</v>
      </c>
      <c r="V318" t="e">
        <f>IF(M318=2,"",INDEX(drug_codes,MATCH(loaded!AQ318,drug,0)))</f>
        <v>#N/A</v>
      </c>
      <c r="W318" t="e">
        <f>IF(M318=2,"",_xlfn.IFNA(INDEX(drug_codes,MATCH(loaded!AS318,drug,0)),""))</f>
        <v>#N/A</v>
      </c>
      <c r="X318" t="e">
        <f>IF(M318=2,"",_xlfn.IFNA(INDEX(drug_codes,MATCH(loaded!AU318,drug,0)),""))</f>
        <v>#N/A</v>
      </c>
      <c r="Y318" t="e">
        <f>IF(M318=2,"",_xlfn.IFNA(INDEX(drug_codes,MATCH(loaded!AW318,drug,0)),""))</f>
        <v>#N/A</v>
      </c>
      <c r="Z318" t="e">
        <f>IF(M318=2,"",_xlfn.IFNA(INDEX(drug_codes,MATCH(loaded!AY318,drug,0)),""))</f>
        <v>#N/A</v>
      </c>
      <c r="AA318" t="e">
        <f>IF(M318=2,"",_xlfn.IFNA(INDEX(drug_codes,MATCH(loaded!BA318,drug,0)),""))</f>
        <v>#N/A</v>
      </c>
      <c r="AB318" t="e">
        <f>INDEX(MTT_codes,MATCH(loaded!BC318,MTT,0))</f>
        <v>#N/A</v>
      </c>
      <c r="AC318" t="str">
        <f>_xlfn.IFNA(INDEX(MTT_codes,MATCH(loaded!BE318,MTT,0)),"")</f>
        <v/>
      </c>
      <c r="AD318" t="str">
        <f>_xlfn.IFNA(INDEX(MTT_codes,MATCH(loaded!BG318,MTT,0)),"")</f>
        <v/>
      </c>
      <c r="AE318" t="str">
        <f>_xlfn.IFNA(INDEX(MTT_codes,MATCH(loaded!BI318,MTT,0)),"")</f>
        <v/>
      </c>
      <c r="AF318" t="str">
        <f>_xlfn.IFNA(INDEX(MTT_codes,MATCH(loaded!BK318,MTT,0)),"")</f>
        <v/>
      </c>
      <c r="AG318" t="str">
        <f>_xlfn.IFNA(INDEX(MTT_codes,MATCH(loaded!BM318,MTT,0)),"")</f>
        <v/>
      </c>
      <c r="AH318" t="e">
        <f>INDEX(liv_ar_codes,MATCH(loaded!BO318,liv_ar,0))</f>
        <v>#N/A</v>
      </c>
      <c r="AI318" t="str">
        <f>_xlfn.IFNA(INDEX(MTT_codes,MATCH(loaded!BQ318,MTT,0)),"")</f>
        <v/>
      </c>
      <c r="AJ318">
        <f>_xlfn.IFNA(INDEX(mental_codes,MATCH(loaded!BS318,mental,0)),9)</f>
        <v>9</v>
      </c>
    </row>
    <row r="319" spans="2:36">
      <c r="B319">
        <f>loaded!C319</f>
        <v>0</v>
      </c>
      <c r="C319">
        <f>loaded!I319</f>
        <v>0</v>
      </c>
      <c r="D319">
        <f>IF(loaded!K319="Male",1,IF(loaded!K319="Female",2,9))</f>
        <v>9</v>
      </c>
      <c r="E319" s="89" t="e">
        <f>IF(stats!$Y$13,DATE(RIGHT(loaded!M319,4),MID(loaded!M319,3,2),LEFT(loaded!M319,2)),DATE(RIGHT(loaded!M319,4), MID(loaded!M319,4,2),LEFT(loaded!M319,2)))</f>
        <v>#VALUE!</v>
      </c>
      <c r="F319" s="67" t="e">
        <f t="shared" si="8"/>
        <v>#VALUE!</v>
      </c>
      <c r="G319" t="str">
        <f>LEFT(loaded!O319,3)</f>
        <v/>
      </c>
      <c r="H319" s="67" t="str">
        <f>_xlfn.IFNA(INDEX(cntry_codes,MATCH(loaded!Q319,countries,0)),IF(loaded!Q319="","0003",""))</f>
        <v>0003</v>
      </c>
      <c r="I319" t="e">
        <f>INDEX(atsi_codes,MATCH(loaded!S319,atsi,0))</f>
        <v>#N/A</v>
      </c>
      <c r="J319" t="e">
        <f>INDEX(lang_codes,MATCH(loaded!U319,lang,0))</f>
        <v>#N/A</v>
      </c>
      <c r="K319" s="6">
        <f>loaded!W319</f>
        <v>0</v>
      </c>
      <c r="L319" t="e">
        <f>INDEX(us_acc_codes,MATCH(loaded!Y319,us_acc,0))</f>
        <v>#N/A</v>
      </c>
      <c r="M319" t="e">
        <f>INDEX(client_codes,MATCH(loaded!AA319,client,0))</f>
        <v>#N/A</v>
      </c>
      <c r="N319" t="e">
        <f>INDEX(src_ref_codes,MATCH(loaded!AC319,src_ref,0))</f>
        <v>#N/A</v>
      </c>
      <c r="O319" s="89" t="e">
        <f>IF(stats!$Y$13,DATE(RIGHT(loaded!AE319,4),MID(loaded!AE319,3,2),LEFT(loaded!AE319,2)),DATE(RIGHT(loaded!AE319,4),MID(loaded!AE319,4,2),LEFT(loaded!AE319,2)))</f>
        <v>#VALUE!</v>
      </c>
      <c r="P319" s="89" t="e">
        <f>IF(stats!$Y$13,DATE(RIGHT(loaded!AG319,4),MID(loaded!AG319,3,2),LEFT(loaded!AG319,2)),DATE(RIGHT(loaded!AG319,4),MID(loaded!AG319,4,2),LEFT(loaded!AG319,2)))</f>
        <v>#VALUE!</v>
      </c>
      <c r="Q319" s="67" t="e">
        <f t="shared" si="9"/>
        <v>#VALUE!</v>
      </c>
      <c r="R319" t="e">
        <f>INDEX(reces_codes,MATCH(loaded!AI319,reason,0))</f>
        <v>#N/A</v>
      </c>
      <c r="S319" t="e">
        <f>INDEX(TDS_codes,MATCH(loaded!AK319,TDS,0))</f>
        <v>#N/A</v>
      </c>
      <c r="T319" t="e">
        <f>IF(M319=2,"",INDEX(method_codes,MATCH(loaded!AM319,method,0)))</f>
        <v>#N/A</v>
      </c>
      <c r="U319" t="e">
        <f>IF(M319=2,"",INDEX(inj_codes,MATCH(loaded!AO319,inj,0)))</f>
        <v>#N/A</v>
      </c>
      <c r="V319" t="e">
        <f>IF(M319=2,"",INDEX(drug_codes,MATCH(loaded!AQ319,drug,0)))</f>
        <v>#N/A</v>
      </c>
      <c r="W319" t="e">
        <f>IF(M319=2,"",_xlfn.IFNA(INDEX(drug_codes,MATCH(loaded!AS319,drug,0)),""))</f>
        <v>#N/A</v>
      </c>
      <c r="X319" t="e">
        <f>IF(M319=2,"",_xlfn.IFNA(INDEX(drug_codes,MATCH(loaded!AU319,drug,0)),""))</f>
        <v>#N/A</v>
      </c>
      <c r="Y319" t="e">
        <f>IF(M319=2,"",_xlfn.IFNA(INDEX(drug_codes,MATCH(loaded!AW319,drug,0)),""))</f>
        <v>#N/A</v>
      </c>
      <c r="Z319" t="e">
        <f>IF(M319=2,"",_xlfn.IFNA(INDEX(drug_codes,MATCH(loaded!AY319,drug,0)),""))</f>
        <v>#N/A</v>
      </c>
      <c r="AA319" t="e">
        <f>IF(M319=2,"",_xlfn.IFNA(INDEX(drug_codes,MATCH(loaded!BA319,drug,0)),""))</f>
        <v>#N/A</v>
      </c>
      <c r="AB319" t="e">
        <f>INDEX(MTT_codes,MATCH(loaded!BC319,MTT,0))</f>
        <v>#N/A</v>
      </c>
      <c r="AC319" t="str">
        <f>_xlfn.IFNA(INDEX(MTT_codes,MATCH(loaded!BE319,MTT,0)),"")</f>
        <v/>
      </c>
      <c r="AD319" t="str">
        <f>_xlfn.IFNA(INDEX(MTT_codes,MATCH(loaded!BG319,MTT,0)),"")</f>
        <v/>
      </c>
      <c r="AE319" t="str">
        <f>_xlfn.IFNA(INDEX(MTT_codes,MATCH(loaded!BI319,MTT,0)),"")</f>
        <v/>
      </c>
      <c r="AF319" t="str">
        <f>_xlfn.IFNA(INDEX(MTT_codes,MATCH(loaded!BK319,MTT,0)),"")</f>
        <v/>
      </c>
      <c r="AG319" t="str">
        <f>_xlfn.IFNA(INDEX(MTT_codes,MATCH(loaded!BM319,MTT,0)),"")</f>
        <v/>
      </c>
      <c r="AH319" t="e">
        <f>INDEX(liv_ar_codes,MATCH(loaded!BO319,liv_ar,0))</f>
        <v>#N/A</v>
      </c>
      <c r="AI319" t="str">
        <f>_xlfn.IFNA(INDEX(MTT_codes,MATCH(loaded!BQ319,MTT,0)),"")</f>
        <v/>
      </c>
      <c r="AJ319">
        <f>_xlfn.IFNA(INDEX(mental_codes,MATCH(loaded!BS319,mental,0)),9)</f>
        <v>9</v>
      </c>
    </row>
    <row r="320" spans="2:36">
      <c r="B320">
        <f>loaded!C320</f>
        <v>0</v>
      </c>
      <c r="C320">
        <f>loaded!I320</f>
        <v>0</v>
      </c>
      <c r="D320">
        <f>IF(loaded!K320="Male",1,IF(loaded!K320="Female",2,9))</f>
        <v>9</v>
      </c>
      <c r="E320" s="89" t="e">
        <f>IF(stats!$Y$13,DATE(RIGHT(loaded!M320,4),MID(loaded!M320,3,2),LEFT(loaded!M320,2)),DATE(RIGHT(loaded!M320,4), MID(loaded!M320,4,2),LEFT(loaded!M320,2)))</f>
        <v>#VALUE!</v>
      </c>
      <c r="F320" s="67" t="e">
        <f t="shared" si="8"/>
        <v>#VALUE!</v>
      </c>
      <c r="G320" t="str">
        <f>LEFT(loaded!O320,3)</f>
        <v/>
      </c>
      <c r="H320" s="67" t="str">
        <f>_xlfn.IFNA(INDEX(cntry_codes,MATCH(loaded!Q320,countries,0)),IF(loaded!Q320="","0003",""))</f>
        <v>0003</v>
      </c>
      <c r="I320" t="e">
        <f>INDEX(atsi_codes,MATCH(loaded!S320,atsi,0))</f>
        <v>#N/A</v>
      </c>
      <c r="J320" t="e">
        <f>INDEX(lang_codes,MATCH(loaded!U320,lang,0))</f>
        <v>#N/A</v>
      </c>
      <c r="K320" s="6">
        <f>loaded!W320</f>
        <v>0</v>
      </c>
      <c r="L320" t="e">
        <f>INDEX(us_acc_codes,MATCH(loaded!Y320,us_acc,0))</f>
        <v>#N/A</v>
      </c>
      <c r="M320" t="e">
        <f>INDEX(client_codes,MATCH(loaded!AA320,client,0))</f>
        <v>#N/A</v>
      </c>
      <c r="N320" t="e">
        <f>INDEX(src_ref_codes,MATCH(loaded!AC320,src_ref,0))</f>
        <v>#N/A</v>
      </c>
      <c r="O320" s="89" t="e">
        <f>IF(stats!$Y$13,DATE(RIGHT(loaded!AE320,4),MID(loaded!AE320,3,2),LEFT(loaded!AE320,2)),DATE(RIGHT(loaded!AE320,4),MID(loaded!AE320,4,2),LEFT(loaded!AE320,2)))</f>
        <v>#VALUE!</v>
      </c>
      <c r="P320" s="89" t="e">
        <f>IF(stats!$Y$13,DATE(RIGHT(loaded!AG320,4),MID(loaded!AG320,3,2),LEFT(loaded!AG320,2)),DATE(RIGHT(loaded!AG320,4),MID(loaded!AG320,4,2),LEFT(loaded!AG320,2)))</f>
        <v>#VALUE!</v>
      </c>
      <c r="Q320" s="67" t="e">
        <f t="shared" si="9"/>
        <v>#VALUE!</v>
      </c>
      <c r="R320" t="e">
        <f>INDEX(reces_codes,MATCH(loaded!AI320,reason,0))</f>
        <v>#N/A</v>
      </c>
      <c r="S320" t="e">
        <f>INDEX(TDS_codes,MATCH(loaded!AK320,TDS,0))</f>
        <v>#N/A</v>
      </c>
      <c r="T320" t="e">
        <f>IF(M320=2,"",INDEX(method_codes,MATCH(loaded!AM320,method,0)))</f>
        <v>#N/A</v>
      </c>
      <c r="U320" t="e">
        <f>IF(M320=2,"",INDEX(inj_codes,MATCH(loaded!AO320,inj,0)))</f>
        <v>#N/A</v>
      </c>
      <c r="V320" t="e">
        <f>IF(M320=2,"",INDEX(drug_codes,MATCH(loaded!AQ320,drug,0)))</f>
        <v>#N/A</v>
      </c>
      <c r="W320" t="e">
        <f>IF(M320=2,"",_xlfn.IFNA(INDEX(drug_codes,MATCH(loaded!AS320,drug,0)),""))</f>
        <v>#N/A</v>
      </c>
      <c r="X320" t="e">
        <f>IF(M320=2,"",_xlfn.IFNA(INDEX(drug_codes,MATCH(loaded!AU320,drug,0)),""))</f>
        <v>#N/A</v>
      </c>
      <c r="Y320" t="e">
        <f>IF(M320=2,"",_xlfn.IFNA(INDEX(drug_codes,MATCH(loaded!AW320,drug,0)),""))</f>
        <v>#N/A</v>
      </c>
      <c r="Z320" t="e">
        <f>IF(M320=2,"",_xlfn.IFNA(INDEX(drug_codes,MATCH(loaded!AY320,drug,0)),""))</f>
        <v>#N/A</v>
      </c>
      <c r="AA320" t="e">
        <f>IF(M320=2,"",_xlfn.IFNA(INDEX(drug_codes,MATCH(loaded!BA320,drug,0)),""))</f>
        <v>#N/A</v>
      </c>
      <c r="AB320" t="e">
        <f>INDEX(MTT_codes,MATCH(loaded!BC320,MTT,0))</f>
        <v>#N/A</v>
      </c>
      <c r="AC320" t="str">
        <f>_xlfn.IFNA(INDEX(MTT_codes,MATCH(loaded!BE320,MTT,0)),"")</f>
        <v/>
      </c>
      <c r="AD320" t="str">
        <f>_xlfn.IFNA(INDEX(MTT_codes,MATCH(loaded!BG320,MTT,0)),"")</f>
        <v/>
      </c>
      <c r="AE320" t="str">
        <f>_xlfn.IFNA(INDEX(MTT_codes,MATCH(loaded!BI320,MTT,0)),"")</f>
        <v/>
      </c>
      <c r="AF320" t="str">
        <f>_xlfn.IFNA(INDEX(MTT_codes,MATCH(loaded!BK320,MTT,0)),"")</f>
        <v/>
      </c>
      <c r="AG320" t="str">
        <f>_xlfn.IFNA(INDEX(MTT_codes,MATCH(loaded!BM320,MTT,0)),"")</f>
        <v/>
      </c>
      <c r="AH320" t="e">
        <f>INDEX(liv_ar_codes,MATCH(loaded!BO320,liv_ar,0))</f>
        <v>#N/A</v>
      </c>
      <c r="AI320" t="str">
        <f>_xlfn.IFNA(INDEX(MTT_codes,MATCH(loaded!BQ320,MTT,0)),"")</f>
        <v/>
      </c>
      <c r="AJ320">
        <f>_xlfn.IFNA(INDEX(mental_codes,MATCH(loaded!BS320,mental,0)),9)</f>
        <v>9</v>
      </c>
    </row>
    <row r="321" spans="2:36">
      <c r="B321">
        <f>loaded!C321</f>
        <v>0</v>
      </c>
      <c r="C321">
        <f>loaded!I321</f>
        <v>0</v>
      </c>
      <c r="D321">
        <f>IF(loaded!K321="Male",1,IF(loaded!K321="Female",2,9))</f>
        <v>9</v>
      </c>
      <c r="E321" s="89" t="e">
        <f>IF(stats!$Y$13,DATE(RIGHT(loaded!M321,4),MID(loaded!M321,3,2),LEFT(loaded!M321,2)),DATE(RIGHT(loaded!M321,4), MID(loaded!M321,4,2),LEFT(loaded!M321,2)))</f>
        <v>#VALUE!</v>
      </c>
      <c r="F321" s="67" t="e">
        <f t="shared" ref="F321:F384" si="10">ROUND((O321-E321)/365.25,2)</f>
        <v>#VALUE!</v>
      </c>
      <c r="G321" t="str">
        <f>LEFT(loaded!O321,3)</f>
        <v/>
      </c>
      <c r="H321" s="67" t="str">
        <f>_xlfn.IFNA(INDEX(cntry_codes,MATCH(loaded!Q321,countries,0)),IF(loaded!Q321="","0003",""))</f>
        <v>0003</v>
      </c>
      <c r="I321" t="e">
        <f>INDEX(atsi_codes,MATCH(loaded!S321,atsi,0))</f>
        <v>#N/A</v>
      </c>
      <c r="J321" t="e">
        <f>INDEX(lang_codes,MATCH(loaded!U321,lang,0))</f>
        <v>#N/A</v>
      </c>
      <c r="K321" s="6">
        <f>loaded!W321</f>
        <v>0</v>
      </c>
      <c r="L321" t="e">
        <f>INDEX(us_acc_codes,MATCH(loaded!Y321,us_acc,0))</f>
        <v>#N/A</v>
      </c>
      <c r="M321" t="e">
        <f>INDEX(client_codes,MATCH(loaded!AA321,client,0))</f>
        <v>#N/A</v>
      </c>
      <c r="N321" t="e">
        <f>INDEX(src_ref_codes,MATCH(loaded!AC321,src_ref,0))</f>
        <v>#N/A</v>
      </c>
      <c r="O321" s="89" t="e">
        <f>IF(stats!$Y$13,DATE(RIGHT(loaded!AE321,4),MID(loaded!AE321,3,2),LEFT(loaded!AE321,2)),DATE(RIGHT(loaded!AE321,4),MID(loaded!AE321,4,2),LEFT(loaded!AE321,2)))</f>
        <v>#VALUE!</v>
      </c>
      <c r="P321" s="89" t="e">
        <f>IF(stats!$Y$13,DATE(RIGHT(loaded!AG321,4),MID(loaded!AG321,3,2),LEFT(loaded!AG321,2)),DATE(RIGHT(loaded!AG321,4),MID(loaded!AG321,4,2),LEFT(loaded!AG321,2)))</f>
        <v>#VALUE!</v>
      </c>
      <c r="Q321" s="67" t="e">
        <f t="shared" ref="Q321:Q384" si="11">IF(P321&lt;&gt;"",P321-O321,"")</f>
        <v>#VALUE!</v>
      </c>
      <c r="R321" t="e">
        <f>INDEX(reces_codes,MATCH(loaded!AI321,reason,0))</f>
        <v>#N/A</v>
      </c>
      <c r="S321" t="e">
        <f>INDEX(TDS_codes,MATCH(loaded!AK321,TDS,0))</f>
        <v>#N/A</v>
      </c>
      <c r="T321" t="e">
        <f>IF(M321=2,"",INDEX(method_codes,MATCH(loaded!AM321,method,0)))</f>
        <v>#N/A</v>
      </c>
      <c r="U321" t="e">
        <f>IF(M321=2,"",INDEX(inj_codes,MATCH(loaded!AO321,inj,0)))</f>
        <v>#N/A</v>
      </c>
      <c r="V321" t="e">
        <f>IF(M321=2,"",INDEX(drug_codes,MATCH(loaded!AQ321,drug,0)))</f>
        <v>#N/A</v>
      </c>
      <c r="W321" t="e">
        <f>IF(M321=2,"",_xlfn.IFNA(INDEX(drug_codes,MATCH(loaded!AS321,drug,0)),""))</f>
        <v>#N/A</v>
      </c>
      <c r="X321" t="e">
        <f>IF(M321=2,"",_xlfn.IFNA(INDEX(drug_codes,MATCH(loaded!AU321,drug,0)),""))</f>
        <v>#N/A</v>
      </c>
      <c r="Y321" t="e">
        <f>IF(M321=2,"",_xlfn.IFNA(INDEX(drug_codes,MATCH(loaded!AW321,drug,0)),""))</f>
        <v>#N/A</v>
      </c>
      <c r="Z321" t="e">
        <f>IF(M321=2,"",_xlfn.IFNA(INDEX(drug_codes,MATCH(loaded!AY321,drug,0)),""))</f>
        <v>#N/A</v>
      </c>
      <c r="AA321" t="e">
        <f>IF(M321=2,"",_xlfn.IFNA(INDEX(drug_codes,MATCH(loaded!BA321,drug,0)),""))</f>
        <v>#N/A</v>
      </c>
      <c r="AB321" t="e">
        <f>INDEX(MTT_codes,MATCH(loaded!BC321,MTT,0))</f>
        <v>#N/A</v>
      </c>
      <c r="AC321" t="str">
        <f>_xlfn.IFNA(INDEX(MTT_codes,MATCH(loaded!BE321,MTT,0)),"")</f>
        <v/>
      </c>
      <c r="AD321" t="str">
        <f>_xlfn.IFNA(INDEX(MTT_codes,MATCH(loaded!BG321,MTT,0)),"")</f>
        <v/>
      </c>
      <c r="AE321" t="str">
        <f>_xlfn.IFNA(INDEX(MTT_codes,MATCH(loaded!BI321,MTT,0)),"")</f>
        <v/>
      </c>
      <c r="AF321" t="str">
        <f>_xlfn.IFNA(INDEX(MTT_codes,MATCH(loaded!BK321,MTT,0)),"")</f>
        <v/>
      </c>
      <c r="AG321" t="str">
        <f>_xlfn.IFNA(INDEX(MTT_codes,MATCH(loaded!BM321,MTT,0)),"")</f>
        <v/>
      </c>
      <c r="AH321" t="e">
        <f>INDEX(liv_ar_codes,MATCH(loaded!BO321,liv_ar,0))</f>
        <v>#N/A</v>
      </c>
      <c r="AI321" t="str">
        <f>_xlfn.IFNA(INDEX(MTT_codes,MATCH(loaded!BQ321,MTT,0)),"")</f>
        <v/>
      </c>
      <c r="AJ321">
        <f>_xlfn.IFNA(INDEX(mental_codes,MATCH(loaded!BS321,mental,0)),9)</f>
        <v>9</v>
      </c>
    </row>
    <row r="322" spans="2:36">
      <c r="B322">
        <f>loaded!C322</f>
        <v>0</v>
      </c>
      <c r="C322">
        <f>loaded!I322</f>
        <v>0</v>
      </c>
      <c r="D322">
        <f>IF(loaded!K322="Male",1,IF(loaded!K322="Female",2,9))</f>
        <v>9</v>
      </c>
      <c r="E322" s="89" t="e">
        <f>IF(stats!$Y$13,DATE(RIGHT(loaded!M322,4),MID(loaded!M322,3,2),LEFT(loaded!M322,2)),DATE(RIGHT(loaded!M322,4), MID(loaded!M322,4,2),LEFT(loaded!M322,2)))</f>
        <v>#VALUE!</v>
      </c>
      <c r="F322" s="67" t="e">
        <f t="shared" si="10"/>
        <v>#VALUE!</v>
      </c>
      <c r="G322" t="str">
        <f>LEFT(loaded!O322,3)</f>
        <v/>
      </c>
      <c r="H322" s="67" t="str">
        <f>_xlfn.IFNA(INDEX(cntry_codes,MATCH(loaded!Q322,countries,0)),IF(loaded!Q322="","0003",""))</f>
        <v>0003</v>
      </c>
      <c r="I322" t="e">
        <f>INDEX(atsi_codes,MATCH(loaded!S322,atsi,0))</f>
        <v>#N/A</v>
      </c>
      <c r="J322" t="e">
        <f>INDEX(lang_codes,MATCH(loaded!U322,lang,0))</f>
        <v>#N/A</v>
      </c>
      <c r="K322" s="6">
        <f>loaded!W322</f>
        <v>0</v>
      </c>
      <c r="L322" t="e">
        <f>INDEX(us_acc_codes,MATCH(loaded!Y322,us_acc,0))</f>
        <v>#N/A</v>
      </c>
      <c r="M322" t="e">
        <f>INDEX(client_codes,MATCH(loaded!AA322,client,0))</f>
        <v>#N/A</v>
      </c>
      <c r="N322" t="e">
        <f>INDEX(src_ref_codes,MATCH(loaded!AC322,src_ref,0))</f>
        <v>#N/A</v>
      </c>
      <c r="O322" s="89" t="e">
        <f>IF(stats!$Y$13,DATE(RIGHT(loaded!AE322,4),MID(loaded!AE322,3,2),LEFT(loaded!AE322,2)),DATE(RIGHT(loaded!AE322,4),MID(loaded!AE322,4,2),LEFT(loaded!AE322,2)))</f>
        <v>#VALUE!</v>
      </c>
      <c r="P322" s="89" t="e">
        <f>IF(stats!$Y$13,DATE(RIGHT(loaded!AG322,4),MID(loaded!AG322,3,2),LEFT(loaded!AG322,2)),DATE(RIGHT(loaded!AG322,4),MID(loaded!AG322,4,2),LEFT(loaded!AG322,2)))</f>
        <v>#VALUE!</v>
      </c>
      <c r="Q322" s="67" t="e">
        <f t="shared" si="11"/>
        <v>#VALUE!</v>
      </c>
      <c r="R322" t="e">
        <f>INDEX(reces_codes,MATCH(loaded!AI322,reason,0))</f>
        <v>#N/A</v>
      </c>
      <c r="S322" t="e">
        <f>INDEX(TDS_codes,MATCH(loaded!AK322,TDS,0))</f>
        <v>#N/A</v>
      </c>
      <c r="T322" t="e">
        <f>IF(M322=2,"",INDEX(method_codes,MATCH(loaded!AM322,method,0)))</f>
        <v>#N/A</v>
      </c>
      <c r="U322" t="e">
        <f>IF(M322=2,"",INDEX(inj_codes,MATCH(loaded!AO322,inj,0)))</f>
        <v>#N/A</v>
      </c>
      <c r="V322" t="e">
        <f>IF(M322=2,"",INDEX(drug_codes,MATCH(loaded!AQ322,drug,0)))</f>
        <v>#N/A</v>
      </c>
      <c r="W322" t="e">
        <f>IF(M322=2,"",_xlfn.IFNA(INDEX(drug_codes,MATCH(loaded!AS322,drug,0)),""))</f>
        <v>#N/A</v>
      </c>
      <c r="X322" t="e">
        <f>IF(M322=2,"",_xlfn.IFNA(INDEX(drug_codes,MATCH(loaded!AU322,drug,0)),""))</f>
        <v>#N/A</v>
      </c>
      <c r="Y322" t="e">
        <f>IF(M322=2,"",_xlfn.IFNA(INDEX(drug_codes,MATCH(loaded!AW322,drug,0)),""))</f>
        <v>#N/A</v>
      </c>
      <c r="Z322" t="e">
        <f>IF(M322=2,"",_xlfn.IFNA(INDEX(drug_codes,MATCH(loaded!AY322,drug,0)),""))</f>
        <v>#N/A</v>
      </c>
      <c r="AA322" t="e">
        <f>IF(M322=2,"",_xlfn.IFNA(INDEX(drug_codes,MATCH(loaded!BA322,drug,0)),""))</f>
        <v>#N/A</v>
      </c>
      <c r="AB322" t="e">
        <f>INDEX(MTT_codes,MATCH(loaded!BC322,MTT,0))</f>
        <v>#N/A</v>
      </c>
      <c r="AC322" t="str">
        <f>_xlfn.IFNA(INDEX(MTT_codes,MATCH(loaded!BE322,MTT,0)),"")</f>
        <v/>
      </c>
      <c r="AD322" t="str">
        <f>_xlfn.IFNA(INDEX(MTT_codes,MATCH(loaded!BG322,MTT,0)),"")</f>
        <v/>
      </c>
      <c r="AE322" t="str">
        <f>_xlfn.IFNA(INDEX(MTT_codes,MATCH(loaded!BI322,MTT,0)),"")</f>
        <v/>
      </c>
      <c r="AF322" t="str">
        <f>_xlfn.IFNA(INDEX(MTT_codes,MATCH(loaded!BK322,MTT,0)),"")</f>
        <v/>
      </c>
      <c r="AG322" t="str">
        <f>_xlfn.IFNA(INDEX(MTT_codes,MATCH(loaded!BM322,MTT,0)),"")</f>
        <v/>
      </c>
      <c r="AH322" t="e">
        <f>INDEX(liv_ar_codes,MATCH(loaded!BO322,liv_ar,0))</f>
        <v>#N/A</v>
      </c>
      <c r="AI322" t="str">
        <f>_xlfn.IFNA(INDEX(MTT_codes,MATCH(loaded!BQ322,MTT,0)),"")</f>
        <v/>
      </c>
      <c r="AJ322">
        <f>_xlfn.IFNA(INDEX(mental_codes,MATCH(loaded!BS322,mental,0)),9)</f>
        <v>9</v>
      </c>
    </row>
    <row r="323" spans="2:36">
      <c r="B323">
        <f>loaded!C323</f>
        <v>0</v>
      </c>
      <c r="C323">
        <f>loaded!I323</f>
        <v>0</v>
      </c>
      <c r="D323">
        <f>IF(loaded!K323="Male",1,IF(loaded!K323="Female",2,9))</f>
        <v>9</v>
      </c>
      <c r="E323" s="89" t="e">
        <f>IF(stats!$Y$13,DATE(RIGHT(loaded!M323,4),MID(loaded!M323,3,2),LEFT(loaded!M323,2)),DATE(RIGHT(loaded!M323,4), MID(loaded!M323,4,2),LEFT(loaded!M323,2)))</f>
        <v>#VALUE!</v>
      </c>
      <c r="F323" s="67" t="e">
        <f t="shared" si="10"/>
        <v>#VALUE!</v>
      </c>
      <c r="G323" t="str">
        <f>LEFT(loaded!O323,3)</f>
        <v/>
      </c>
      <c r="H323" s="67" t="str">
        <f>_xlfn.IFNA(INDEX(cntry_codes,MATCH(loaded!Q323,countries,0)),IF(loaded!Q323="","0003",""))</f>
        <v>0003</v>
      </c>
      <c r="I323" t="e">
        <f>INDEX(atsi_codes,MATCH(loaded!S323,atsi,0))</f>
        <v>#N/A</v>
      </c>
      <c r="J323" t="e">
        <f>INDEX(lang_codes,MATCH(loaded!U323,lang,0))</f>
        <v>#N/A</v>
      </c>
      <c r="K323" s="6">
        <f>loaded!W323</f>
        <v>0</v>
      </c>
      <c r="L323" t="e">
        <f>INDEX(us_acc_codes,MATCH(loaded!Y323,us_acc,0))</f>
        <v>#N/A</v>
      </c>
      <c r="M323" t="e">
        <f>INDEX(client_codes,MATCH(loaded!AA323,client,0))</f>
        <v>#N/A</v>
      </c>
      <c r="N323" t="e">
        <f>INDEX(src_ref_codes,MATCH(loaded!AC323,src_ref,0))</f>
        <v>#N/A</v>
      </c>
      <c r="O323" s="89" t="e">
        <f>IF(stats!$Y$13,DATE(RIGHT(loaded!AE323,4),MID(loaded!AE323,3,2),LEFT(loaded!AE323,2)),DATE(RIGHT(loaded!AE323,4),MID(loaded!AE323,4,2),LEFT(loaded!AE323,2)))</f>
        <v>#VALUE!</v>
      </c>
      <c r="P323" s="89" t="e">
        <f>IF(stats!$Y$13,DATE(RIGHT(loaded!AG323,4),MID(loaded!AG323,3,2),LEFT(loaded!AG323,2)),DATE(RIGHT(loaded!AG323,4),MID(loaded!AG323,4,2),LEFT(loaded!AG323,2)))</f>
        <v>#VALUE!</v>
      </c>
      <c r="Q323" s="67" t="e">
        <f t="shared" si="11"/>
        <v>#VALUE!</v>
      </c>
      <c r="R323" t="e">
        <f>INDEX(reces_codes,MATCH(loaded!AI323,reason,0))</f>
        <v>#N/A</v>
      </c>
      <c r="S323" t="e">
        <f>INDEX(TDS_codes,MATCH(loaded!AK323,TDS,0))</f>
        <v>#N/A</v>
      </c>
      <c r="T323" t="e">
        <f>IF(M323=2,"",INDEX(method_codes,MATCH(loaded!AM323,method,0)))</f>
        <v>#N/A</v>
      </c>
      <c r="U323" t="e">
        <f>IF(M323=2,"",INDEX(inj_codes,MATCH(loaded!AO323,inj,0)))</f>
        <v>#N/A</v>
      </c>
      <c r="V323" t="e">
        <f>IF(M323=2,"",INDEX(drug_codes,MATCH(loaded!AQ323,drug,0)))</f>
        <v>#N/A</v>
      </c>
      <c r="W323" t="e">
        <f>IF(M323=2,"",_xlfn.IFNA(INDEX(drug_codes,MATCH(loaded!AS323,drug,0)),""))</f>
        <v>#N/A</v>
      </c>
      <c r="X323" t="e">
        <f>IF(M323=2,"",_xlfn.IFNA(INDEX(drug_codes,MATCH(loaded!AU323,drug,0)),""))</f>
        <v>#N/A</v>
      </c>
      <c r="Y323" t="e">
        <f>IF(M323=2,"",_xlfn.IFNA(INDEX(drug_codes,MATCH(loaded!AW323,drug,0)),""))</f>
        <v>#N/A</v>
      </c>
      <c r="Z323" t="e">
        <f>IF(M323=2,"",_xlfn.IFNA(INDEX(drug_codes,MATCH(loaded!AY323,drug,0)),""))</f>
        <v>#N/A</v>
      </c>
      <c r="AA323" t="e">
        <f>IF(M323=2,"",_xlfn.IFNA(INDEX(drug_codes,MATCH(loaded!BA323,drug,0)),""))</f>
        <v>#N/A</v>
      </c>
      <c r="AB323" t="e">
        <f>INDEX(MTT_codes,MATCH(loaded!BC323,MTT,0))</f>
        <v>#N/A</v>
      </c>
      <c r="AC323" t="str">
        <f>_xlfn.IFNA(INDEX(MTT_codes,MATCH(loaded!BE323,MTT,0)),"")</f>
        <v/>
      </c>
      <c r="AD323" t="str">
        <f>_xlfn.IFNA(INDEX(MTT_codes,MATCH(loaded!BG323,MTT,0)),"")</f>
        <v/>
      </c>
      <c r="AE323" t="str">
        <f>_xlfn.IFNA(INDEX(MTT_codes,MATCH(loaded!BI323,MTT,0)),"")</f>
        <v/>
      </c>
      <c r="AF323" t="str">
        <f>_xlfn.IFNA(INDEX(MTT_codes,MATCH(loaded!BK323,MTT,0)),"")</f>
        <v/>
      </c>
      <c r="AG323" t="str">
        <f>_xlfn.IFNA(INDEX(MTT_codes,MATCH(loaded!BM323,MTT,0)),"")</f>
        <v/>
      </c>
      <c r="AH323" t="e">
        <f>INDEX(liv_ar_codes,MATCH(loaded!BO323,liv_ar,0))</f>
        <v>#N/A</v>
      </c>
      <c r="AI323" t="str">
        <f>_xlfn.IFNA(INDEX(MTT_codes,MATCH(loaded!BQ323,MTT,0)),"")</f>
        <v/>
      </c>
      <c r="AJ323">
        <f>_xlfn.IFNA(INDEX(mental_codes,MATCH(loaded!BS323,mental,0)),9)</f>
        <v>9</v>
      </c>
    </row>
    <row r="324" spans="2:36">
      <c r="B324">
        <f>loaded!C324</f>
        <v>0</v>
      </c>
      <c r="C324">
        <f>loaded!I324</f>
        <v>0</v>
      </c>
      <c r="D324">
        <f>IF(loaded!K324="Male",1,IF(loaded!K324="Female",2,9))</f>
        <v>9</v>
      </c>
      <c r="E324" s="89" t="e">
        <f>IF(stats!$Y$13,DATE(RIGHT(loaded!M324,4),MID(loaded!M324,3,2),LEFT(loaded!M324,2)),DATE(RIGHT(loaded!M324,4), MID(loaded!M324,4,2),LEFT(loaded!M324,2)))</f>
        <v>#VALUE!</v>
      </c>
      <c r="F324" s="67" t="e">
        <f t="shared" si="10"/>
        <v>#VALUE!</v>
      </c>
      <c r="G324" t="str">
        <f>LEFT(loaded!O324,3)</f>
        <v/>
      </c>
      <c r="H324" s="67" t="str">
        <f>_xlfn.IFNA(INDEX(cntry_codes,MATCH(loaded!Q324,countries,0)),IF(loaded!Q324="","0003",""))</f>
        <v>0003</v>
      </c>
      <c r="I324" t="e">
        <f>INDEX(atsi_codes,MATCH(loaded!S324,atsi,0))</f>
        <v>#N/A</v>
      </c>
      <c r="J324" t="e">
        <f>INDEX(lang_codes,MATCH(loaded!U324,lang,0))</f>
        <v>#N/A</v>
      </c>
      <c r="K324" s="6">
        <f>loaded!W324</f>
        <v>0</v>
      </c>
      <c r="L324" t="e">
        <f>INDEX(us_acc_codes,MATCH(loaded!Y324,us_acc,0))</f>
        <v>#N/A</v>
      </c>
      <c r="M324" t="e">
        <f>INDEX(client_codes,MATCH(loaded!AA324,client,0))</f>
        <v>#N/A</v>
      </c>
      <c r="N324" t="e">
        <f>INDEX(src_ref_codes,MATCH(loaded!AC324,src_ref,0))</f>
        <v>#N/A</v>
      </c>
      <c r="O324" s="89" t="e">
        <f>IF(stats!$Y$13,DATE(RIGHT(loaded!AE324,4),MID(loaded!AE324,3,2),LEFT(loaded!AE324,2)),DATE(RIGHT(loaded!AE324,4),MID(loaded!AE324,4,2),LEFT(loaded!AE324,2)))</f>
        <v>#VALUE!</v>
      </c>
      <c r="P324" s="89" t="e">
        <f>IF(stats!$Y$13,DATE(RIGHT(loaded!AG324,4),MID(loaded!AG324,3,2),LEFT(loaded!AG324,2)),DATE(RIGHT(loaded!AG324,4),MID(loaded!AG324,4,2),LEFT(loaded!AG324,2)))</f>
        <v>#VALUE!</v>
      </c>
      <c r="Q324" s="67" t="e">
        <f t="shared" si="11"/>
        <v>#VALUE!</v>
      </c>
      <c r="R324" t="e">
        <f>INDEX(reces_codes,MATCH(loaded!AI324,reason,0))</f>
        <v>#N/A</v>
      </c>
      <c r="S324" t="e">
        <f>INDEX(TDS_codes,MATCH(loaded!AK324,TDS,0))</f>
        <v>#N/A</v>
      </c>
      <c r="T324" t="e">
        <f>IF(M324=2,"",INDEX(method_codes,MATCH(loaded!AM324,method,0)))</f>
        <v>#N/A</v>
      </c>
      <c r="U324" t="e">
        <f>IF(M324=2,"",INDEX(inj_codes,MATCH(loaded!AO324,inj,0)))</f>
        <v>#N/A</v>
      </c>
      <c r="V324" t="e">
        <f>IF(M324=2,"",INDEX(drug_codes,MATCH(loaded!AQ324,drug,0)))</f>
        <v>#N/A</v>
      </c>
      <c r="W324" t="e">
        <f>IF(M324=2,"",_xlfn.IFNA(INDEX(drug_codes,MATCH(loaded!AS324,drug,0)),""))</f>
        <v>#N/A</v>
      </c>
      <c r="X324" t="e">
        <f>IF(M324=2,"",_xlfn.IFNA(INDEX(drug_codes,MATCH(loaded!AU324,drug,0)),""))</f>
        <v>#N/A</v>
      </c>
      <c r="Y324" t="e">
        <f>IF(M324=2,"",_xlfn.IFNA(INDEX(drug_codes,MATCH(loaded!AW324,drug,0)),""))</f>
        <v>#N/A</v>
      </c>
      <c r="Z324" t="e">
        <f>IF(M324=2,"",_xlfn.IFNA(INDEX(drug_codes,MATCH(loaded!AY324,drug,0)),""))</f>
        <v>#N/A</v>
      </c>
      <c r="AA324" t="e">
        <f>IF(M324=2,"",_xlfn.IFNA(INDEX(drug_codes,MATCH(loaded!BA324,drug,0)),""))</f>
        <v>#N/A</v>
      </c>
      <c r="AB324" t="e">
        <f>INDEX(MTT_codes,MATCH(loaded!BC324,MTT,0))</f>
        <v>#N/A</v>
      </c>
      <c r="AC324" t="str">
        <f>_xlfn.IFNA(INDEX(MTT_codes,MATCH(loaded!BE324,MTT,0)),"")</f>
        <v/>
      </c>
      <c r="AD324" t="str">
        <f>_xlfn.IFNA(INDEX(MTT_codes,MATCH(loaded!BG324,MTT,0)),"")</f>
        <v/>
      </c>
      <c r="AE324" t="str">
        <f>_xlfn.IFNA(INDEX(MTT_codes,MATCH(loaded!BI324,MTT,0)),"")</f>
        <v/>
      </c>
      <c r="AF324" t="str">
        <f>_xlfn.IFNA(INDEX(MTT_codes,MATCH(loaded!BK324,MTT,0)),"")</f>
        <v/>
      </c>
      <c r="AG324" t="str">
        <f>_xlfn.IFNA(INDEX(MTT_codes,MATCH(loaded!BM324,MTT,0)),"")</f>
        <v/>
      </c>
      <c r="AH324" t="e">
        <f>INDEX(liv_ar_codes,MATCH(loaded!BO324,liv_ar,0))</f>
        <v>#N/A</v>
      </c>
      <c r="AI324" t="str">
        <f>_xlfn.IFNA(INDEX(MTT_codes,MATCH(loaded!BQ324,MTT,0)),"")</f>
        <v/>
      </c>
      <c r="AJ324">
        <f>_xlfn.IFNA(INDEX(mental_codes,MATCH(loaded!BS324,mental,0)),9)</f>
        <v>9</v>
      </c>
    </row>
    <row r="325" spans="2:36">
      <c r="B325">
        <f>loaded!C325</f>
        <v>0</v>
      </c>
      <c r="C325">
        <f>loaded!I325</f>
        <v>0</v>
      </c>
      <c r="D325">
        <f>IF(loaded!K325="Male",1,IF(loaded!K325="Female",2,9))</f>
        <v>9</v>
      </c>
      <c r="E325" s="89" t="e">
        <f>IF(stats!$Y$13,DATE(RIGHT(loaded!M325,4),MID(loaded!M325,3,2),LEFT(loaded!M325,2)),DATE(RIGHT(loaded!M325,4), MID(loaded!M325,4,2),LEFT(loaded!M325,2)))</f>
        <v>#VALUE!</v>
      </c>
      <c r="F325" s="67" t="e">
        <f t="shared" si="10"/>
        <v>#VALUE!</v>
      </c>
      <c r="G325" t="str">
        <f>LEFT(loaded!O325,3)</f>
        <v/>
      </c>
      <c r="H325" s="67" t="str">
        <f>_xlfn.IFNA(INDEX(cntry_codes,MATCH(loaded!Q325,countries,0)),IF(loaded!Q325="","0003",""))</f>
        <v>0003</v>
      </c>
      <c r="I325" t="e">
        <f>INDEX(atsi_codes,MATCH(loaded!S325,atsi,0))</f>
        <v>#N/A</v>
      </c>
      <c r="J325" t="e">
        <f>INDEX(lang_codes,MATCH(loaded!U325,lang,0))</f>
        <v>#N/A</v>
      </c>
      <c r="K325" s="6">
        <f>loaded!W325</f>
        <v>0</v>
      </c>
      <c r="L325" t="e">
        <f>INDEX(us_acc_codes,MATCH(loaded!Y325,us_acc,0))</f>
        <v>#N/A</v>
      </c>
      <c r="M325" t="e">
        <f>INDEX(client_codes,MATCH(loaded!AA325,client,0))</f>
        <v>#N/A</v>
      </c>
      <c r="N325" t="e">
        <f>INDEX(src_ref_codes,MATCH(loaded!AC325,src_ref,0))</f>
        <v>#N/A</v>
      </c>
      <c r="O325" s="89" t="e">
        <f>IF(stats!$Y$13,DATE(RIGHT(loaded!AE325,4),MID(loaded!AE325,3,2),LEFT(loaded!AE325,2)),DATE(RIGHT(loaded!AE325,4),MID(loaded!AE325,4,2),LEFT(loaded!AE325,2)))</f>
        <v>#VALUE!</v>
      </c>
      <c r="P325" s="89" t="e">
        <f>IF(stats!$Y$13,DATE(RIGHT(loaded!AG325,4),MID(loaded!AG325,3,2),LEFT(loaded!AG325,2)),DATE(RIGHT(loaded!AG325,4),MID(loaded!AG325,4,2),LEFT(loaded!AG325,2)))</f>
        <v>#VALUE!</v>
      </c>
      <c r="Q325" s="67" t="e">
        <f t="shared" si="11"/>
        <v>#VALUE!</v>
      </c>
      <c r="R325" t="e">
        <f>INDEX(reces_codes,MATCH(loaded!AI325,reason,0))</f>
        <v>#N/A</v>
      </c>
      <c r="S325" t="e">
        <f>INDEX(TDS_codes,MATCH(loaded!AK325,TDS,0))</f>
        <v>#N/A</v>
      </c>
      <c r="T325" t="e">
        <f>IF(M325=2,"",INDEX(method_codes,MATCH(loaded!AM325,method,0)))</f>
        <v>#N/A</v>
      </c>
      <c r="U325" t="e">
        <f>IF(M325=2,"",INDEX(inj_codes,MATCH(loaded!AO325,inj,0)))</f>
        <v>#N/A</v>
      </c>
      <c r="V325" t="e">
        <f>IF(M325=2,"",INDEX(drug_codes,MATCH(loaded!AQ325,drug,0)))</f>
        <v>#N/A</v>
      </c>
      <c r="W325" t="e">
        <f>IF(M325=2,"",_xlfn.IFNA(INDEX(drug_codes,MATCH(loaded!AS325,drug,0)),""))</f>
        <v>#N/A</v>
      </c>
      <c r="X325" t="e">
        <f>IF(M325=2,"",_xlfn.IFNA(INDEX(drug_codes,MATCH(loaded!AU325,drug,0)),""))</f>
        <v>#N/A</v>
      </c>
      <c r="Y325" t="e">
        <f>IF(M325=2,"",_xlfn.IFNA(INDEX(drug_codes,MATCH(loaded!AW325,drug,0)),""))</f>
        <v>#N/A</v>
      </c>
      <c r="Z325" t="e">
        <f>IF(M325=2,"",_xlfn.IFNA(INDEX(drug_codes,MATCH(loaded!AY325,drug,0)),""))</f>
        <v>#N/A</v>
      </c>
      <c r="AA325" t="e">
        <f>IF(M325=2,"",_xlfn.IFNA(INDEX(drug_codes,MATCH(loaded!BA325,drug,0)),""))</f>
        <v>#N/A</v>
      </c>
      <c r="AB325" t="e">
        <f>INDEX(MTT_codes,MATCH(loaded!BC325,MTT,0))</f>
        <v>#N/A</v>
      </c>
      <c r="AC325" t="str">
        <f>_xlfn.IFNA(INDEX(MTT_codes,MATCH(loaded!BE325,MTT,0)),"")</f>
        <v/>
      </c>
      <c r="AD325" t="str">
        <f>_xlfn.IFNA(INDEX(MTT_codes,MATCH(loaded!BG325,MTT,0)),"")</f>
        <v/>
      </c>
      <c r="AE325" t="str">
        <f>_xlfn.IFNA(INDEX(MTT_codes,MATCH(loaded!BI325,MTT,0)),"")</f>
        <v/>
      </c>
      <c r="AF325" t="str">
        <f>_xlfn.IFNA(INDEX(MTT_codes,MATCH(loaded!BK325,MTT,0)),"")</f>
        <v/>
      </c>
      <c r="AG325" t="str">
        <f>_xlfn.IFNA(INDEX(MTT_codes,MATCH(loaded!BM325,MTT,0)),"")</f>
        <v/>
      </c>
      <c r="AH325" t="e">
        <f>INDEX(liv_ar_codes,MATCH(loaded!BO325,liv_ar,0))</f>
        <v>#N/A</v>
      </c>
      <c r="AI325" t="str">
        <f>_xlfn.IFNA(INDEX(MTT_codes,MATCH(loaded!BQ325,MTT,0)),"")</f>
        <v/>
      </c>
      <c r="AJ325">
        <f>_xlfn.IFNA(INDEX(mental_codes,MATCH(loaded!BS325,mental,0)),9)</f>
        <v>9</v>
      </c>
    </row>
    <row r="326" spans="2:36">
      <c r="B326">
        <f>loaded!C326</f>
        <v>0</v>
      </c>
      <c r="C326">
        <f>loaded!I326</f>
        <v>0</v>
      </c>
      <c r="D326">
        <f>IF(loaded!K326="Male",1,IF(loaded!K326="Female",2,9))</f>
        <v>9</v>
      </c>
      <c r="E326" s="89" t="e">
        <f>IF(stats!$Y$13,DATE(RIGHT(loaded!M326,4),MID(loaded!M326,3,2),LEFT(loaded!M326,2)),DATE(RIGHT(loaded!M326,4), MID(loaded!M326,4,2),LEFT(loaded!M326,2)))</f>
        <v>#VALUE!</v>
      </c>
      <c r="F326" s="67" t="e">
        <f t="shared" si="10"/>
        <v>#VALUE!</v>
      </c>
      <c r="G326" t="str">
        <f>LEFT(loaded!O326,3)</f>
        <v/>
      </c>
      <c r="H326" s="67" t="str">
        <f>_xlfn.IFNA(INDEX(cntry_codes,MATCH(loaded!Q326,countries,0)),IF(loaded!Q326="","0003",""))</f>
        <v>0003</v>
      </c>
      <c r="I326" t="e">
        <f>INDEX(atsi_codes,MATCH(loaded!S326,atsi,0))</f>
        <v>#N/A</v>
      </c>
      <c r="J326" t="e">
        <f>INDEX(lang_codes,MATCH(loaded!U326,lang,0))</f>
        <v>#N/A</v>
      </c>
      <c r="K326" s="6">
        <f>loaded!W326</f>
        <v>0</v>
      </c>
      <c r="L326" t="e">
        <f>INDEX(us_acc_codes,MATCH(loaded!Y326,us_acc,0))</f>
        <v>#N/A</v>
      </c>
      <c r="M326" t="e">
        <f>INDEX(client_codes,MATCH(loaded!AA326,client,0))</f>
        <v>#N/A</v>
      </c>
      <c r="N326" t="e">
        <f>INDEX(src_ref_codes,MATCH(loaded!AC326,src_ref,0))</f>
        <v>#N/A</v>
      </c>
      <c r="O326" s="89" t="e">
        <f>IF(stats!$Y$13,DATE(RIGHT(loaded!AE326,4),MID(loaded!AE326,3,2),LEFT(loaded!AE326,2)),DATE(RIGHT(loaded!AE326,4),MID(loaded!AE326,4,2),LEFT(loaded!AE326,2)))</f>
        <v>#VALUE!</v>
      </c>
      <c r="P326" s="89" t="e">
        <f>IF(stats!$Y$13,DATE(RIGHT(loaded!AG326,4),MID(loaded!AG326,3,2),LEFT(loaded!AG326,2)),DATE(RIGHT(loaded!AG326,4),MID(loaded!AG326,4,2),LEFT(loaded!AG326,2)))</f>
        <v>#VALUE!</v>
      </c>
      <c r="Q326" s="67" t="e">
        <f t="shared" si="11"/>
        <v>#VALUE!</v>
      </c>
      <c r="R326" t="e">
        <f>INDEX(reces_codes,MATCH(loaded!AI326,reason,0))</f>
        <v>#N/A</v>
      </c>
      <c r="S326" t="e">
        <f>INDEX(TDS_codes,MATCH(loaded!AK326,TDS,0))</f>
        <v>#N/A</v>
      </c>
      <c r="T326" t="e">
        <f>IF(M326=2,"",INDEX(method_codes,MATCH(loaded!AM326,method,0)))</f>
        <v>#N/A</v>
      </c>
      <c r="U326" t="e">
        <f>IF(M326=2,"",INDEX(inj_codes,MATCH(loaded!AO326,inj,0)))</f>
        <v>#N/A</v>
      </c>
      <c r="V326" t="e">
        <f>IF(M326=2,"",INDEX(drug_codes,MATCH(loaded!AQ326,drug,0)))</f>
        <v>#N/A</v>
      </c>
      <c r="W326" t="e">
        <f>IF(M326=2,"",_xlfn.IFNA(INDEX(drug_codes,MATCH(loaded!AS326,drug,0)),""))</f>
        <v>#N/A</v>
      </c>
      <c r="X326" t="e">
        <f>IF(M326=2,"",_xlfn.IFNA(INDEX(drug_codes,MATCH(loaded!AU326,drug,0)),""))</f>
        <v>#N/A</v>
      </c>
      <c r="Y326" t="e">
        <f>IF(M326=2,"",_xlfn.IFNA(INDEX(drug_codes,MATCH(loaded!AW326,drug,0)),""))</f>
        <v>#N/A</v>
      </c>
      <c r="Z326" t="e">
        <f>IF(M326=2,"",_xlfn.IFNA(INDEX(drug_codes,MATCH(loaded!AY326,drug,0)),""))</f>
        <v>#N/A</v>
      </c>
      <c r="AA326" t="e">
        <f>IF(M326=2,"",_xlfn.IFNA(INDEX(drug_codes,MATCH(loaded!BA326,drug,0)),""))</f>
        <v>#N/A</v>
      </c>
      <c r="AB326" t="e">
        <f>INDEX(MTT_codes,MATCH(loaded!BC326,MTT,0))</f>
        <v>#N/A</v>
      </c>
      <c r="AC326" t="str">
        <f>_xlfn.IFNA(INDEX(MTT_codes,MATCH(loaded!BE326,MTT,0)),"")</f>
        <v/>
      </c>
      <c r="AD326" t="str">
        <f>_xlfn.IFNA(INDEX(MTT_codes,MATCH(loaded!BG326,MTT,0)),"")</f>
        <v/>
      </c>
      <c r="AE326" t="str">
        <f>_xlfn.IFNA(INDEX(MTT_codes,MATCH(loaded!BI326,MTT,0)),"")</f>
        <v/>
      </c>
      <c r="AF326" t="str">
        <f>_xlfn.IFNA(INDEX(MTT_codes,MATCH(loaded!BK326,MTT,0)),"")</f>
        <v/>
      </c>
      <c r="AG326" t="str">
        <f>_xlfn.IFNA(INDEX(MTT_codes,MATCH(loaded!BM326,MTT,0)),"")</f>
        <v/>
      </c>
      <c r="AH326" t="e">
        <f>INDEX(liv_ar_codes,MATCH(loaded!BO326,liv_ar,0))</f>
        <v>#N/A</v>
      </c>
      <c r="AI326" t="str">
        <f>_xlfn.IFNA(INDEX(MTT_codes,MATCH(loaded!BQ326,MTT,0)),"")</f>
        <v/>
      </c>
      <c r="AJ326">
        <f>_xlfn.IFNA(INDEX(mental_codes,MATCH(loaded!BS326,mental,0)),9)</f>
        <v>9</v>
      </c>
    </row>
    <row r="327" spans="2:36">
      <c r="B327">
        <f>loaded!C327</f>
        <v>0</v>
      </c>
      <c r="C327">
        <f>loaded!I327</f>
        <v>0</v>
      </c>
      <c r="D327">
        <f>IF(loaded!K327="Male",1,IF(loaded!K327="Female",2,9))</f>
        <v>9</v>
      </c>
      <c r="E327" s="89" t="e">
        <f>IF(stats!$Y$13,DATE(RIGHT(loaded!M327,4),MID(loaded!M327,3,2),LEFT(loaded!M327,2)),DATE(RIGHT(loaded!M327,4), MID(loaded!M327,4,2),LEFT(loaded!M327,2)))</f>
        <v>#VALUE!</v>
      </c>
      <c r="F327" s="67" t="e">
        <f t="shared" si="10"/>
        <v>#VALUE!</v>
      </c>
      <c r="G327" t="str">
        <f>LEFT(loaded!O327,3)</f>
        <v/>
      </c>
      <c r="H327" s="67" t="str">
        <f>_xlfn.IFNA(INDEX(cntry_codes,MATCH(loaded!Q327,countries,0)),IF(loaded!Q327="","0003",""))</f>
        <v>0003</v>
      </c>
      <c r="I327" t="e">
        <f>INDEX(atsi_codes,MATCH(loaded!S327,atsi,0))</f>
        <v>#N/A</v>
      </c>
      <c r="J327" t="e">
        <f>INDEX(lang_codes,MATCH(loaded!U327,lang,0))</f>
        <v>#N/A</v>
      </c>
      <c r="K327" s="6">
        <f>loaded!W327</f>
        <v>0</v>
      </c>
      <c r="L327" t="e">
        <f>INDEX(us_acc_codes,MATCH(loaded!Y327,us_acc,0))</f>
        <v>#N/A</v>
      </c>
      <c r="M327" t="e">
        <f>INDEX(client_codes,MATCH(loaded!AA327,client,0))</f>
        <v>#N/A</v>
      </c>
      <c r="N327" t="e">
        <f>INDEX(src_ref_codes,MATCH(loaded!AC327,src_ref,0))</f>
        <v>#N/A</v>
      </c>
      <c r="O327" s="89" t="e">
        <f>IF(stats!$Y$13,DATE(RIGHT(loaded!AE327,4),MID(loaded!AE327,3,2),LEFT(loaded!AE327,2)),DATE(RIGHT(loaded!AE327,4),MID(loaded!AE327,4,2),LEFT(loaded!AE327,2)))</f>
        <v>#VALUE!</v>
      </c>
      <c r="P327" s="89" t="e">
        <f>IF(stats!$Y$13,DATE(RIGHT(loaded!AG327,4),MID(loaded!AG327,3,2),LEFT(loaded!AG327,2)),DATE(RIGHT(loaded!AG327,4),MID(loaded!AG327,4,2),LEFT(loaded!AG327,2)))</f>
        <v>#VALUE!</v>
      </c>
      <c r="Q327" s="67" t="e">
        <f t="shared" si="11"/>
        <v>#VALUE!</v>
      </c>
      <c r="R327" t="e">
        <f>INDEX(reces_codes,MATCH(loaded!AI327,reason,0))</f>
        <v>#N/A</v>
      </c>
      <c r="S327" t="e">
        <f>INDEX(TDS_codes,MATCH(loaded!AK327,TDS,0))</f>
        <v>#N/A</v>
      </c>
      <c r="T327" t="e">
        <f>IF(M327=2,"",INDEX(method_codes,MATCH(loaded!AM327,method,0)))</f>
        <v>#N/A</v>
      </c>
      <c r="U327" t="e">
        <f>IF(M327=2,"",INDEX(inj_codes,MATCH(loaded!AO327,inj,0)))</f>
        <v>#N/A</v>
      </c>
      <c r="V327" t="e">
        <f>IF(M327=2,"",INDEX(drug_codes,MATCH(loaded!AQ327,drug,0)))</f>
        <v>#N/A</v>
      </c>
      <c r="W327" t="e">
        <f>IF(M327=2,"",_xlfn.IFNA(INDEX(drug_codes,MATCH(loaded!AS327,drug,0)),""))</f>
        <v>#N/A</v>
      </c>
      <c r="X327" t="e">
        <f>IF(M327=2,"",_xlfn.IFNA(INDEX(drug_codes,MATCH(loaded!AU327,drug,0)),""))</f>
        <v>#N/A</v>
      </c>
      <c r="Y327" t="e">
        <f>IF(M327=2,"",_xlfn.IFNA(INDEX(drug_codes,MATCH(loaded!AW327,drug,0)),""))</f>
        <v>#N/A</v>
      </c>
      <c r="Z327" t="e">
        <f>IF(M327=2,"",_xlfn.IFNA(INDEX(drug_codes,MATCH(loaded!AY327,drug,0)),""))</f>
        <v>#N/A</v>
      </c>
      <c r="AA327" t="e">
        <f>IF(M327=2,"",_xlfn.IFNA(INDEX(drug_codes,MATCH(loaded!BA327,drug,0)),""))</f>
        <v>#N/A</v>
      </c>
      <c r="AB327" t="e">
        <f>INDEX(MTT_codes,MATCH(loaded!BC327,MTT,0))</f>
        <v>#N/A</v>
      </c>
      <c r="AC327" t="str">
        <f>_xlfn.IFNA(INDEX(MTT_codes,MATCH(loaded!BE327,MTT,0)),"")</f>
        <v/>
      </c>
      <c r="AD327" t="str">
        <f>_xlfn.IFNA(INDEX(MTT_codes,MATCH(loaded!BG327,MTT,0)),"")</f>
        <v/>
      </c>
      <c r="AE327" t="str">
        <f>_xlfn.IFNA(INDEX(MTT_codes,MATCH(loaded!BI327,MTT,0)),"")</f>
        <v/>
      </c>
      <c r="AF327" t="str">
        <f>_xlfn.IFNA(INDEX(MTT_codes,MATCH(loaded!BK327,MTT,0)),"")</f>
        <v/>
      </c>
      <c r="AG327" t="str">
        <f>_xlfn.IFNA(INDEX(MTT_codes,MATCH(loaded!BM327,MTT,0)),"")</f>
        <v/>
      </c>
      <c r="AH327" t="e">
        <f>INDEX(liv_ar_codes,MATCH(loaded!BO327,liv_ar,0))</f>
        <v>#N/A</v>
      </c>
      <c r="AI327" t="str">
        <f>_xlfn.IFNA(INDEX(MTT_codes,MATCH(loaded!BQ327,MTT,0)),"")</f>
        <v/>
      </c>
      <c r="AJ327">
        <f>_xlfn.IFNA(INDEX(mental_codes,MATCH(loaded!BS327,mental,0)),9)</f>
        <v>9</v>
      </c>
    </row>
    <row r="328" spans="2:36">
      <c r="B328">
        <f>loaded!C328</f>
        <v>0</v>
      </c>
      <c r="C328">
        <f>loaded!I328</f>
        <v>0</v>
      </c>
      <c r="D328">
        <f>IF(loaded!K328="Male",1,IF(loaded!K328="Female",2,9))</f>
        <v>9</v>
      </c>
      <c r="E328" s="89" t="e">
        <f>IF(stats!$Y$13,DATE(RIGHT(loaded!M328,4),MID(loaded!M328,3,2),LEFT(loaded!M328,2)),DATE(RIGHT(loaded!M328,4), MID(loaded!M328,4,2),LEFT(loaded!M328,2)))</f>
        <v>#VALUE!</v>
      </c>
      <c r="F328" s="67" t="e">
        <f t="shared" si="10"/>
        <v>#VALUE!</v>
      </c>
      <c r="G328" t="str">
        <f>LEFT(loaded!O328,3)</f>
        <v/>
      </c>
      <c r="H328" s="67" t="str">
        <f>_xlfn.IFNA(INDEX(cntry_codes,MATCH(loaded!Q328,countries,0)),IF(loaded!Q328="","0003",""))</f>
        <v>0003</v>
      </c>
      <c r="I328" t="e">
        <f>INDEX(atsi_codes,MATCH(loaded!S328,atsi,0))</f>
        <v>#N/A</v>
      </c>
      <c r="J328" t="e">
        <f>INDEX(lang_codes,MATCH(loaded!U328,lang,0))</f>
        <v>#N/A</v>
      </c>
      <c r="K328" s="6">
        <f>loaded!W328</f>
        <v>0</v>
      </c>
      <c r="L328" t="e">
        <f>INDEX(us_acc_codes,MATCH(loaded!Y328,us_acc,0))</f>
        <v>#N/A</v>
      </c>
      <c r="M328" t="e">
        <f>INDEX(client_codes,MATCH(loaded!AA328,client,0))</f>
        <v>#N/A</v>
      </c>
      <c r="N328" t="e">
        <f>INDEX(src_ref_codes,MATCH(loaded!AC328,src_ref,0))</f>
        <v>#N/A</v>
      </c>
      <c r="O328" s="89" t="e">
        <f>IF(stats!$Y$13,DATE(RIGHT(loaded!AE328,4),MID(loaded!AE328,3,2),LEFT(loaded!AE328,2)),DATE(RIGHT(loaded!AE328,4),MID(loaded!AE328,4,2),LEFT(loaded!AE328,2)))</f>
        <v>#VALUE!</v>
      </c>
      <c r="P328" s="89" t="e">
        <f>IF(stats!$Y$13,DATE(RIGHT(loaded!AG328,4),MID(loaded!AG328,3,2),LEFT(loaded!AG328,2)),DATE(RIGHT(loaded!AG328,4),MID(loaded!AG328,4,2),LEFT(loaded!AG328,2)))</f>
        <v>#VALUE!</v>
      </c>
      <c r="Q328" s="67" t="e">
        <f t="shared" si="11"/>
        <v>#VALUE!</v>
      </c>
      <c r="R328" t="e">
        <f>INDEX(reces_codes,MATCH(loaded!AI328,reason,0))</f>
        <v>#N/A</v>
      </c>
      <c r="S328" t="e">
        <f>INDEX(TDS_codes,MATCH(loaded!AK328,TDS,0))</f>
        <v>#N/A</v>
      </c>
      <c r="T328" t="e">
        <f>IF(M328=2,"",INDEX(method_codes,MATCH(loaded!AM328,method,0)))</f>
        <v>#N/A</v>
      </c>
      <c r="U328" t="e">
        <f>IF(M328=2,"",INDEX(inj_codes,MATCH(loaded!AO328,inj,0)))</f>
        <v>#N/A</v>
      </c>
      <c r="V328" t="e">
        <f>IF(M328=2,"",INDEX(drug_codes,MATCH(loaded!AQ328,drug,0)))</f>
        <v>#N/A</v>
      </c>
      <c r="W328" t="e">
        <f>IF(M328=2,"",_xlfn.IFNA(INDEX(drug_codes,MATCH(loaded!AS328,drug,0)),""))</f>
        <v>#N/A</v>
      </c>
      <c r="X328" t="e">
        <f>IF(M328=2,"",_xlfn.IFNA(INDEX(drug_codes,MATCH(loaded!AU328,drug,0)),""))</f>
        <v>#N/A</v>
      </c>
      <c r="Y328" t="e">
        <f>IF(M328=2,"",_xlfn.IFNA(INDEX(drug_codes,MATCH(loaded!AW328,drug,0)),""))</f>
        <v>#N/A</v>
      </c>
      <c r="Z328" t="e">
        <f>IF(M328=2,"",_xlfn.IFNA(INDEX(drug_codes,MATCH(loaded!AY328,drug,0)),""))</f>
        <v>#N/A</v>
      </c>
      <c r="AA328" t="e">
        <f>IF(M328=2,"",_xlfn.IFNA(INDEX(drug_codes,MATCH(loaded!BA328,drug,0)),""))</f>
        <v>#N/A</v>
      </c>
      <c r="AB328" t="e">
        <f>INDEX(MTT_codes,MATCH(loaded!BC328,MTT,0))</f>
        <v>#N/A</v>
      </c>
      <c r="AC328" t="str">
        <f>_xlfn.IFNA(INDEX(MTT_codes,MATCH(loaded!BE328,MTT,0)),"")</f>
        <v/>
      </c>
      <c r="AD328" t="str">
        <f>_xlfn.IFNA(INDEX(MTT_codes,MATCH(loaded!BG328,MTT,0)),"")</f>
        <v/>
      </c>
      <c r="AE328" t="str">
        <f>_xlfn.IFNA(INDEX(MTT_codes,MATCH(loaded!BI328,MTT,0)),"")</f>
        <v/>
      </c>
      <c r="AF328" t="str">
        <f>_xlfn.IFNA(INDEX(MTT_codes,MATCH(loaded!BK328,MTT,0)),"")</f>
        <v/>
      </c>
      <c r="AG328" t="str">
        <f>_xlfn.IFNA(INDEX(MTT_codes,MATCH(loaded!BM328,MTT,0)),"")</f>
        <v/>
      </c>
      <c r="AH328" t="e">
        <f>INDEX(liv_ar_codes,MATCH(loaded!BO328,liv_ar,0))</f>
        <v>#N/A</v>
      </c>
      <c r="AI328" t="str">
        <f>_xlfn.IFNA(INDEX(MTT_codes,MATCH(loaded!BQ328,MTT,0)),"")</f>
        <v/>
      </c>
      <c r="AJ328">
        <f>_xlfn.IFNA(INDEX(mental_codes,MATCH(loaded!BS328,mental,0)),9)</f>
        <v>9</v>
      </c>
    </row>
    <row r="329" spans="2:36">
      <c r="B329">
        <f>loaded!C329</f>
        <v>0</v>
      </c>
      <c r="C329">
        <f>loaded!I329</f>
        <v>0</v>
      </c>
      <c r="D329">
        <f>IF(loaded!K329="Male",1,IF(loaded!K329="Female",2,9))</f>
        <v>9</v>
      </c>
      <c r="E329" s="89" t="e">
        <f>IF(stats!$Y$13,DATE(RIGHT(loaded!M329,4),MID(loaded!M329,3,2),LEFT(loaded!M329,2)),DATE(RIGHT(loaded!M329,4), MID(loaded!M329,4,2),LEFT(loaded!M329,2)))</f>
        <v>#VALUE!</v>
      </c>
      <c r="F329" s="67" t="e">
        <f t="shared" si="10"/>
        <v>#VALUE!</v>
      </c>
      <c r="G329" t="str">
        <f>LEFT(loaded!O329,3)</f>
        <v/>
      </c>
      <c r="H329" s="67" t="str">
        <f>_xlfn.IFNA(INDEX(cntry_codes,MATCH(loaded!Q329,countries,0)),IF(loaded!Q329="","0003",""))</f>
        <v>0003</v>
      </c>
      <c r="I329" t="e">
        <f>INDEX(atsi_codes,MATCH(loaded!S329,atsi,0))</f>
        <v>#N/A</v>
      </c>
      <c r="J329" t="e">
        <f>INDEX(lang_codes,MATCH(loaded!U329,lang,0))</f>
        <v>#N/A</v>
      </c>
      <c r="K329" s="6">
        <f>loaded!W329</f>
        <v>0</v>
      </c>
      <c r="L329" t="e">
        <f>INDEX(us_acc_codes,MATCH(loaded!Y329,us_acc,0))</f>
        <v>#N/A</v>
      </c>
      <c r="M329" t="e">
        <f>INDEX(client_codes,MATCH(loaded!AA329,client,0))</f>
        <v>#N/A</v>
      </c>
      <c r="N329" t="e">
        <f>INDEX(src_ref_codes,MATCH(loaded!AC329,src_ref,0))</f>
        <v>#N/A</v>
      </c>
      <c r="O329" s="89" t="e">
        <f>IF(stats!$Y$13,DATE(RIGHT(loaded!AE329,4),MID(loaded!AE329,3,2),LEFT(loaded!AE329,2)),DATE(RIGHT(loaded!AE329,4),MID(loaded!AE329,4,2),LEFT(loaded!AE329,2)))</f>
        <v>#VALUE!</v>
      </c>
      <c r="P329" s="89" t="e">
        <f>IF(stats!$Y$13,DATE(RIGHT(loaded!AG329,4),MID(loaded!AG329,3,2),LEFT(loaded!AG329,2)),DATE(RIGHT(loaded!AG329,4),MID(loaded!AG329,4,2),LEFT(loaded!AG329,2)))</f>
        <v>#VALUE!</v>
      </c>
      <c r="Q329" s="67" t="e">
        <f t="shared" si="11"/>
        <v>#VALUE!</v>
      </c>
      <c r="R329" t="e">
        <f>INDEX(reces_codes,MATCH(loaded!AI329,reason,0))</f>
        <v>#N/A</v>
      </c>
      <c r="S329" t="e">
        <f>INDEX(TDS_codes,MATCH(loaded!AK329,TDS,0))</f>
        <v>#N/A</v>
      </c>
      <c r="T329" t="e">
        <f>IF(M329=2,"",INDEX(method_codes,MATCH(loaded!AM329,method,0)))</f>
        <v>#N/A</v>
      </c>
      <c r="U329" t="e">
        <f>IF(M329=2,"",INDEX(inj_codes,MATCH(loaded!AO329,inj,0)))</f>
        <v>#N/A</v>
      </c>
      <c r="V329" t="e">
        <f>IF(M329=2,"",INDEX(drug_codes,MATCH(loaded!AQ329,drug,0)))</f>
        <v>#N/A</v>
      </c>
      <c r="W329" t="e">
        <f>IF(M329=2,"",_xlfn.IFNA(INDEX(drug_codes,MATCH(loaded!AS329,drug,0)),""))</f>
        <v>#N/A</v>
      </c>
      <c r="X329" t="e">
        <f>IF(M329=2,"",_xlfn.IFNA(INDEX(drug_codes,MATCH(loaded!AU329,drug,0)),""))</f>
        <v>#N/A</v>
      </c>
      <c r="Y329" t="e">
        <f>IF(M329=2,"",_xlfn.IFNA(INDEX(drug_codes,MATCH(loaded!AW329,drug,0)),""))</f>
        <v>#N/A</v>
      </c>
      <c r="Z329" t="e">
        <f>IF(M329=2,"",_xlfn.IFNA(INDEX(drug_codes,MATCH(loaded!AY329,drug,0)),""))</f>
        <v>#N/A</v>
      </c>
      <c r="AA329" t="e">
        <f>IF(M329=2,"",_xlfn.IFNA(INDEX(drug_codes,MATCH(loaded!BA329,drug,0)),""))</f>
        <v>#N/A</v>
      </c>
      <c r="AB329" t="e">
        <f>INDEX(MTT_codes,MATCH(loaded!BC329,MTT,0))</f>
        <v>#N/A</v>
      </c>
      <c r="AC329" t="str">
        <f>_xlfn.IFNA(INDEX(MTT_codes,MATCH(loaded!BE329,MTT,0)),"")</f>
        <v/>
      </c>
      <c r="AD329" t="str">
        <f>_xlfn.IFNA(INDEX(MTT_codes,MATCH(loaded!BG329,MTT,0)),"")</f>
        <v/>
      </c>
      <c r="AE329" t="str">
        <f>_xlfn.IFNA(INDEX(MTT_codes,MATCH(loaded!BI329,MTT,0)),"")</f>
        <v/>
      </c>
      <c r="AF329" t="str">
        <f>_xlfn.IFNA(INDEX(MTT_codes,MATCH(loaded!BK329,MTT,0)),"")</f>
        <v/>
      </c>
      <c r="AG329" t="str">
        <f>_xlfn.IFNA(INDEX(MTT_codes,MATCH(loaded!BM329,MTT,0)),"")</f>
        <v/>
      </c>
      <c r="AH329" t="e">
        <f>INDEX(liv_ar_codes,MATCH(loaded!BO329,liv_ar,0))</f>
        <v>#N/A</v>
      </c>
      <c r="AI329" t="str">
        <f>_xlfn.IFNA(INDEX(MTT_codes,MATCH(loaded!BQ329,MTT,0)),"")</f>
        <v/>
      </c>
      <c r="AJ329">
        <f>_xlfn.IFNA(INDEX(mental_codes,MATCH(loaded!BS329,mental,0)),9)</f>
        <v>9</v>
      </c>
    </row>
    <row r="330" spans="2:36">
      <c r="B330">
        <f>loaded!C330</f>
        <v>0</v>
      </c>
      <c r="C330">
        <f>loaded!I330</f>
        <v>0</v>
      </c>
      <c r="D330">
        <f>IF(loaded!K330="Male",1,IF(loaded!K330="Female",2,9))</f>
        <v>9</v>
      </c>
      <c r="E330" s="89" t="e">
        <f>IF(stats!$Y$13,DATE(RIGHT(loaded!M330,4),MID(loaded!M330,3,2),LEFT(loaded!M330,2)),DATE(RIGHT(loaded!M330,4), MID(loaded!M330,4,2),LEFT(loaded!M330,2)))</f>
        <v>#VALUE!</v>
      </c>
      <c r="F330" s="67" t="e">
        <f t="shared" si="10"/>
        <v>#VALUE!</v>
      </c>
      <c r="G330" t="str">
        <f>LEFT(loaded!O330,3)</f>
        <v/>
      </c>
      <c r="H330" s="67" t="str">
        <f>_xlfn.IFNA(INDEX(cntry_codes,MATCH(loaded!Q330,countries,0)),IF(loaded!Q330="","0003",""))</f>
        <v>0003</v>
      </c>
      <c r="I330" t="e">
        <f>INDEX(atsi_codes,MATCH(loaded!S330,atsi,0))</f>
        <v>#N/A</v>
      </c>
      <c r="J330" t="e">
        <f>INDEX(lang_codes,MATCH(loaded!U330,lang,0))</f>
        <v>#N/A</v>
      </c>
      <c r="K330" s="6">
        <f>loaded!W330</f>
        <v>0</v>
      </c>
      <c r="L330" t="e">
        <f>INDEX(us_acc_codes,MATCH(loaded!Y330,us_acc,0))</f>
        <v>#N/A</v>
      </c>
      <c r="M330" t="e">
        <f>INDEX(client_codes,MATCH(loaded!AA330,client,0))</f>
        <v>#N/A</v>
      </c>
      <c r="N330" t="e">
        <f>INDEX(src_ref_codes,MATCH(loaded!AC330,src_ref,0))</f>
        <v>#N/A</v>
      </c>
      <c r="O330" s="89" t="e">
        <f>IF(stats!$Y$13,DATE(RIGHT(loaded!AE330,4),MID(loaded!AE330,3,2),LEFT(loaded!AE330,2)),DATE(RIGHT(loaded!AE330,4),MID(loaded!AE330,4,2),LEFT(loaded!AE330,2)))</f>
        <v>#VALUE!</v>
      </c>
      <c r="P330" s="89" t="e">
        <f>IF(stats!$Y$13,DATE(RIGHT(loaded!AG330,4),MID(loaded!AG330,3,2),LEFT(loaded!AG330,2)),DATE(RIGHT(loaded!AG330,4),MID(loaded!AG330,4,2),LEFT(loaded!AG330,2)))</f>
        <v>#VALUE!</v>
      </c>
      <c r="Q330" s="67" t="e">
        <f t="shared" si="11"/>
        <v>#VALUE!</v>
      </c>
      <c r="R330" t="e">
        <f>INDEX(reces_codes,MATCH(loaded!AI330,reason,0))</f>
        <v>#N/A</v>
      </c>
      <c r="S330" t="e">
        <f>INDEX(TDS_codes,MATCH(loaded!AK330,TDS,0))</f>
        <v>#N/A</v>
      </c>
      <c r="T330" t="e">
        <f>IF(M330=2,"",INDEX(method_codes,MATCH(loaded!AM330,method,0)))</f>
        <v>#N/A</v>
      </c>
      <c r="U330" t="e">
        <f>IF(M330=2,"",INDEX(inj_codes,MATCH(loaded!AO330,inj,0)))</f>
        <v>#N/A</v>
      </c>
      <c r="V330" t="e">
        <f>IF(M330=2,"",INDEX(drug_codes,MATCH(loaded!AQ330,drug,0)))</f>
        <v>#N/A</v>
      </c>
      <c r="W330" t="e">
        <f>IF(M330=2,"",_xlfn.IFNA(INDEX(drug_codes,MATCH(loaded!AS330,drug,0)),""))</f>
        <v>#N/A</v>
      </c>
      <c r="X330" t="e">
        <f>IF(M330=2,"",_xlfn.IFNA(INDEX(drug_codes,MATCH(loaded!AU330,drug,0)),""))</f>
        <v>#N/A</v>
      </c>
      <c r="Y330" t="e">
        <f>IF(M330=2,"",_xlfn.IFNA(INDEX(drug_codes,MATCH(loaded!AW330,drug,0)),""))</f>
        <v>#N/A</v>
      </c>
      <c r="Z330" t="e">
        <f>IF(M330=2,"",_xlfn.IFNA(INDEX(drug_codes,MATCH(loaded!AY330,drug,0)),""))</f>
        <v>#N/A</v>
      </c>
      <c r="AA330" t="e">
        <f>IF(M330=2,"",_xlfn.IFNA(INDEX(drug_codes,MATCH(loaded!BA330,drug,0)),""))</f>
        <v>#N/A</v>
      </c>
      <c r="AB330" t="e">
        <f>INDEX(MTT_codes,MATCH(loaded!BC330,MTT,0))</f>
        <v>#N/A</v>
      </c>
      <c r="AC330" t="str">
        <f>_xlfn.IFNA(INDEX(MTT_codes,MATCH(loaded!BE330,MTT,0)),"")</f>
        <v/>
      </c>
      <c r="AD330" t="str">
        <f>_xlfn.IFNA(INDEX(MTT_codes,MATCH(loaded!BG330,MTT,0)),"")</f>
        <v/>
      </c>
      <c r="AE330" t="str">
        <f>_xlfn.IFNA(INDEX(MTT_codes,MATCH(loaded!BI330,MTT,0)),"")</f>
        <v/>
      </c>
      <c r="AF330" t="str">
        <f>_xlfn.IFNA(INDEX(MTT_codes,MATCH(loaded!BK330,MTT,0)),"")</f>
        <v/>
      </c>
      <c r="AG330" t="str">
        <f>_xlfn.IFNA(INDEX(MTT_codes,MATCH(loaded!BM330,MTT,0)),"")</f>
        <v/>
      </c>
      <c r="AH330" t="e">
        <f>INDEX(liv_ar_codes,MATCH(loaded!BO330,liv_ar,0))</f>
        <v>#N/A</v>
      </c>
      <c r="AI330" t="str">
        <f>_xlfn.IFNA(INDEX(MTT_codes,MATCH(loaded!BQ330,MTT,0)),"")</f>
        <v/>
      </c>
      <c r="AJ330">
        <f>_xlfn.IFNA(INDEX(mental_codes,MATCH(loaded!BS330,mental,0)),9)</f>
        <v>9</v>
      </c>
    </row>
    <row r="331" spans="2:36">
      <c r="B331">
        <f>loaded!C331</f>
        <v>0</v>
      </c>
      <c r="C331">
        <f>loaded!I331</f>
        <v>0</v>
      </c>
      <c r="D331">
        <f>IF(loaded!K331="Male",1,IF(loaded!K331="Female",2,9))</f>
        <v>9</v>
      </c>
      <c r="E331" s="89" t="e">
        <f>IF(stats!$Y$13,DATE(RIGHT(loaded!M331,4),MID(loaded!M331,3,2),LEFT(loaded!M331,2)),DATE(RIGHT(loaded!M331,4), MID(loaded!M331,4,2),LEFT(loaded!M331,2)))</f>
        <v>#VALUE!</v>
      </c>
      <c r="F331" s="67" t="e">
        <f t="shared" si="10"/>
        <v>#VALUE!</v>
      </c>
      <c r="G331" t="str">
        <f>LEFT(loaded!O331,3)</f>
        <v/>
      </c>
      <c r="H331" s="67" t="str">
        <f>_xlfn.IFNA(INDEX(cntry_codes,MATCH(loaded!Q331,countries,0)),IF(loaded!Q331="","0003",""))</f>
        <v>0003</v>
      </c>
      <c r="I331" t="e">
        <f>INDEX(atsi_codes,MATCH(loaded!S331,atsi,0))</f>
        <v>#N/A</v>
      </c>
      <c r="J331" t="e">
        <f>INDEX(lang_codes,MATCH(loaded!U331,lang,0))</f>
        <v>#N/A</v>
      </c>
      <c r="K331" s="6">
        <f>loaded!W331</f>
        <v>0</v>
      </c>
      <c r="L331" t="e">
        <f>INDEX(us_acc_codes,MATCH(loaded!Y331,us_acc,0))</f>
        <v>#N/A</v>
      </c>
      <c r="M331" t="e">
        <f>INDEX(client_codes,MATCH(loaded!AA331,client,0))</f>
        <v>#N/A</v>
      </c>
      <c r="N331" t="e">
        <f>INDEX(src_ref_codes,MATCH(loaded!AC331,src_ref,0))</f>
        <v>#N/A</v>
      </c>
      <c r="O331" s="89" t="e">
        <f>IF(stats!$Y$13,DATE(RIGHT(loaded!AE331,4),MID(loaded!AE331,3,2),LEFT(loaded!AE331,2)),DATE(RIGHT(loaded!AE331,4),MID(loaded!AE331,4,2),LEFT(loaded!AE331,2)))</f>
        <v>#VALUE!</v>
      </c>
      <c r="P331" s="89" t="e">
        <f>IF(stats!$Y$13,DATE(RIGHT(loaded!AG331,4),MID(loaded!AG331,3,2),LEFT(loaded!AG331,2)),DATE(RIGHT(loaded!AG331,4),MID(loaded!AG331,4,2),LEFT(loaded!AG331,2)))</f>
        <v>#VALUE!</v>
      </c>
      <c r="Q331" s="67" t="e">
        <f t="shared" si="11"/>
        <v>#VALUE!</v>
      </c>
      <c r="R331" t="e">
        <f>INDEX(reces_codes,MATCH(loaded!AI331,reason,0))</f>
        <v>#N/A</v>
      </c>
      <c r="S331" t="e">
        <f>INDEX(TDS_codes,MATCH(loaded!AK331,TDS,0))</f>
        <v>#N/A</v>
      </c>
      <c r="T331" t="e">
        <f>IF(M331=2,"",INDEX(method_codes,MATCH(loaded!AM331,method,0)))</f>
        <v>#N/A</v>
      </c>
      <c r="U331" t="e">
        <f>IF(M331=2,"",INDEX(inj_codes,MATCH(loaded!AO331,inj,0)))</f>
        <v>#N/A</v>
      </c>
      <c r="V331" t="e">
        <f>IF(M331=2,"",INDEX(drug_codes,MATCH(loaded!AQ331,drug,0)))</f>
        <v>#N/A</v>
      </c>
      <c r="W331" t="e">
        <f>IF(M331=2,"",_xlfn.IFNA(INDEX(drug_codes,MATCH(loaded!AS331,drug,0)),""))</f>
        <v>#N/A</v>
      </c>
      <c r="X331" t="e">
        <f>IF(M331=2,"",_xlfn.IFNA(INDEX(drug_codes,MATCH(loaded!AU331,drug,0)),""))</f>
        <v>#N/A</v>
      </c>
      <c r="Y331" t="e">
        <f>IF(M331=2,"",_xlfn.IFNA(INDEX(drug_codes,MATCH(loaded!AW331,drug,0)),""))</f>
        <v>#N/A</v>
      </c>
      <c r="Z331" t="e">
        <f>IF(M331=2,"",_xlfn.IFNA(INDEX(drug_codes,MATCH(loaded!AY331,drug,0)),""))</f>
        <v>#N/A</v>
      </c>
      <c r="AA331" t="e">
        <f>IF(M331=2,"",_xlfn.IFNA(INDEX(drug_codes,MATCH(loaded!BA331,drug,0)),""))</f>
        <v>#N/A</v>
      </c>
      <c r="AB331" t="e">
        <f>INDEX(MTT_codes,MATCH(loaded!BC331,MTT,0))</f>
        <v>#N/A</v>
      </c>
      <c r="AC331" t="str">
        <f>_xlfn.IFNA(INDEX(MTT_codes,MATCH(loaded!BE331,MTT,0)),"")</f>
        <v/>
      </c>
      <c r="AD331" t="str">
        <f>_xlfn.IFNA(INDEX(MTT_codes,MATCH(loaded!BG331,MTT,0)),"")</f>
        <v/>
      </c>
      <c r="AE331" t="str">
        <f>_xlfn.IFNA(INDEX(MTT_codes,MATCH(loaded!BI331,MTT,0)),"")</f>
        <v/>
      </c>
      <c r="AF331" t="str">
        <f>_xlfn.IFNA(INDEX(MTT_codes,MATCH(loaded!BK331,MTT,0)),"")</f>
        <v/>
      </c>
      <c r="AG331" t="str">
        <f>_xlfn.IFNA(INDEX(MTT_codes,MATCH(loaded!BM331,MTT,0)),"")</f>
        <v/>
      </c>
      <c r="AH331" t="e">
        <f>INDEX(liv_ar_codes,MATCH(loaded!BO331,liv_ar,0))</f>
        <v>#N/A</v>
      </c>
      <c r="AI331" t="str">
        <f>_xlfn.IFNA(INDEX(MTT_codes,MATCH(loaded!BQ331,MTT,0)),"")</f>
        <v/>
      </c>
      <c r="AJ331">
        <f>_xlfn.IFNA(INDEX(mental_codes,MATCH(loaded!BS331,mental,0)),9)</f>
        <v>9</v>
      </c>
    </row>
    <row r="332" spans="2:36">
      <c r="B332">
        <f>loaded!C332</f>
        <v>0</v>
      </c>
      <c r="C332">
        <f>loaded!I332</f>
        <v>0</v>
      </c>
      <c r="D332">
        <f>IF(loaded!K332="Male",1,IF(loaded!K332="Female",2,9))</f>
        <v>9</v>
      </c>
      <c r="E332" s="89" t="e">
        <f>IF(stats!$Y$13,DATE(RIGHT(loaded!M332,4),MID(loaded!M332,3,2),LEFT(loaded!M332,2)),DATE(RIGHT(loaded!M332,4), MID(loaded!M332,4,2),LEFT(loaded!M332,2)))</f>
        <v>#VALUE!</v>
      </c>
      <c r="F332" s="67" t="e">
        <f t="shared" si="10"/>
        <v>#VALUE!</v>
      </c>
      <c r="G332" t="str">
        <f>LEFT(loaded!O332,3)</f>
        <v/>
      </c>
      <c r="H332" s="67" t="str">
        <f>_xlfn.IFNA(INDEX(cntry_codes,MATCH(loaded!Q332,countries,0)),IF(loaded!Q332="","0003",""))</f>
        <v>0003</v>
      </c>
      <c r="I332" t="e">
        <f>INDEX(atsi_codes,MATCH(loaded!S332,atsi,0))</f>
        <v>#N/A</v>
      </c>
      <c r="J332" t="e">
        <f>INDEX(lang_codes,MATCH(loaded!U332,lang,0))</f>
        <v>#N/A</v>
      </c>
      <c r="K332" s="6">
        <f>loaded!W332</f>
        <v>0</v>
      </c>
      <c r="L332" t="e">
        <f>INDEX(us_acc_codes,MATCH(loaded!Y332,us_acc,0))</f>
        <v>#N/A</v>
      </c>
      <c r="M332" t="e">
        <f>INDEX(client_codes,MATCH(loaded!AA332,client,0))</f>
        <v>#N/A</v>
      </c>
      <c r="N332" t="e">
        <f>INDEX(src_ref_codes,MATCH(loaded!AC332,src_ref,0))</f>
        <v>#N/A</v>
      </c>
      <c r="O332" s="89" t="e">
        <f>IF(stats!$Y$13,DATE(RIGHT(loaded!AE332,4),MID(loaded!AE332,3,2),LEFT(loaded!AE332,2)),DATE(RIGHT(loaded!AE332,4),MID(loaded!AE332,4,2),LEFT(loaded!AE332,2)))</f>
        <v>#VALUE!</v>
      </c>
      <c r="P332" s="89" t="e">
        <f>IF(stats!$Y$13,DATE(RIGHT(loaded!AG332,4),MID(loaded!AG332,3,2),LEFT(loaded!AG332,2)),DATE(RIGHT(loaded!AG332,4),MID(loaded!AG332,4,2),LEFT(loaded!AG332,2)))</f>
        <v>#VALUE!</v>
      </c>
      <c r="Q332" s="67" t="e">
        <f t="shared" si="11"/>
        <v>#VALUE!</v>
      </c>
      <c r="R332" t="e">
        <f>INDEX(reces_codes,MATCH(loaded!AI332,reason,0))</f>
        <v>#N/A</v>
      </c>
      <c r="S332" t="e">
        <f>INDEX(TDS_codes,MATCH(loaded!AK332,TDS,0))</f>
        <v>#N/A</v>
      </c>
      <c r="T332" t="e">
        <f>IF(M332=2,"",INDEX(method_codes,MATCH(loaded!AM332,method,0)))</f>
        <v>#N/A</v>
      </c>
      <c r="U332" t="e">
        <f>IF(M332=2,"",INDEX(inj_codes,MATCH(loaded!AO332,inj,0)))</f>
        <v>#N/A</v>
      </c>
      <c r="V332" t="e">
        <f>IF(M332=2,"",INDEX(drug_codes,MATCH(loaded!AQ332,drug,0)))</f>
        <v>#N/A</v>
      </c>
      <c r="W332" t="e">
        <f>IF(M332=2,"",_xlfn.IFNA(INDEX(drug_codes,MATCH(loaded!AS332,drug,0)),""))</f>
        <v>#N/A</v>
      </c>
      <c r="X332" t="e">
        <f>IF(M332=2,"",_xlfn.IFNA(INDEX(drug_codes,MATCH(loaded!AU332,drug,0)),""))</f>
        <v>#N/A</v>
      </c>
      <c r="Y332" t="e">
        <f>IF(M332=2,"",_xlfn.IFNA(INDEX(drug_codes,MATCH(loaded!AW332,drug,0)),""))</f>
        <v>#N/A</v>
      </c>
      <c r="Z332" t="e">
        <f>IF(M332=2,"",_xlfn.IFNA(INDEX(drug_codes,MATCH(loaded!AY332,drug,0)),""))</f>
        <v>#N/A</v>
      </c>
      <c r="AA332" t="e">
        <f>IF(M332=2,"",_xlfn.IFNA(INDEX(drug_codes,MATCH(loaded!BA332,drug,0)),""))</f>
        <v>#N/A</v>
      </c>
      <c r="AB332" t="e">
        <f>INDEX(MTT_codes,MATCH(loaded!BC332,MTT,0))</f>
        <v>#N/A</v>
      </c>
      <c r="AC332" t="str">
        <f>_xlfn.IFNA(INDEX(MTT_codes,MATCH(loaded!BE332,MTT,0)),"")</f>
        <v/>
      </c>
      <c r="AD332" t="str">
        <f>_xlfn.IFNA(INDEX(MTT_codes,MATCH(loaded!BG332,MTT,0)),"")</f>
        <v/>
      </c>
      <c r="AE332" t="str">
        <f>_xlfn.IFNA(INDEX(MTT_codes,MATCH(loaded!BI332,MTT,0)),"")</f>
        <v/>
      </c>
      <c r="AF332" t="str">
        <f>_xlfn.IFNA(INDEX(MTT_codes,MATCH(loaded!BK332,MTT,0)),"")</f>
        <v/>
      </c>
      <c r="AG332" t="str">
        <f>_xlfn.IFNA(INDEX(MTT_codes,MATCH(loaded!BM332,MTT,0)),"")</f>
        <v/>
      </c>
      <c r="AH332" t="e">
        <f>INDEX(liv_ar_codes,MATCH(loaded!BO332,liv_ar,0))</f>
        <v>#N/A</v>
      </c>
      <c r="AI332" t="str">
        <f>_xlfn.IFNA(INDEX(MTT_codes,MATCH(loaded!BQ332,MTT,0)),"")</f>
        <v/>
      </c>
      <c r="AJ332">
        <f>_xlfn.IFNA(INDEX(mental_codes,MATCH(loaded!BS332,mental,0)),9)</f>
        <v>9</v>
      </c>
    </row>
    <row r="333" spans="2:36">
      <c r="B333">
        <f>loaded!C333</f>
        <v>0</v>
      </c>
      <c r="C333">
        <f>loaded!I333</f>
        <v>0</v>
      </c>
      <c r="D333">
        <f>IF(loaded!K333="Male",1,IF(loaded!K333="Female",2,9))</f>
        <v>9</v>
      </c>
      <c r="E333" s="89" t="e">
        <f>IF(stats!$Y$13,DATE(RIGHT(loaded!M333,4),MID(loaded!M333,3,2),LEFT(loaded!M333,2)),DATE(RIGHT(loaded!M333,4), MID(loaded!M333,4,2),LEFT(loaded!M333,2)))</f>
        <v>#VALUE!</v>
      </c>
      <c r="F333" s="67" t="e">
        <f t="shared" si="10"/>
        <v>#VALUE!</v>
      </c>
      <c r="G333" t="str">
        <f>LEFT(loaded!O333,3)</f>
        <v/>
      </c>
      <c r="H333" s="67" t="str">
        <f>_xlfn.IFNA(INDEX(cntry_codes,MATCH(loaded!Q333,countries,0)),IF(loaded!Q333="","0003",""))</f>
        <v>0003</v>
      </c>
      <c r="I333" t="e">
        <f>INDEX(atsi_codes,MATCH(loaded!S333,atsi,0))</f>
        <v>#N/A</v>
      </c>
      <c r="J333" t="e">
        <f>INDEX(lang_codes,MATCH(loaded!U333,lang,0))</f>
        <v>#N/A</v>
      </c>
      <c r="K333" s="6">
        <f>loaded!W333</f>
        <v>0</v>
      </c>
      <c r="L333" t="e">
        <f>INDEX(us_acc_codes,MATCH(loaded!Y333,us_acc,0))</f>
        <v>#N/A</v>
      </c>
      <c r="M333" t="e">
        <f>INDEX(client_codes,MATCH(loaded!AA333,client,0))</f>
        <v>#N/A</v>
      </c>
      <c r="N333" t="e">
        <f>INDEX(src_ref_codes,MATCH(loaded!AC333,src_ref,0))</f>
        <v>#N/A</v>
      </c>
      <c r="O333" s="89" t="e">
        <f>IF(stats!$Y$13,DATE(RIGHT(loaded!AE333,4),MID(loaded!AE333,3,2),LEFT(loaded!AE333,2)),DATE(RIGHT(loaded!AE333,4),MID(loaded!AE333,4,2),LEFT(loaded!AE333,2)))</f>
        <v>#VALUE!</v>
      </c>
      <c r="P333" s="89" t="e">
        <f>IF(stats!$Y$13,DATE(RIGHT(loaded!AG333,4),MID(loaded!AG333,3,2),LEFT(loaded!AG333,2)),DATE(RIGHT(loaded!AG333,4),MID(loaded!AG333,4,2),LEFT(loaded!AG333,2)))</f>
        <v>#VALUE!</v>
      </c>
      <c r="Q333" s="67" t="e">
        <f t="shared" si="11"/>
        <v>#VALUE!</v>
      </c>
      <c r="R333" t="e">
        <f>INDEX(reces_codes,MATCH(loaded!AI333,reason,0))</f>
        <v>#N/A</v>
      </c>
      <c r="S333" t="e">
        <f>INDEX(TDS_codes,MATCH(loaded!AK333,TDS,0))</f>
        <v>#N/A</v>
      </c>
      <c r="T333" t="e">
        <f>IF(M333=2,"",INDEX(method_codes,MATCH(loaded!AM333,method,0)))</f>
        <v>#N/A</v>
      </c>
      <c r="U333" t="e">
        <f>IF(M333=2,"",INDEX(inj_codes,MATCH(loaded!AO333,inj,0)))</f>
        <v>#N/A</v>
      </c>
      <c r="V333" t="e">
        <f>IF(M333=2,"",INDEX(drug_codes,MATCH(loaded!AQ333,drug,0)))</f>
        <v>#N/A</v>
      </c>
      <c r="W333" t="e">
        <f>IF(M333=2,"",_xlfn.IFNA(INDEX(drug_codes,MATCH(loaded!AS333,drug,0)),""))</f>
        <v>#N/A</v>
      </c>
      <c r="X333" t="e">
        <f>IF(M333=2,"",_xlfn.IFNA(INDEX(drug_codes,MATCH(loaded!AU333,drug,0)),""))</f>
        <v>#N/A</v>
      </c>
      <c r="Y333" t="e">
        <f>IF(M333=2,"",_xlfn.IFNA(INDEX(drug_codes,MATCH(loaded!AW333,drug,0)),""))</f>
        <v>#N/A</v>
      </c>
      <c r="Z333" t="e">
        <f>IF(M333=2,"",_xlfn.IFNA(INDEX(drug_codes,MATCH(loaded!AY333,drug,0)),""))</f>
        <v>#N/A</v>
      </c>
      <c r="AA333" t="e">
        <f>IF(M333=2,"",_xlfn.IFNA(INDEX(drug_codes,MATCH(loaded!BA333,drug,0)),""))</f>
        <v>#N/A</v>
      </c>
      <c r="AB333" t="e">
        <f>INDEX(MTT_codes,MATCH(loaded!BC333,MTT,0))</f>
        <v>#N/A</v>
      </c>
      <c r="AC333" t="str">
        <f>_xlfn.IFNA(INDEX(MTT_codes,MATCH(loaded!BE333,MTT,0)),"")</f>
        <v/>
      </c>
      <c r="AD333" t="str">
        <f>_xlfn.IFNA(INDEX(MTT_codes,MATCH(loaded!BG333,MTT,0)),"")</f>
        <v/>
      </c>
      <c r="AE333" t="str">
        <f>_xlfn.IFNA(INDEX(MTT_codes,MATCH(loaded!BI333,MTT,0)),"")</f>
        <v/>
      </c>
      <c r="AF333" t="str">
        <f>_xlfn.IFNA(INDEX(MTT_codes,MATCH(loaded!BK333,MTT,0)),"")</f>
        <v/>
      </c>
      <c r="AG333" t="str">
        <f>_xlfn.IFNA(INDEX(MTT_codes,MATCH(loaded!BM333,MTT,0)),"")</f>
        <v/>
      </c>
      <c r="AH333" t="e">
        <f>INDEX(liv_ar_codes,MATCH(loaded!BO333,liv_ar,0))</f>
        <v>#N/A</v>
      </c>
      <c r="AI333" t="str">
        <f>_xlfn.IFNA(INDEX(MTT_codes,MATCH(loaded!BQ333,MTT,0)),"")</f>
        <v/>
      </c>
      <c r="AJ333">
        <f>_xlfn.IFNA(INDEX(mental_codes,MATCH(loaded!BS333,mental,0)),9)</f>
        <v>9</v>
      </c>
    </row>
    <row r="334" spans="2:36">
      <c r="B334">
        <f>loaded!C334</f>
        <v>0</v>
      </c>
      <c r="C334">
        <f>loaded!I334</f>
        <v>0</v>
      </c>
      <c r="D334">
        <f>IF(loaded!K334="Male",1,IF(loaded!K334="Female",2,9))</f>
        <v>9</v>
      </c>
      <c r="E334" s="89" t="e">
        <f>IF(stats!$Y$13,DATE(RIGHT(loaded!M334,4),MID(loaded!M334,3,2),LEFT(loaded!M334,2)),DATE(RIGHT(loaded!M334,4), MID(loaded!M334,4,2),LEFT(loaded!M334,2)))</f>
        <v>#VALUE!</v>
      </c>
      <c r="F334" s="67" t="e">
        <f t="shared" si="10"/>
        <v>#VALUE!</v>
      </c>
      <c r="G334" t="str">
        <f>LEFT(loaded!O334,3)</f>
        <v/>
      </c>
      <c r="H334" s="67" t="str">
        <f>_xlfn.IFNA(INDEX(cntry_codes,MATCH(loaded!Q334,countries,0)),IF(loaded!Q334="","0003",""))</f>
        <v>0003</v>
      </c>
      <c r="I334" t="e">
        <f>INDEX(atsi_codes,MATCH(loaded!S334,atsi,0))</f>
        <v>#N/A</v>
      </c>
      <c r="J334" t="e">
        <f>INDEX(lang_codes,MATCH(loaded!U334,lang,0))</f>
        <v>#N/A</v>
      </c>
      <c r="K334" s="6">
        <f>loaded!W334</f>
        <v>0</v>
      </c>
      <c r="L334" t="e">
        <f>INDEX(us_acc_codes,MATCH(loaded!Y334,us_acc,0))</f>
        <v>#N/A</v>
      </c>
      <c r="M334" t="e">
        <f>INDEX(client_codes,MATCH(loaded!AA334,client,0))</f>
        <v>#N/A</v>
      </c>
      <c r="N334" t="e">
        <f>INDEX(src_ref_codes,MATCH(loaded!AC334,src_ref,0))</f>
        <v>#N/A</v>
      </c>
      <c r="O334" s="89" t="e">
        <f>IF(stats!$Y$13,DATE(RIGHT(loaded!AE334,4),MID(loaded!AE334,3,2),LEFT(loaded!AE334,2)),DATE(RIGHT(loaded!AE334,4),MID(loaded!AE334,4,2),LEFT(loaded!AE334,2)))</f>
        <v>#VALUE!</v>
      </c>
      <c r="P334" s="89" t="e">
        <f>IF(stats!$Y$13,DATE(RIGHT(loaded!AG334,4),MID(loaded!AG334,3,2),LEFT(loaded!AG334,2)),DATE(RIGHT(loaded!AG334,4),MID(loaded!AG334,4,2),LEFT(loaded!AG334,2)))</f>
        <v>#VALUE!</v>
      </c>
      <c r="Q334" s="67" t="e">
        <f t="shared" si="11"/>
        <v>#VALUE!</v>
      </c>
      <c r="R334" t="e">
        <f>INDEX(reces_codes,MATCH(loaded!AI334,reason,0))</f>
        <v>#N/A</v>
      </c>
      <c r="S334" t="e">
        <f>INDEX(TDS_codes,MATCH(loaded!AK334,TDS,0))</f>
        <v>#N/A</v>
      </c>
      <c r="T334" t="e">
        <f>IF(M334=2,"",INDEX(method_codes,MATCH(loaded!AM334,method,0)))</f>
        <v>#N/A</v>
      </c>
      <c r="U334" t="e">
        <f>IF(M334=2,"",INDEX(inj_codes,MATCH(loaded!AO334,inj,0)))</f>
        <v>#N/A</v>
      </c>
      <c r="V334" t="e">
        <f>IF(M334=2,"",INDEX(drug_codes,MATCH(loaded!AQ334,drug,0)))</f>
        <v>#N/A</v>
      </c>
      <c r="W334" t="e">
        <f>IF(M334=2,"",_xlfn.IFNA(INDEX(drug_codes,MATCH(loaded!AS334,drug,0)),""))</f>
        <v>#N/A</v>
      </c>
      <c r="X334" t="e">
        <f>IF(M334=2,"",_xlfn.IFNA(INDEX(drug_codes,MATCH(loaded!AU334,drug,0)),""))</f>
        <v>#N/A</v>
      </c>
      <c r="Y334" t="e">
        <f>IF(M334=2,"",_xlfn.IFNA(INDEX(drug_codes,MATCH(loaded!AW334,drug,0)),""))</f>
        <v>#N/A</v>
      </c>
      <c r="Z334" t="e">
        <f>IF(M334=2,"",_xlfn.IFNA(INDEX(drug_codes,MATCH(loaded!AY334,drug,0)),""))</f>
        <v>#N/A</v>
      </c>
      <c r="AA334" t="e">
        <f>IF(M334=2,"",_xlfn.IFNA(INDEX(drug_codes,MATCH(loaded!BA334,drug,0)),""))</f>
        <v>#N/A</v>
      </c>
      <c r="AB334" t="e">
        <f>INDEX(MTT_codes,MATCH(loaded!BC334,MTT,0))</f>
        <v>#N/A</v>
      </c>
      <c r="AC334" t="str">
        <f>_xlfn.IFNA(INDEX(MTT_codes,MATCH(loaded!BE334,MTT,0)),"")</f>
        <v/>
      </c>
      <c r="AD334" t="str">
        <f>_xlfn.IFNA(INDEX(MTT_codes,MATCH(loaded!BG334,MTT,0)),"")</f>
        <v/>
      </c>
      <c r="AE334" t="str">
        <f>_xlfn.IFNA(INDEX(MTT_codes,MATCH(loaded!BI334,MTT,0)),"")</f>
        <v/>
      </c>
      <c r="AF334" t="str">
        <f>_xlfn.IFNA(INDEX(MTT_codes,MATCH(loaded!BK334,MTT,0)),"")</f>
        <v/>
      </c>
      <c r="AG334" t="str">
        <f>_xlfn.IFNA(INDEX(MTT_codes,MATCH(loaded!BM334,MTT,0)),"")</f>
        <v/>
      </c>
      <c r="AH334" t="e">
        <f>INDEX(liv_ar_codes,MATCH(loaded!BO334,liv_ar,0))</f>
        <v>#N/A</v>
      </c>
      <c r="AI334" t="str">
        <f>_xlfn.IFNA(INDEX(MTT_codes,MATCH(loaded!BQ334,MTT,0)),"")</f>
        <v/>
      </c>
      <c r="AJ334">
        <f>_xlfn.IFNA(INDEX(mental_codes,MATCH(loaded!BS334,mental,0)),9)</f>
        <v>9</v>
      </c>
    </row>
    <row r="335" spans="2:36">
      <c r="B335">
        <f>loaded!C335</f>
        <v>0</v>
      </c>
      <c r="C335">
        <f>loaded!I335</f>
        <v>0</v>
      </c>
      <c r="D335">
        <f>IF(loaded!K335="Male",1,IF(loaded!K335="Female",2,9))</f>
        <v>9</v>
      </c>
      <c r="E335" s="89" t="e">
        <f>IF(stats!$Y$13,DATE(RIGHT(loaded!M335,4),MID(loaded!M335,3,2),LEFT(loaded!M335,2)),DATE(RIGHT(loaded!M335,4), MID(loaded!M335,4,2),LEFT(loaded!M335,2)))</f>
        <v>#VALUE!</v>
      </c>
      <c r="F335" s="67" t="e">
        <f t="shared" si="10"/>
        <v>#VALUE!</v>
      </c>
      <c r="G335" t="str">
        <f>LEFT(loaded!O335,3)</f>
        <v/>
      </c>
      <c r="H335" s="67" t="str">
        <f>_xlfn.IFNA(INDEX(cntry_codes,MATCH(loaded!Q335,countries,0)),IF(loaded!Q335="","0003",""))</f>
        <v>0003</v>
      </c>
      <c r="I335" t="e">
        <f>INDEX(atsi_codes,MATCH(loaded!S335,atsi,0))</f>
        <v>#N/A</v>
      </c>
      <c r="J335" t="e">
        <f>INDEX(lang_codes,MATCH(loaded!U335,lang,0))</f>
        <v>#N/A</v>
      </c>
      <c r="K335" s="6">
        <f>loaded!W335</f>
        <v>0</v>
      </c>
      <c r="L335" t="e">
        <f>INDEX(us_acc_codes,MATCH(loaded!Y335,us_acc,0))</f>
        <v>#N/A</v>
      </c>
      <c r="M335" t="e">
        <f>INDEX(client_codes,MATCH(loaded!AA335,client,0))</f>
        <v>#N/A</v>
      </c>
      <c r="N335" t="e">
        <f>INDEX(src_ref_codes,MATCH(loaded!AC335,src_ref,0))</f>
        <v>#N/A</v>
      </c>
      <c r="O335" s="89" t="e">
        <f>IF(stats!$Y$13,DATE(RIGHT(loaded!AE335,4),MID(loaded!AE335,3,2),LEFT(loaded!AE335,2)),DATE(RIGHT(loaded!AE335,4),MID(loaded!AE335,4,2),LEFT(loaded!AE335,2)))</f>
        <v>#VALUE!</v>
      </c>
      <c r="P335" s="89" t="e">
        <f>IF(stats!$Y$13,DATE(RIGHT(loaded!AG335,4),MID(loaded!AG335,3,2),LEFT(loaded!AG335,2)),DATE(RIGHT(loaded!AG335,4),MID(loaded!AG335,4,2),LEFT(loaded!AG335,2)))</f>
        <v>#VALUE!</v>
      </c>
      <c r="Q335" s="67" t="e">
        <f t="shared" si="11"/>
        <v>#VALUE!</v>
      </c>
      <c r="R335" t="e">
        <f>INDEX(reces_codes,MATCH(loaded!AI335,reason,0))</f>
        <v>#N/A</v>
      </c>
      <c r="S335" t="e">
        <f>INDEX(TDS_codes,MATCH(loaded!AK335,TDS,0))</f>
        <v>#N/A</v>
      </c>
      <c r="T335" t="e">
        <f>IF(M335=2,"",INDEX(method_codes,MATCH(loaded!AM335,method,0)))</f>
        <v>#N/A</v>
      </c>
      <c r="U335" t="e">
        <f>IF(M335=2,"",INDEX(inj_codes,MATCH(loaded!AO335,inj,0)))</f>
        <v>#N/A</v>
      </c>
      <c r="V335" t="e">
        <f>IF(M335=2,"",INDEX(drug_codes,MATCH(loaded!AQ335,drug,0)))</f>
        <v>#N/A</v>
      </c>
      <c r="W335" t="e">
        <f>IF(M335=2,"",_xlfn.IFNA(INDEX(drug_codes,MATCH(loaded!AS335,drug,0)),""))</f>
        <v>#N/A</v>
      </c>
      <c r="X335" t="e">
        <f>IF(M335=2,"",_xlfn.IFNA(INDEX(drug_codes,MATCH(loaded!AU335,drug,0)),""))</f>
        <v>#N/A</v>
      </c>
      <c r="Y335" t="e">
        <f>IF(M335=2,"",_xlfn.IFNA(INDEX(drug_codes,MATCH(loaded!AW335,drug,0)),""))</f>
        <v>#N/A</v>
      </c>
      <c r="Z335" t="e">
        <f>IF(M335=2,"",_xlfn.IFNA(INDEX(drug_codes,MATCH(loaded!AY335,drug,0)),""))</f>
        <v>#N/A</v>
      </c>
      <c r="AA335" t="e">
        <f>IF(M335=2,"",_xlfn.IFNA(INDEX(drug_codes,MATCH(loaded!BA335,drug,0)),""))</f>
        <v>#N/A</v>
      </c>
      <c r="AB335" t="e">
        <f>INDEX(MTT_codes,MATCH(loaded!BC335,MTT,0))</f>
        <v>#N/A</v>
      </c>
      <c r="AC335" t="str">
        <f>_xlfn.IFNA(INDEX(MTT_codes,MATCH(loaded!BE335,MTT,0)),"")</f>
        <v/>
      </c>
      <c r="AD335" t="str">
        <f>_xlfn.IFNA(INDEX(MTT_codes,MATCH(loaded!BG335,MTT,0)),"")</f>
        <v/>
      </c>
      <c r="AE335" t="str">
        <f>_xlfn.IFNA(INDEX(MTT_codes,MATCH(loaded!BI335,MTT,0)),"")</f>
        <v/>
      </c>
      <c r="AF335" t="str">
        <f>_xlfn.IFNA(INDEX(MTT_codes,MATCH(loaded!BK335,MTT,0)),"")</f>
        <v/>
      </c>
      <c r="AG335" t="str">
        <f>_xlfn.IFNA(INDEX(MTT_codes,MATCH(loaded!BM335,MTT,0)),"")</f>
        <v/>
      </c>
      <c r="AH335" t="e">
        <f>INDEX(liv_ar_codes,MATCH(loaded!BO335,liv_ar,0))</f>
        <v>#N/A</v>
      </c>
      <c r="AI335" t="str">
        <f>_xlfn.IFNA(INDEX(MTT_codes,MATCH(loaded!BQ335,MTT,0)),"")</f>
        <v/>
      </c>
      <c r="AJ335">
        <f>_xlfn.IFNA(INDEX(mental_codes,MATCH(loaded!BS335,mental,0)),9)</f>
        <v>9</v>
      </c>
    </row>
    <row r="336" spans="2:36">
      <c r="B336">
        <f>loaded!C336</f>
        <v>0</v>
      </c>
      <c r="C336">
        <f>loaded!I336</f>
        <v>0</v>
      </c>
      <c r="D336">
        <f>IF(loaded!K336="Male",1,IF(loaded!K336="Female",2,9))</f>
        <v>9</v>
      </c>
      <c r="E336" s="89" t="e">
        <f>IF(stats!$Y$13,DATE(RIGHT(loaded!M336,4),MID(loaded!M336,3,2),LEFT(loaded!M336,2)),DATE(RIGHT(loaded!M336,4), MID(loaded!M336,4,2),LEFT(loaded!M336,2)))</f>
        <v>#VALUE!</v>
      </c>
      <c r="F336" s="67" t="e">
        <f t="shared" si="10"/>
        <v>#VALUE!</v>
      </c>
      <c r="G336" t="str">
        <f>LEFT(loaded!O336,3)</f>
        <v/>
      </c>
      <c r="H336" s="67" t="str">
        <f>_xlfn.IFNA(INDEX(cntry_codes,MATCH(loaded!Q336,countries,0)),IF(loaded!Q336="","0003",""))</f>
        <v>0003</v>
      </c>
      <c r="I336" t="e">
        <f>INDEX(atsi_codes,MATCH(loaded!S336,atsi,0))</f>
        <v>#N/A</v>
      </c>
      <c r="J336" t="e">
        <f>INDEX(lang_codes,MATCH(loaded!U336,lang,0))</f>
        <v>#N/A</v>
      </c>
      <c r="K336" s="6">
        <f>loaded!W336</f>
        <v>0</v>
      </c>
      <c r="L336" t="e">
        <f>INDEX(us_acc_codes,MATCH(loaded!Y336,us_acc,0))</f>
        <v>#N/A</v>
      </c>
      <c r="M336" t="e">
        <f>INDEX(client_codes,MATCH(loaded!AA336,client,0))</f>
        <v>#N/A</v>
      </c>
      <c r="N336" t="e">
        <f>INDEX(src_ref_codes,MATCH(loaded!AC336,src_ref,0))</f>
        <v>#N/A</v>
      </c>
      <c r="O336" s="89" t="e">
        <f>IF(stats!$Y$13,DATE(RIGHT(loaded!AE336,4),MID(loaded!AE336,3,2),LEFT(loaded!AE336,2)),DATE(RIGHT(loaded!AE336,4),MID(loaded!AE336,4,2),LEFT(loaded!AE336,2)))</f>
        <v>#VALUE!</v>
      </c>
      <c r="P336" s="89" t="e">
        <f>IF(stats!$Y$13,DATE(RIGHT(loaded!AG336,4),MID(loaded!AG336,3,2),LEFT(loaded!AG336,2)),DATE(RIGHT(loaded!AG336,4),MID(loaded!AG336,4,2),LEFT(loaded!AG336,2)))</f>
        <v>#VALUE!</v>
      </c>
      <c r="Q336" s="67" t="e">
        <f t="shared" si="11"/>
        <v>#VALUE!</v>
      </c>
      <c r="R336" t="e">
        <f>INDEX(reces_codes,MATCH(loaded!AI336,reason,0))</f>
        <v>#N/A</v>
      </c>
      <c r="S336" t="e">
        <f>INDEX(TDS_codes,MATCH(loaded!AK336,TDS,0))</f>
        <v>#N/A</v>
      </c>
      <c r="T336" t="e">
        <f>IF(M336=2,"",INDEX(method_codes,MATCH(loaded!AM336,method,0)))</f>
        <v>#N/A</v>
      </c>
      <c r="U336" t="e">
        <f>IF(M336=2,"",INDEX(inj_codes,MATCH(loaded!AO336,inj,0)))</f>
        <v>#N/A</v>
      </c>
      <c r="V336" t="e">
        <f>IF(M336=2,"",INDEX(drug_codes,MATCH(loaded!AQ336,drug,0)))</f>
        <v>#N/A</v>
      </c>
      <c r="W336" t="e">
        <f>IF(M336=2,"",_xlfn.IFNA(INDEX(drug_codes,MATCH(loaded!AS336,drug,0)),""))</f>
        <v>#N/A</v>
      </c>
      <c r="X336" t="e">
        <f>IF(M336=2,"",_xlfn.IFNA(INDEX(drug_codes,MATCH(loaded!AU336,drug,0)),""))</f>
        <v>#N/A</v>
      </c>
      <c r="Y336" t="e">
        <f>IF(M336=2,"",_xlfn.IFNA(INDEX(drug_codes,MATCH(loaded!AW336,drug,0)),""))</f>
        <v>#N/A</v>
      </c>
      <c r="Z336" t="e">
        <f>IF(M336=2,"",_xlfn.IFNA(INDEX(drug_codes,MATCH(loaded!AY336,drug,0)),""))</f>
        <v>#N/A</v>
      </c>
      <c r="AA336" t="e">
        <f>IF(M336=2,"",_xlfn.IFNA(INDEX(drug_codes,MATCH(loaded!BA336,drug,0)),""))</f>
        <v>#N/A</v>
      </c>
      <c r="AB336" t="e">
        <f>INDEX(MTT_codes,MATCH(loaded!BC336,MTT,0))</f>
        <v>#N/A</v>
      </c>
      <c r="AC336" t="str">
        <f>_xlfn.IFNA(INDEX(MTT_codes,MATCH(loaded!BE336,MTT,0)),"")</f>
        <v/>
      </c>
      <c r="AD336" t="str">
        <f>_xlfn.IFNA(INDEX(MTT_codes,MATCH(loaded!BG336,MTT,0)),"")</f>
        <v/>
      </c>
      <c r="AE336" t="str">
        <f>_xlfn.IFNA(INDEX(MTT_codes,MATCH(loaded!BI336,MTT,0)),"")</f>
        <v/>
      </c>
      <c r="AF336" t="str">
        <f>_xlfn.IFNA(INDEX(MTT_codes,MATCH(loaded!BK336,MTT,0)),"")</f>
        <v/>
      </c>
      <c r="AG336" t="str">
        <f>_xlfn.IFNA(INDEX(MTT_codes,MATCH(loaded!BM336,MTT,0)),"")</f>
        <v/>
      </c>
      <c r="AH336" t="e">
        <f>INDEX(liv_ar_codes,MATCH(loaded!BO336,liv_ar,0))</f>
        <v>#N/A</v>
      </c>
      <c r="AI336" t="str">
        <f>_xlfn.IFNA(INDEX(MTT_codes,MATCH(loaded!BQ336,MTT,0)),"")</f>
        <v/>
      </c>
      <c r="AJ336">
        <f>_xlfn.IFNA(INDEX(mental_codes,MATCH(loaded!BS336,mental,0)),9)</f>
        <v>9</v>
      </c>
    </row>
    <row r="337" spans="2:36">
      <c r="B337">
        <f>loaded!C337</f>
        <v>0</v>
      </c>
      <c r="C337">
        <f>loaded!I337</f>
        <v>0</v>
      </c>
      <c r="D337">
        <f>IF(loaded!K337="Male",1,IF(loaded!K337="Female",2,9))</f>
        <v>9</v>
      </c>
      <c r="E337" s="89" t="e">
        <f>IF(stats!$Y$13,DATE(RIGHT(loaded!M337,4),MID(loaded!M337,3,2),LEFT(loaded!M337,2)),DATE(RIGHT(loaded!M337,4), MID(loaded!M337,4,2),LEFT(loaded!M337,2)))</f>
        <v>#VALUE!</v>
      </c>
      <c r="F337" s="67" t="e">
        <f t="shared" si="10"/>
        <v>#VALUE!</v>
      </c>
      <c r="G337" t="str">
        <f>LEFT(loaded!O337,3)</f>
        <v/>
      </c>
      <c r="H337" s="67" t="str">
        <f>_xlfn.IFNA(INDEX(cntry_codes,MATCH(loaded!Q337,countries,0)),IF(loaded!Q337="","0003",""))</f>
        <v>0003</v>
      </c>
      <c r="I337" t="e">
        <f>INDEX(atsi_codes,MATCH(loaded!S337,atsi,0))</f>
        <v>#N/A</v>
      </c>
      <c r="J337" t="e">
        <f>INDEX(lang_codes,MATCH(loaded!U337,lang,0))</f>
        <v>#N/A</v>
      </c>
      <c r="K337" s="6">
        <f>loaded!W337</f>
        <v>0</v>
      </c>
      <c r="L337" t="e">
        <f>INDEX(us_acc_codes,MATCH(loaded!Y337,us_acc,0))</f>
        <v>#N/A</v>
      </c>
      <c r="M337" t="e">
        <f>INDEX(client_codes,MATCH(loaded!AA337,client,0))</f>
        <v>#N/A</v>
      </c>
      <c r="N337" t="e">
        <f>INDEX(src_ref_codes,MATCH(loaded!AC337,src_ref,0))</f>
        <v>#N/A</v>
      </c>
      <c r="O337" s="89" t="e">
        <f>IF(stats!$Y$13,DATE(RIGHT(loaded!AE337,4),MID(loaded!AE337,3,2),LEFT(loaded!AE337,2)),DATE(RIGHT(loaded!AE337,4),MID(loaded!AE337,4,2),LEFT(loaded!AE337,2)))</f>
        <v>#VALUE!</v>
      </c>
      <c r="P337" s="89" t="e">
        <f>IF(stats!$Y$13,DATE(RIGHT(loaded!AG337,4),MID(loaded!AG337,3,2),LEFT(loaded!AG337,2)),DATE(RIGHT(loaded!AG337,4),MID(loaded!AG337,4,2),LEFT(loaded!AG337,2)))</f>
        <v>#VALUE!</v>
      </c>
      <c r="Q337" s="67" t="e">
        <f t="shared" si="11"/>
        <v>#VALUE!</v>
      </c>
      <c r="R337" t="e">
        <f>INDEX(reces_codes,MATCH(loaded!AI337,reason,0))</f>
        <v>#N/A</v>
      </c>
      <c r="S337" t="e">
        <f>INDEX(TDS_codes,MATCH(loaded!AK337,TDS,0))</f>
        <v>#N/A</v>
      </c>
      <c r="T337" t="e">
        <f>IF(M337=2,"",INDEX(method_codes,MATCH(loaded!AM337,method,0)))</f>
        <v>#N/A</v>
      </c>
      <c r="U337" t="e">
        <f>IF(M337=2,"",INDEX(inj_codes,MATCH(loaded!AO337,inj,0)))</f>
        <v>#N/A</v>
      </c>
      <c r="V337" t="e">
        <f>IF(M337=2,"",INDEX(drug_codes,MATCH(loaded!AQ337,drug,0)))</f>
        <v>#N/A</v>
      </c>
      <c r="W337" t="e">
        <f>IF(M337=2,"",_xlfn.IFNA(INDEX(drug_codes,MATCH(loaded!AS337,drug,0)),""))</f>
        <v>#N/A</v>
      </c>
      <c r="X337" t="e">
        <f>IF(M337=2,"",_xlfn.IFNA(INDEX(drug_codes,MATCH(loaded!AU337,drug,0)),""))</f>
        <v>#N/A</v>
      </c>
      <c r="Y337" t="e">
        <f>IF(M337=2,"",_xlfn.IFNA(INDEX(drug_codes,MATCH(loaded!AW337,drug,0)),""))</f>
        <v>#N/A</v>
      </c>
      <c r="Z337" t="e">
        <f>IF(M337=2,"",_xlfn.IFNA(INDEX(drug_codes,MATCH(loaded!AY337,drug,0)),""))</f>
        <v>#N/A</v>
      </c>
      <c r="AA337" t="e">
        <f>IF(M337=2,"",_xlfn.IFNA(INDEX(drug_codes,MATCH(loaded!BA337,drug,0)),""))</f>
        <v>#N/A</v>
      </c>
      <c r="AB337" t="e">
        <f>INDEX(MTT_codes,MATCH(loaded!BC337,MTT,0))</f>
        <v>#N/A</v>
      </c>
      <c r="AC337" t="str">
        <f>_xlfn.IFNA(INDEX(MTT_codes,MATCH(loaded!BE337,MTT,0)),"")</f>
        <v/>
      </c>
      <c r="AD337" t="str">
        <f>_xlfn.IFNA(INDEX(MTT_codes,MATCH(loaded!BG337,MTT,0)),"")</f>
        <v/>
      </c>
      <c r="AE337" t="str">
        <f>_xlfn.IFNA(INDEX(MTT_codes,MATCH(loaded!BI337,MTT,0)),"")</f>
        <v/>
      </c>
      <c r="AF337" t="str">
        <f>_xlfn.IFNA(INDEX(MTT_codes,MATCH(loaded!BK337,MTT,0)),"")</f>
        <v/>
      </c>
      <c r="AG337" t="str">
        <f>_xlfn.IFNA(INDEX(MTT_codes,MATCH(loaded!BM337,MTT,0)),"")</f>
        <v/>
      </c>
      <c r="AH337" t="e">
        <f>INDEX(liv_ar_codes,MATCH(loaded!BO337,liv_ar,0))</f>
        <v>#N/A</v>
      </c>
      <c r="AI337" t="str">
        <f>_xlfn.IFNA(INDEX(MTT_codes,MATCH(loaded!BQ337,MTT,0)),"")</f>
        <v/>
      </c>
      <c r="AJ337">
        <f>_xlfn.IFNA(INDEX(mental_codes,MATCH(loaded!BS337,mental,0)),9)</f>
        <v>9</v>
      </c>
    </row>
    <row r="338" spans="2:36">
      <c r="B338">
        <f>loaded!C338</f>
        <v>0</v>
      </c>
      <c r="C338">
        <f>loaded!I338</f>
        <v>0</v>
      </c>
      <c r="D338">
        <f>IF(loaded!K338="Male",1,IF(loaded!K338="Female",2,9))</f>
        <v>9</v>
      </c>
      <c r="E338" s="89" t="e">
        <f>IF(stats!$Y$13,DATE(RIGHT(loaded!M338,4),MID(loaded!M338,3,2),LEFT(loaded!M338,2)),DATE(RIGHT(loaded!M338,4), MID(loaded!M338,4,2),LEFT(loaded!M338,2)))</f>
        <v>#VALUE!</v>
      </c>
      <c r="F338" s="67" t="e">
        <f t="shared" si="10"/>
        <v>#VALUE!</v>
      </c>
      <c r="G338" t="str">
        <f>LEFT(loaded!O338,3)</f>
        <v/>
      </c>
      <c r="H338" s="67" t="str">
        <f>_xlfn.IFNA(INDEX(cntry_codes,MATCH(loaded!Q338,countries,0)),IF(loaded!Q338="","0003",""))</f>
        <v>0003</v>
      </c>
      <c r="I338" t="e">
        <f>INDEX(atsi_codes,MATCH(loaded!S338,atsi,0))</f>
        <v>#N/A</v>
      </c>
      <c r="J338" t="e">
        <f>INDEX(lang_codes,MATCH(loaded!U338,lang,0))</f>
        <v>#N/A</v>
      </c>
      <c r="K338" s="6">
        <f>loaded!W338</f>
        <v>0</v>
      </c>
      <c r="L338" t="e">
        <f>INDEX(us_acc_codes,MATCH(loaded!Y338,us_acc,0))</f>
        <v>#N/A</v>
      </c>
      <c r="M338" t="e">
        <f>INDEX(client_codes,MATCH(loaded!AA338,client,0))</f>
        <v>#N/A</v>
      </c>
      <c r="N338" t="e">
        <f>INDEX(src_ref_codes,MATCH(loaded!AC338,src_ref,0))</f>
        <v>#N/A</v>
      </c>
      <c r="O338" s="89" t="e">
        <f>IF(stats!$Y$13,DATE(RIGHT(loaded!AE338,4),MID(loaded!AE338,3,2),LEFT(loaded!AE338,2)),DATE(RIGHT(loaded!AE338,4),MID(loaded!AE338,4,2),LEFT(loaded!AE338,2)))</f>
        <v>#VALUE!</v>
      </c>
      <c r="P338" s="89" t="e">
        <f>IF(stats!$Y$13,DATE(RIGHT(loaded!AG338,4),MID(loaded!AG338,3,2),LEFT(loaded!AG338,2)),DATE(RIGHT(loaded!AG338,4),MID(loaded!AG338,4,2),LEFT(loaded!AG338,2)))</f>
        <v>#VALUE!</v>
      </c>
      <c r="Q338" s="67" t="e">
        <f t="shared" si="11"/>
        <v>#VALUE!</v>
      </c>
      <c r="R338" t="e">
        <f>INDEX(reces_codes,MATCH(loaded!AI338,reason,0))</f>
        <v>#N/A</v>
      </c>
      <c r="S338" t="e">
        <f>INDEX(TDS_codes,MATCH(loaded!AK338,TDS,0))</f>
        <v>#N/A</v>
      </c>
      <c r="T338" t="e">
        <f>IF(M338=2,"",INDEX(method_codes,MATCH(loaded!AM338,method,0)))</f>
        <v>#N/A</v>
      </c>
      <c r="U338" t="e">
        <f>IF(M338=2,"",INDEX(inj_codes,MATCH(loaded!AO338,inj,0)))</f>
        <v>#N/A</v>
      </c>
      <c r="V338" t="e">
        <f>IF(M338=2,"",INDEX(drug_codes,MATCH(loaded!AQ338,drug,0)))</f>
        <v>#N/A</v>
      </c>
      <c r="W338" t="e">
        <f>IF(M338=2,"",_xlfn.IFNA(INDEX(drug_codes,MATCH(loaded!AS338,drug,0)),""))</f>
        <v>#N/A</v>
      </c>
      <c r="X338" t="e">
        <f>IF(M338=2,"",_xlfn.IFNA(INDEX(drug_codes,MATCH(loaded!AU338,drug,0)),""))</f>
        <v>#N/A</v>
      </c>
      <c r="Y338" t="e">
        <f>IF(M338=2,"",_xlfn.IFNA(INDEX(drug_codes,MATCH(loaded!AW338,drug,0)),""))</f>
        <v>#N/A</v>
      </c>
      <c r="Z338" t="e">
        <f>IF(M338=2,"",_xlfn.IFNA(INDEX(drug_codes,MATCH(loaded!AY338,drug,0)),""))</f>
        <v>#N/A</v>
      </c>
      <c r="AA338" t="e">
        <f>IF(M338=2,"",_xlfn.IFNA(INDEX(drug_codes,MATCH(loaded!BA338,drug,0)),""))</f>
        <v>#N/A</v>
      </c>
      <c r="AB338" t="e">
        <f>INDEX(MTT_codes,MATCH(loaded!BC338,MTT,0))</f>
        <v>#N/A</v>
      </c>
      <c r="AC338" t="str">
        <f>_xlfn.IFNA(INDEX(MTT_codes,MATCH(loaded!BE338,MTT,0)),"")</f>
        <v/>
      </c>
      <c r="AD338" t="str">
        <f>_xlfn.IFNA(INDEX(MTT_codes,MATCH(loaded!BG338,MTT,0)),"")</f>
        <v/>
      </c>
      <c r="AE338" t="str">
        <f>_xlfn.IFNA(INDEX(MTT_codes,MATCH(loaded!BI338,MTT,0)),"")</f>
        <v/>
      </c>
      <c r="AF338" t="str">
        <f>_xlfn.IFNA(INDEX(MTT_codes,MATCH(loaded!BK338,MTT,0)),"")</f>
        <v/>
      </c>
      <c r="AG338" t="str">
        <f>_xlfn.IFNA(INDEX(MTT_codes,MATCH(loaded!BM338,MTT,0)),"")</f>
        <v/>
      </c>
      <c r="AH338" t="e">
        <f>INDEX(liv_ar_codes,MATCH(loaded!BO338,liv_ar,0))</f>
        <v>#N/A</v>
      </c>
      <c r="AI338" t="str">
        <f>_xlfn.IFNA(INDEX(MTT_codes,MATCH(loaded!BQ338,MTT,0)),"")</f>
        <v/>
      </c>
      <c r="AJ338">
        <f>_xlfn.IFNA(INDEX(mental_codes,MATCH(loaded!BS338,mental,0)),9)</f>
        <v>9</v>
      </c>
    </row>
    <row r="339" spans="2:36">
      <c r="B339">
        <f>loaded!C339</f>
        <v>0</v>
      </c>
      <c r="C339">
        <f>loaded!I339</f>
        <v>0</v>
      </c>
      <c r="D339">
        <f>IF(loaded!K339="Male",1,IF(loaded!K339="Female",2,9))</f>
        <v>9</v>
      </c>
      <c r="E339" s="89" t="e">
        <f>IF(stats!$Y$13,DATE(RIGHT(loaded!M339,4),MID(loaded!M339,3,2),LEFT(loaded!M339,2)),DATE(RIGHT(loaded!M339,4), MID(loaded!M339,4,2),LEFT(loaded!M339,2)))</f>
        <v>#VALUE!</v>
      </c>
      <c r="F339" s="67" t="e">
        <f t="shared" si="10"/>
        <v>#VALUE!</v>
      </c>
      <c r="G339" t="str">
        <f>LEFT(loaded!O339,3)</f>
        <v/>
      </c>
      <c r="H339" s="67" t="str">
        <f>_xlfn.IFNA(INDEX(cntry_codes,MATCH(loaded!Q339,countries,0)),IF(loaded!Q339="","0003",""))</f>
        <v>0003</v>
      </c>
      <c r="I339" t="e">
        <f>INDEX(atsi_codes,MATCH(loaded!S339,atsi,0))</f>
        <v>#N/A</v>
      </c>
      <c r="J339" t="e">
        <f>INDEX(lang_codes,MATCH(loaded!U339,lang,0))</f>
        <v>#N/A</v>
      </c>
      <c r="K339" s="6">
        <f>loaded!W339</f>
        <v>0</v>
      </c>
      <c r="L339" t="e">
        <f>INDEX(us_acc_codes,MATCH(loaded!Y339,us_acc,0))</f>
        <v>#N/A</v>
      </c>
      <c r="M339" t="e">
        <f>INDEX(client_codes,MATCH(loaded!AA339,client,0))</f>
        <v>#N/A</v>
      </c>
      <c r="N339" t="e">
        <f>INDEX(src_ref_codes,MATCH(loaded!AC339,src_ref,0))</f>
        <v>#N/A</v>
      </c>
      <c r="O339" s="89" t="e">
        <f>IF(stats!$Y$13,DATE(RIGHT(loaded!AE339,4),MID(loaded!AE339,3,2),LEFT(loaded!AE339,2)),DATE(RIGHT(loaded!AE339,4),MID(loaded!AE339,4,2),LEFT(loaded!AE339,2)))</f>
        <v>#VALUE!</v>
      </c>
      <c r="P339" s="89" t="e">
        <f>IF(stats!$Y$13,DATE(RIGHT(loaded!AG339,4),MID(loaded!AG339,3,2),LEFT(loaded!AG339,2)),DATE(RIGHT(loaded!AG339,4),MID(loaded!AG339,4,2),LEFT(loaded!AG339,2)))</f>
        <v>#VALUE!</v>
      </c>
      <c r="Q339" s="67" t="e">
        <f t="shared" si="11"/>
        <v>#VALUE!</v>
      </c>
      <c r="R339" t="e">
        <f>INDEX(reces_codes,MATCH(loaded!AI339,reason,0))</f>
        <v>#N/A</v>
      </c>
      <c r="S339" t="e">
        <f>INDEX(TDS_codes,MATCH(loaded!AK339,TDS,0))</f>
        <v>#N/A</v>
      </c>
      <c r="T339" t="e">
        <f>IF(M339=2,"",INDEX(method_codes,MATCH(loaded!AM339,method,0)))</f>
        <v>#N/A</v>
      </c>
      <c r="U339" t="e">
        <f>IF(M339=2,"",INDEX(inj_codes,MATCH(loaded!AO339,inj,0)))</f>
        <v>#N/A</v>
      </c>
      <c r="V339" t="e">
        <f>IF(M339=2,"",INDEX(drug_codes,MATCH(loaded!AQ339,drug,0)))</f>
        <v>#N/A</v>
      </c>
      <c r="W339" t="e">
        <f>IF(M339=2,"",_xlfn.IFNA(INDEX(drug_codes,MATCH(loaded!AS339,drug,0)),""))</f>
        <v>#N/A</v>
      </c>
      <c r="X339" t="e">
        <f>IF(M339=2,"",_xlfn.IFNA(INDEX(drug_codes,MATCH(loaded!AU339,drug,0)),""))</f>
        <v>#N/A</v>
      </c>
      <c r="Y339" t="e">
        <f>IF(M339=2,"",_xlfn.IFNA(INDEX(drug_codes,MATCH(loaded!AW339,drug,0)),""))</f>
        <v>#N/A</v>
      </c>
      <c r="Z339" t="e">
        <f>IF(M339=2,"",_xlfn.IFNA(INDEX(drug_codes,MATCH(loaded!AY339,drug,0)),""))</f>
        <v>#N/A</v>
      </c>
      <c r="AA339" t="e">
        <f>IF(M339=2,"",_xlfn.IFNA(INDEX(drug_codes,MATCH(loaded!BA339,drug,0)),""))</f>
        <v>#N/A</v>
      </c>
      <c r="AB339" t="e">
        <f>INDEX(MTT_codes,MATCH(loaded!BC339,MTT,0))</f>
        <v>#N/A</v>
      </c>
      <c r="AC339" t="str">
        <f>_xlfn.IFNA(INDEX(MTT_codes,MATCH(loaded!BE339,MTT,0)),"")</f>
        <v/>
      </c>
      <c r="AD339" t="str">
        <f>_xlfn.IFNA(INDEX(MTT_codes,MATCH(loaded!BG339,MTT,0)),"")</f>
        <v/>
      </c>
      <c r="AE339" t="str">
        <f>_xlfn.IFNA(INDEX(MTT_codes,MATCH(loaded!BI339,MTT,0)),"")</f>
        <v/>
      </c>
      <c r="AF339" t="str">
        <f>_xlfn.IFNA(INDEX(MTT_codes,MATCH(loaded!BK339,MTT,0)),"")</f>
        <v/>
      </c>
      <c r="AG339" t="str">
        <f>_xlfn.IFNA(INDEX(MTT_codes,MATCH(loaded!BM339,MTT,0)),"")</f>
        <v/>
      </c>
      <c r="AH339" t="e">
        <f>INDEX(liv_ar_codes,MATCH(loaded!BO339,liv_ar,0))</f>
        <v>#N/A</v>
      </c>
      <c r="AI339" t="str">
        <f>_xlfn.IFNA(INDEX(MTT_codes,MATCH(loaded!BQ339,MTT,0)),"")</f>
        <v/>
      </c>
      <c r="AJ339">
        <f>_xlfn.IFNA(INDEX(mental_codes,MATCH(loaded!BS339,mental,0)),9)</f>
        <v>9</v>
      </c>
    </row>
    <row r="340" spans="2:36">
      <c r="B340">
        <f>loaded!C340</f>
        <v>0</v>
      </c>
      <c r="C340">
        <f>loaded!I340</f>
        <v>0</v>
      </c>
      <c r="D340">
        <f>IF(loaded!K340="Male",1,IF(loaded!K340="Female",2,9))</f>
        <v>9</v>
      </c>
      <c r="E340" s="89" t="e">
        <f>IF(stats!$Y$13,DATE(RIGHT(loaded!M340,4),MID(loaded!M340,3,2),LEFT(loaded!M340,2)),DATE(RIGHT(loaded!M340,4), MID(loaded!M340,4,2),LEFT(loaded!M340,2)))</f>
        <v>#VALUE!</v>
      </c>
      <c r="F340" s="67" t="e">
        <f t="shared" si="10"/>
        <v>#VALUE!</v>
      </c>
      <c r="G340" t="str">
        <f>LEFT(loaded!O340,3)</f>
        <v/>
      </c>
      <c r="H340" s="67" t="str">
        <f>_xlfn.IFNA(INDEX(cntry_codes,MATCH(loaded!Q340,countries,0)),IF(loaded!Q340="","0003",""))</f>
        <v>0003</v>
      </c>
      <c r="I340" t="e">
        <f>INDEX(atsi_codes,MATCH(loaded!S340,atsi,0))</f>
        <v>#N/A</v>
      </c>
      <c r="J340" t="e">
        <f>INDEX(lang_codes,MATCH(loaded!U340,lang,0))</f>
        <v>#N/A</v>
      </c>
      <c r="K340" s="6">
        <f>loaded!W340</f>
        <v>0</v>
      </c>
      <c r="L340" t="e">
        <f>INDEX(us_acc_codes,MATCH(loaded!Y340,us_acc,0))</f>
        <v>#N/A</v>
      </c>
      <c r="M340" t="e">
        <f>INDEX(client_codes,MATCH(loaded!AA340,client,0))</f>
        <v>#N/A</v>
      </c>
      <c r="N340" t="e">
        <f>INDEX(src_ref_codes,MATCH(loaded!AC340,src_ref,0))</f>
        <v>#N/A</v>
      </c>
      <c r="O340" s="89" t="e">
        <f>IF(stats!$Y$13,DATE(RIGHT(loaded!AE340,4),MID(loaded!AE340,3,2),LEFT(loaded!AE340,2)),DATE(RIGHT(loaded!AE340,4),MID(loaded!AE340,4,2),LEFT(loaded!AE340,2)))</f>
        <v>#VALUE!</v>
      </c>
      <c r="P340" s="89" t="e">
        <f>IF(stats!$Y$13,DATE(RIGHT(loaded!AG340,4),MID(loaded!AG340,3,2),LEFT(loaded!AG340,2)),DATE(RIGHT(loaded!AG340,4),MID(loaded!AG340,4,2),LEFT(loaded!AG340,2)))</f>
        <v>#VALUE!</v>
      </c>
      <c r="Q340" s="67" t="e">
        <f t="shared" si="11"/>
        <v>#VALUE!</v>
      </c>
      <c r="R340" t="e">
        <f>INDEX(reces_codes,MATCH(loaded!AI340,reason,0))</f>
        <v>#N/A</v>
      </c>
      <c r="S340" t="e">
        <f>INDEX(TDS_codes,MATCH(loaded!AK340,TDS,0))</f>
        <v>#N/A</v>
      </c>
      <c r="T340" t="e">
        <f>IF(M340=2,"",INDEX(method_codes,MATCH(loaded!AM340,method,0)))</f>
        <v>#N/A</v>
      </c>
      <c r="U340" t="e">
        <f>IF(M340=2,"",INDEX(inj_codes,MATCH(loaded!AO340,inj,0)))</f>
        <v>#N/A</v>
      </c>
      <c r="V340" t="e">
        <f>IF(M340=2,"",INDEX(drug_codes,MATCH(loaded!AQ340,drug,0)))</f>
        <v>#N/A</v>
      </c>
      <c r="W340" t="e">
        <f>IF(M340=2,"",_xlfn.IFNA(INDEX(drug_codes,MATCH(loaded!AS340,drug,0)),""))</f>
        <v>#N/A</v>
      </c>
      <c r="X340" t="e">
        <f>IF(M340=2,"",_xlfn.IFNA(INDEX(drug_codes,MATCH(loaded!AU340,drug,0)),""))</f>
        <v>#N/A</v>
      </c>
      <c r="Y340" t="e">
        <f>IF(M340=2,"",_xlfn.IFNA(INDEX(drug_codes,MATCH(loaded!AW340,drug,0)),""))</f>
        <v>#N/A</v>
      </c>
      <c r="Z340" t="e">
        <f>IF(M340=2,"",_xlfn.IFNA(INDEX(drug_codes,MATCH(loaded!AY340,drug,0)),""))</f>
        <v>#N/A</v>
      </c>
      <c r="AA340" t="e">
        <f>IF(M340=2,"",_xlfn.IFNA(INDEX(drug_codes,MATCH(loaded!BA340,drug,0)),""))</f>
        <v>#N/A</v>
      </c>
      <c r="AB340" t="e">
        <f>INDEX(MTT_codes,MATCH(loaded!BC340,MTT,0))</f>
        <v>#N/A</v>
      </c>
      <c r="AC340" t="str">
        <f>_xlfn.IFNA(INDEX(MTT_codes,MATCH(loaded!BE340,MTT,0)),"")</f>
        <v/>
      </c>
      <c r="AD340" t="str">
        <f>_xlfn.IFNA(INDEX(MTT_codes,MATCH(loaded!BG340,MTT,0)),"")</f>
        <v/>
      </c>
      <c r="AE340" t="str">
        <f>_xlfn.IFNA(INDEX(MTT_codes,MATCH(loaded!BI340,MTT,0)),"")</f>
        <v/>
      </c>
      <c r="AF340" t="str">
        <f>_xlfn.IFNA(INDEX(MTT_codes,MATCH(loaded!BK340,MTT,0)),"")</f>
        <v/>
      </c>
      <c r="AG340" t="str">
        <f>_xlfn.IFNA(INDEX(MTT_codes,MATCH(loaded!BM340,MTT,0)),"")</f>
        <v/>
      </c>
      <c r="AH340" t="e">
        <f>INDEX(liv_ar_codes,MATCH(loaded!BO340,liv_ar,0))</f>
        <v>#N/A</v>
      </c>
      <c r="AI340" t="str">
        <f>_xlfn.IFNA(INDEX(MTT_codes,MATCH(loaded!BQ340,MTT,0)),"")</f>
        <v/>
      </c>
      <c r="AJ340">
        <f>_xlfn.IFNA(INDEX(mental_codes,MATCH(loaded!BS340,mental,0)),9)</f>
        <v>9</v>
      </c>
    </row>
    <row r="341" spans="2:36">
      <c r="B341">
        <f>loaded!C341</f>
        <v>0</v>
      </c>
      <c r="C341">
        <f>loaded!I341</f>
        <v>0</v>
      </c>
      <c r="D341">
        <f>IF(loaded!K341="Male",1,IF(loaded!K341="Female",2,9))</f>
        <v>9</v>
      </c>
      <c r="E341" s="89" t="e">
        <f>IF(stats!$Y$13,DATE(RIGHT(loaded!M341,4),MID(loaded!M341,3,2),LEFT(loaded!M341,2)),DATE(RIGHT(loaded!M341,4), MID(loaded!M341,4,2),LEFT(loaded!M341,2)))</f>
        <v>#VALUE!</v>
      </c>
      <c r="F341" s="67" t="e">
        <f t="shared" si="10"/>
        <v>#VALUE!</v>
      </c>
      <c r="G341" t="str">
        <f>LEFT(loaded!O341,3)</f>
        <v/>
      </c>
      <c r="H341" s="67" t="str">
        <f>_xlfn.IFNA(INDEX(cntry_codes,MATCH(loaded!Q341,countries,0)),IF(loaded!Q341="","0003",""))</f>
        <v>0003</v>
      </c>
      <c r="I341" t="e">
        <f>INDEX(atsi_codes,MATCH(loaded!S341,atsi,0))</f>
        <v>#N/A</v>
      </c>
      <c r="J341" t="e">
        <f>INDEX(lang_codes,MATCH(loaded!U341,lang,0))</f>
        <v>#N/A</v>
      </c>
      <c r="K341" s="6">
        <f>loaded!W341</f>
        <v>0</v>
      </c>
      <c r="L341" t="e">
        <f>INDEX(us_acc_codes,MATCH(loaded!Y341,us_acc,0))</f>
        <v>#N/A</v>
      </c>
      <c r="M341" t="e">
        <f>INDEX(client_codes,MATCH(loaded!AA341,client,0))</f>
        <v>#N/A</v>
      </c>
      <c r="N341" t="e">
        <f>INDEX(src_ref_codes,MATCH(loaded!AC341,src_ref,0))</f>
        <v>#N/A</v>
      </c>
      <c r="O341" s="89" t="e">
        <f>IF(stats!$Y$13,DATE(RIGHT(loaded!AE341,4),MID(loaded!AE341,3,2),LEFT(loaded!AE341,2)),DATE(RIGHT(loaded!AE341,4),MID(loaded!AE341,4,2),LEFT(loaded!AE341,2)))</f>
        <v>#VALUE!</v>
      </c>
      <c r="P341" s="89" t="e">
        <f>IF(stats!$Y$13,DATE(RIGHT(loaded!AG341,4),MID(loaded!AG341,3,2),LEFT(loaded!AG341,2)),DATE(RIGHT(loaded!AG341,4),MID(loaded!AG341,4,2),LEFT(loaded!AG341,2)))</f>
        <v>#VALUE!</v>
      </c>
      <c r="Q341" s="67" t="e">
        <f t="shared" si="11"/>
        <v>#VALUE!</v>
      </c>
      <c r="R341" t="e">
        <f>INDEX(reces_codes,MATCH(loaded!AI341,reason,0))</f>
        <v>#N/A</v>
      </c>
      <c r="S341" t="e">
        <f>INDEX(TDS_codes,MATCH(loaded!AK341,TDS,0))</f>
        <v>#N/A</v>
      </c>
      <c r="T341" t="e">
        <f>IF(M341=2,"",INDEX(method_codes,MATCH(loaded!AM341,method,0)))</f>
        <v>#N/A</v>
      </c>
      <c r="U341" t="e">
        <f>IF(M341=2,"",INDEX(inj_codes,MATCH(loaded!AO341,inj,0)))</f>
        <v>#N/A</v>
      </c>
      <c r="V341" t="e">
        <f>IF(M341=2,"",INDEX(drug_codes,MATCH(loaded!AQ341,drug,0)))</f>
        <v>#N/A</v>
      </c>
      <c r="W341" t="e">
        <f>IF(M341=2,"",_xlfn.IFNA(INDEX(drug_codes,MATCH(loaded!AS341,drug,0)),""))</f>
        <v>#N/A</v>
      </c>
      <c r="X341" t="e">
        <f>IF(M341=2,"",_xlfn.IFNA(INDEX(drug_codes,MATCH(loaded!AU341,drug,0)),""))</f>
        <v>#N/A</v>
      </c>
      <c r="Y341" t="e">
        <f>IF(M341=2,"",_xlfn.IFNA(INDEX(drug_codes,MATCH(loaded!AW341,drug,0)),""))</f>
        <v>#N/A</v>
      </c>
      <c r="Z341" t="e">
        <f>IF(M341=2,"",_xlfn.IFNA(INDEX(drug_codes,MATCH(loaded!AY341,drug,0)),""))</f>
        <v>#N/A</v>
      </c>
      <c r="AA341" t="e">
        <f>IF(M341=2,"",_xlfn.IFNA(INDEX(drug_codes,MATCH(loaded!BA341,drug,0)),""))</f>
        <v>#N/A</v>
      </c>
      <c r="AB341" t="e">
        <f>INDEX(MTT_codes,MATCH(loaded!BC341,MTT,0))</f>
        <v>#N/A</v>
      </c>
      <c r="AC341" t="str">
        <f>_xlfn.IFNA(INDEX(MTT_codes,MATCH(loaded!BE341,MTT,0)),"")</f>
        <v/>
      </c>
      <c r="AD341" t="str">
        <f>_xlfn.IFNA(INDEX(MTT_codes,MATCH(loaded!BG341,MTT,0)),"")</f>
        <v/>
      </c>
      <c r="AE341" t="str">
        <f>_xlfn.IFNA(INDEX(MTT_codes,MATCH(loaded!BI341,MTT,0)),"")</f>
        <v/>
      </c>
      <c r="AF341" t="str">
        <f>_xlfn.IFNA(INDEX(MTT_codes,MATCH(loaded!BK341,MTT,0)),"")</f>
        <v/>
      </c>
      <c r="AG341" t="str">
        <f>_xlfn.IFNA(INDEX(MTT_codes,MATCH(loaded!BM341,MTT,0)),"")</f>
        <v/>
      </c>
      <c r="AH341" t="e">
        <f>INDEX(liv_ar_codes,MATCH(loaded!BO341,liv_ar,0))</f>
        <v>#N/A</v>
      </c>
      <c r="AI341" t="str">
        <f>_xlfn.IFNA(INDEX(MTT_codes,MATCH(loaded!BQ341,MTT,0)),"")</f>
        <v/>
      </c>
      <c r="AJ341">
        <f>_xlfn.IFNA(INDEX(mental_codes,MATCH(loaded!BS341,mental,0)),9)</f>
        <v>9</v>
      </c>
    </row>
    <row r="342" spans="2:36">
      <c r="B342">
        <f>loaded!C342</f>
        <v>0</v>
      </c>
      <c r="C342">
        <f>loaded!I342</f>
        <v>0</v>
      </c>
      <c r="D342">
        <f>IF(loaded!K342="Male",1,IF(loaded!K342="Female",2,9))</f>
        <v>9</v>
      </c>
      <c r="E342" s="89" t="e">
        <f>IF(stats!$Y$13,DATE(RIGHT(loaded!M342,4),MID(loaded!M342,3,2),LEFT(loaded!M342,2)),DATE(RIGHT(loaded!M342,4), MID(loaded!M342,4,2),LEFT(loaded!M342,2)))</f>
        <v>#VALUE!</v>
      </c>
      <c r="F342" s="67" t="e">
        <f t="shared" si="10"/>
        <v>#VALUE!</v>
      </c>
      <c r="G342" t="str">
        <f>LEFT(loaded!O342,3)</f>
        <v/>
      </c>
      <c r="H342" s="67" t="str">
        <f>_xlfn.IFNA(INDEX(cntry_codes,MATCH(loaded!Q342,countries,0)),IF(loaded!Q342="","0003",""))</f>
        <v>0003</v>
      </c>
      <c r="I342" t="e">
        <f>INDEX(atsi_codes,MATCH(loaded!S342,atsi,0))</f>
        <v>#N/A</v>
      </c>
      <c r="J342" t="e">
        <f>INDEX(lang_codes,MATCH(loaded!U342,lang,0))</f>
        <v>#N/A</v>
      </c>
      <c r="K342" s="6">
        <f>loaded!W342</f>
        <v>0</v>
      </c>
      <c r="L342" t="e">
        <f>INDEX(us_acc_codes,MATCH(loaded!Y342,us_acc,0))</f>
        <v>#N/A</v>
      </c>
      <c r="M342" t="e">
        <f>INDEX(client_codes,MATCH(loaded!AA342,client,0))</f>
        <v>#N/A</v>
      </c>
      <c r="N342" t="e">
        <f>INDEX(src_ref_codes,MATCH(loaded!AC342,src_ref,0))</f>
        <v>#N/A</v>
      </c>
      <c r="O342" s="89" t="e">
        <f>IF(stats!$Y$13,DATE(RIGHT(loaded!AE342,4),MID(loaded!AE342,3,2),LEFT(loaded!AE342,2)),DATE(RIGHT(loaded!AE342,4),MID(loaded!AE342,4,2),LEFT(loaded!AE342,2)))</f>
        <v>#VALUE!</v>
      </c>
      <c r="P342" s="89" t="e">
        <f>IF(stats!$Y$13,DATE(RIGHT(loaded!AG342,4),MID(loaded!AG342,3,2),LEFT(loaded!AG342,2)),DATE(RIGHT(loaded!AG342,4),MID(loaded!AG342,4,2),LEFT(loaded!AG342,2)))</f>
        <v>#VALUE!</v>
      </c>
      <c r="Q342" s="67" t="e">
        <f t="shared" si="11"/>
        <v>#VALUE!</v>
      </c>
      <c r="R342" t="e">
        <f>INDEX(reces_codes,MATCH(loaded!AI342,reason,0))</f>
        <v>#N/A</v>
      </c>
      <c r="S342" t="e">
        <f>INDEX(TDS_codes,MATCH(loaded!AK342,TDS,0))</f>
        <v>#N/A</v>
      </c>
      <c r="T342" t="e">
        <f>IF(M342=2,"",INDEX(method_codes,MATCH(loaded!AM342,method,0)))</f>
        <v>#N/A</v>
      </c>
      <c r="U342" t="e">
        <f>IF(M342=2,"",INDEX(inj_codes,MATCH(loaded!AO342,inj,0)))</f>
        <v>#N/A</v>
      </c>
      <c r="V342" t="e">
        <f>IF(M342=2,"",INDEX(drug_codes,MATCH(loaded!AQ342,drug,0)))</f>
        <v>#N/A</v>
      </c>
      <c r="W342" t="e">
        <f>IF(M342=2,"",_xlfn.IFNA(INDEX(drug_codes,MATCH(loaded!AS342,drug,0)),""))</f>
        <v>#N/A</v>
      </c>
      <c r="X342" t="e">
        <f>IF(M342=2,"",_xlfn.IFNA(INDEX(drug_codes,MATCH(loaded!AU342,drug,0)),""))</f>
        <v>#N/A</v>
      </c>
      <c r="Y342" t="e">
        <f>IF(M342=2,"",_xlfn.IFNA(INDEX(drug_codes,MATCH(loaded!AW342,drug,0)),""))</f>
        <v>#N/A</v>
      </c>
      <c r="Z342" t="e">
        <f>IF(M342=2,"",_xlfn.IFNA(INDEX(drug_codes,MATCH(loaded!AY342,drug,0)),""))</f>
        <v>#N/A</v>
      </c>
      <c r="AA342" t="e">
        <f>IF(M342=2,"",_xlfn.IFNA(INDEX(drug_codes,MATCH(loaded!BA342,drug,0)),""))</f>
        <v>#N/A</v>
      </c>
      <c r="AB342" t="e">
        <f>INDEX(MTT_codes,MATCH(loaded!BC342,MTT,0))</f>
        <v>#N/A</v>
      </c>
      <c r="AC342" t="str">
        <f>_xlfn.IFNA(INDEX(MTT_codes,MATCH(loaded!BE342,MTT,0)),"")</f>
        <v/>
      </c>
      <c r="AD342" t="str">
        <f>_xlfn.IFNA(INDEX(MTT_codes,MATCH(loaded!BG342,MTT,0)),"")</f>
        <v/>
      </c>
      <c r="AE342" t="str">
        <f>_xlfn.IFNA(INDEX(MTT_codes,MATCH(loaded!BI342,MTT,0)),"")</f>
        <v/>
      </c>
      <c r="AF342" t="str">
        <f>_xlfn.IFNA(INDEX(MTT_codes,MATCH(loaded!BK342,MTT,0)),"")</f>
        <v/>
      </c>
      <c r="AG342" t="str">
        <f>_xlfn.IFNA(INDEX(MTT_codes,MATCH(loaded!BM342,MTT,0)),"")</f>
        <v/>
      </c>
      <c r="AH342" t="e">
        <f>INDEX(liv_ar_codes,MATCH(loaded!BO342,liv_ar,0))</f>
        <v>#N/A</v>
      </c>
      <c r="AI342" t="str">
        <f>_xlfn.IFNA(INDEX(MTT_codes,MATCH(loaded!BQ342,MTT,0)),"")</f>
        <v/>
      </c>
      <c r="AJ342">
        <f>_xlfn.IFNA(INDEX(mental_codes,MATCH(loaded!BS342,mental,0)),9)</f>
        <v>9</v>
      </c>
    </row>
    <row r="343" spans="2:36">
      <c r="B343">
        <f>loaded!C343</f>
        <v>0</v>
      </c>
      <c r="C343">
        <f>loaded!I343</f>
        <v>0</v>
      </c>
      <c r="D343">
        <f>IF(loaded!K343="Male",1,IF(loaded!K343="Female",2,9))</f>
        <v>9</v>
      </c>
      <c r="E343" s="89" t="e">
        <f>IF(stats!$Y$13,DATE(RIGHT(loaded!M343,4),MID(loaded!M343,3,2),LEFT(loaded!M343,2)),DATE(RIGHT(loaded!M343,4), MID(loaded!M343,4,2),LEFT(loaded!M343,2)))</f>
        <v>#VALUE!</v>
      </c>
      <c r="F343" s="67" t="e">
        <f t="shared" si="10"/>
        <v>#VALUE!</v>
      </c>
      <c r="G343" t="str">
        <f>LEFT(loaded!O343,3)</f>
        <v/>
      </c>
      <c r="H343" s="67" t="str">
        <f>_xlfn.IFNA(INDEX(cntry_codes,MATCH(loaded!Q343,countries,0)),IF(loaded!Q343="","0003",""))</f>
        <v>0003</v>
      </c>
      <c r="I343" t="e">
        <f>INDEX(atsi_codes,MATCH(loaded!S343,atsi,0))</f>
        <v>#N/A</v>
      </c>
      <c r="J343" t="e">
        <f>INDEX(lang_codes,MATCH(loaded!U343,lang,0))</f>
        <v>#N/A</v>
      </c>
      <c r="K343" s="6">
        <f>loaded!W343</f>
        <v>0</v>
      </c>
      <c r="L343" t="e">
        <f>INDEX(us_acc_codes,MATCH(loaded!Y343,us_acc,0))</f>
        <v>#N/A</v>
      </c>
      <c r="M343" t="e">
        <f>INDEX(client_codes,MATCH(loaded!AA343,client,0))</f>
        <v>#N/A</v>
      </c>
      <c r="N343" t="e">
        <f>INDEX(src_ref_codes,MATCH(loaded!AC343,src_ref,0))</f>
        <v>#N/A</v>
      </c>
      <c r="O343" s="89" t="e">
        <f>IF(stats!$Y$13,DATE(RIGHT(loaded!AE343,4),MID(loaded!AE343,3,2),LEFT(loaded!AE343,2)),DATE(RIGHT(loaded!AE343,4),MID(loaded!AE343,4,2),LEFT(loaded!AE343,2)))</f>
        <v>#VALUE!</v>
      </c>
      <c r="P343" s="89" t="e">
        <f>IF(stats!$Y$13,DATE(RIGHT(loaded!AG343,4),MID(loaded!AG343,3,2),LEFT(loaded!AG343,2)),DATE(RIGHT(loaded!AG343,4),MID(loaded!AG343,4,2),LEFT(loaded!AG343,2)))</f>
        <v>#VALUE!</v>
      </c>
      <c r="Q343" s="67" t="e">
        <f t="shared" si="11"/>
        <v>#VALUE!</v>
      </c>
      <c r="R343" t="e">
        <f>INDEX(reces_codes,MATCH(loaded!AI343,reason,0))</f>
        <v>#N/A</v>
      </c>
      <c r="S343" t="e">
        <f>INDEX(TDS_codes,MATCH(loaded!AK343,TDS,0))</f>
        <v>#N/A</v>
      </c>
      <c r="T343" t="e">
        <f>IF(M343=2,"",INDEX(method_codes,MATCH(loaded!AM343,method,0)))</f>
        <v>#N/A</v>
      </c>
      <c r="U343" t="e">
        <f>IF(M343=2,"",INDEX(inj_codes,MATCH(loaded!AO343,inj,0)))</f>
        <v>#N/A</v>
      </c>
      <c r="V343" t="e">
        <f>IF(M343=2,"",INDEX(drug_codes,MATCH(loaded!AQ343,drug,0)))</f>
        <v>#N/A</v>
      </c>
      <c r="W343" t="e">
        <f>IF(M343=2,"",_xlfn.IFNA(INDEX(drug_codes,MATCH(loaded!AS343,drug,0)),""))</f>
        <v>#N/A</v>
      </c>
      <c r="X343" t="e">
        <f>IF(M343=2,"",_xlfn.IFNA(INDEX(drug_codes,MATCH(loaded!AU343,drug,0)),""))</f>
        <v>#N/A</v>
      </c>
      <c r="Y343" t="e">
        <f>IF(M343=2,"",_xlfn.IFNA(INDEX(drug_codes,MATCH(loaded!AW343,drug,0)),""))</f>
        <v>#N/A</v>
      </c>
      <c r="Z343" t="e">
        <f>IF(M343=2,"",_xlfn.IFNA(INDEX(drug_codes,MATCH(loaded!AY343,drug,0)),""))</f>
        <v>#N/A</v>
      </c>
      <c r="AA343" t="e">
        <f>IF(M343=2,"",_xlfn.IFNA(INDEX(drug_codes,MATCH(loaded!BA343,drug,0)),""))</f>
        <v>#N/A</v>
      </c>
      <c r="AB343" t="e">
        <f>INDEX(MTT_codes,MATCH(loaded!BC343,MTT,0))</f>
        <v>#N/A</v>
      </c>
      <c r="AC343" t="str">
        <f>_xlfn.IFNA(INDEX(MTT_codes,MATCH(loaded!BE343,MTT,0)),"")</f>
        <v/>
      </c>
      <c r="AD343" t="str">
        <f>_xlfn.IFNA(INDEX(MTT_codes,MATCH(loaded!BG343,MTT,0)),"")</f>
        <v/>
      </c>
      <c r="AE343" t="str">
        <f>_xlfn.IFNA(INDEX(MTT_codes,MATCH(loaded!BI343,MTT,0)),"")</f>
        <v/>
      </c>
      <c r="AF343" t="str">
        <f>_xlfn.IFNA(INDEX(MTT_codes,MATCH(loaded!BK343,MTT,0)),"")</f>
        <v/>
      </c>
      <c r="AG343" t="str">
        <f>_xlfn.IFNA(INDEX(MTT_codes,MATCH(loaded!BM343,MTT,0)),"")</f>
        <v/>
      </c>
      <c r="AH343" t="e">
        <f>INDEX(liv_ar_codes,MATCH(loaded!BO343,liv_ar,0))</f>
        <v>#N/A</v>
      </c>
      <c r="AI343" t="str">
        <f>_xlfn.IFNA(INDEX(MTT_codes,MATCH(loaded!BQ343,MTT,0)),"")</f>
        <v/>
      </c>
      <c r="AJ343">
        <f>_xlfn.IFNA(INDEX(mental_codes,MATCH(loaded!BS343,mental,0)),9)</f>
        <v>9</v>
      </c>
    </row>
    <row r="344" spans="2:36">
      <c r="B344">
        <f>loaded!C344</f>
        <v>0</v>
      </c>
      <c r="C344">
        <f>loaded!I344</f>
        <v>0</v>
      </c>
      <c r="D344">
        <f>IF(loaded!K344="Male",1,IF(loaded!K344="Female",2,9))</f>
        <v>9</v>
      </c>
      <c r="E344" s="89" t="e">
        <f>IF(stats!$Y$13,DATE(RIGHT(loaded!M344,4),MID(loaded!M344,3,2),LEFT(loaded!M344,2)),DATE(RIGHT(loaded!M344,4), MID(loaded!M344,4,2),LEFT(loaded!M344,2)))</f>
        <v>#VALUE!</v>
      </c>
      <c r="F344" s="67" t="e">
        <f t="shared" si="10"/>
        <v>#VALUE!</v>
      </c>
      <c r="G344" t="str">
        <f>LEFT(loaded!O344,3)</f>
        <v/>
      </c>
      <c r="H344" s="67" t="str">
        <f>_xlfn.IFNA(INDEX(cntry_codes,MATCH(loaded!Q344,countries,0)),IF(loaded!Q344="","0003",""))</f>
        <v>0003</v>
      </c>
      <c r="I344" t="e">
        <f>INDEX(atsi_codes,MATCH(loaded!S344,atsi,0))</f>
        <v>#N/A</v>
      </c>
      <c r="J344" t="e">
        <f>INDEX(lang_codes,MATCH(loaded!U344,lang,0))</f>
        <v>#N/A</v>
      </c>
      <c r="K344" s="6">
        <f>loaded!W344</f>
        <v>0</v>
      </c>
      <c r="L344" t="e">
        <f>INDEX(us_acc_codes,MATCH(loaded!Y344,us_acc,0))</f>
        <v>#N/A</v>
      </c>
      <c r="M344" t="e">
        <f>INDEX(client_codes,MATCH(loaded!AA344,client,0))</f>
        <v>#N/A</v>
      </c>
      <c r="N344" t="e">
        <f>INDEX(src_ref_codes,MATCH(loaded!AC344,src_ref,0))</f>
        <v>#N/A</v>
      </c>
      <c r="O344" s="89" t="e">
        <f>IF(stats!$Y$13,DATE(RIGHT(loaded!AE344,4),MID(loaded!AE344,3,2),LEFT(loaded!AE344,2)),DATE(RIGHT(loaded!AE344,4),MID(loaded!AE344,4,2),LEFT(loaded!AE344,2)))</f>
        <v>#VALUE!</v>
      </c>
      <c r="P344" s="89" t="e">
        <f>IF(stats!$Y$13,DATE(RIGHT(loaded!AG344,4),MID(loaded!AG344,3,2),LEFT(loaded!AG344,2)),DATE(RIGHT(loaded!AG344,4),MID(loaded!AG344,4,2),LEFT(loaded!AG344,2)))</f>
        <v>#VALUE!</v>
      </c>
      <c r="Q344" s="67" t="e">
        <f t="shared" si="11"/>
        <v>#VALUE!</v>
      </c>
      <c r="R344" t="e">
        <f>INDEX(reces_codes,MATCH(loaded!AI344,reason,0))</f>
        <v>#N/A</v>
      </c>
      <c r="S344" t="e">
        <f>INDEX(TDS_codes,MATCH(loaded!AK344,TDS,0))</f>
        <v>#N/A</v>
      </c>
      <c r="T344" t="e">
        <f>IF(M344=2,"",INDEX(method_codes,MATCH(loaded!AM344,method,0)))</f>
        <v>#N/A</v>
      </c>
      <c r="U344" t="e">
        <f>IF(M344=2,"",INDEX(inj_codes,MATCH(loaded!AO344,inj,0)))</f>
        <v>#N/A</v>
      </c>
      <c r="V344" t="e">
        <f>IF(M344=2,"",INDEX(drug_codes,MATCH(loaded!AQ344,drug,0)))</f>
        <v>#N/A</v>
      </c>
      <c r="W344" t="e">
        <f>IF(M344=2,"",_xlfn.IFNA(INDEX(drug_codes,MATCH(loaded!AS344,drug,0)),""))</f>
        <v>#N/A</v>
      </c>
      <c r="X344" t="e">
        <f>IF(M344=2,"",_xlfn.IFNA(INDEX(drug_codes,MATCH(loaded!AU344,drug,0)),""))</f>
        <v>#N/A</v>
      </c>
      <c r="Y344" t="e">
        <f>IF(M344=2,"",_xlfn.IFNA(INDEX(drug_codes,MATCH(loaded!AW344,drug,0)),""))</f>
        <v>#N/A</v>
      </c>
      <c r="Z344" t="e">
        <f>IF(M344=2,"",_xlfn.IFNA(INDEX(drug_codes,MATCH(loaded!AY344,drug,0)),""))</f>
        <v>#N/A</v>
      </c>
      <c r="AA344" t="e">
        <f>IF(M344=2,"",_xlfn.IFNA(INDEX(drug_codes,MATCH(loaded!BA344,drug,0)),""))</f>
        <v>#N/A</v>
      </c>
      <c r="AB344" t="e">
        <f>INDEX(MTT_codes,MATCH(loaded!BC344,MTT,0))</f>
        <v>#N/A</v>
      </c>
      <c r="AC344" t="str">
        <f>_xlfn.IFNA(INDEX(MTT_codes,MATCH(loaded!BE344,MTT,0)),"")</f>
        <v/>
      </c>
      <c r="AD344" t="str">
        <f>_xlfn.IFNA(INDEX(MTT_codes,MATCH(loaded!BG344,MTT,0)),"")</f>
        <v/>
      </c>
      <c r="AE344" t="str">
        <f>_xlfn.IFNA(INDEX(MTT_codes,MATCH(loaded!BI344,MTT,0)),"")</f>
        <v/>
      </c>
      <c r="AF344" t="str">
        <f>_xlfn.IFNA(INDEX(MTT_codes,MATCH(loaded!BK344,MTT,0)),"")</f>
        <v/>
      </c>
      <c r="AG344" t="str">
        <f>_xlfn.IFNA(INDEX(MTT_codes,MATCH(loaded!BM344,MTT,0)),"")</f>
        <v/>
      </c>
      <c r="AH344" t="e">
        <f>INDEX(liv_ar_codes,MATCH(loaded!BO344,liv_ar,0))</f>
        <v>#N/A</v>
      </c>
      <c r="AI344" t="str">
        <f>_xlfn.IFNA(INDEX(MTT_codes,MATCH(loaded!BQ344,MTT,0)),"")</f>
        <v/>
      </c>
      <c r="AJ344">
        <f>_xlfn.IFNA(INDEX(mental_codes,MATCH(loaded!BS344,mental,0)),9)</f>
        <v>9</v>
      </c>
    </row>
    <row r="345" spans="2:36">
      <c r="B345">
        <f>loaded!C345</f>
        <v>0</v>
      </c>
      <c r="C345">
        <f>loaded!I345</f>
        <v>0</v>
      </c>
      <c r="D345">
        <f>IF(loaded!K345="Male",1,IF(loaded!K345="Female",2,9))</f>
        <v>9</v>
      </c>
      <c r="E345" s="89" t="e">
        <f>IF(stats!$Y$13,DATE(RIGHT(loaded!M345,4),MID(loaded!M345,3,2),LEFT(loaded!M345,2)),DATE(RIGHT(loaded!M345,4), MID(loaded!M345,4,2),LEFT(loaded!M345,2)))</f>
        <v>#VALUE!</v>
      </c>
      <c r="F345" s="67" t="e">
        <f t="shared" si="10"/>
        <v>#VALUE!</v>
      </c>
      <c r="G345" t="str">
        <f>LEFT(loaded!O345,3)</f>
        <v/>
      </c>
      <c r="H345" s="67" t="str">
        <f>_xlfn.IFNA(INDEX(cntry_codes,MATCH(loaded!Q345,countries,0)),IF(loaded!Q345="","0003",""))</f>
        <v>0003</v>
      </c>
      <c r="I345" t="e">
        <f>INDEX(atsi_codes,MATCH(loaded!S345,atsi,0))</f>
        <v>#N/A</v>
      </c>
      <c r="J345" t="e">
        <f>INDEX(lang_codes,MATCH(loaded!U345,lang,0))</f>
        <v>#N/A</v>
      </c>
      <c r="K345" s="6">
        <f>loaded!W345</f>
        <v>0</v>
      </c>
      <c r="L345" t="e">
        <f>INDEX(us_acc_codes,MATCH(loaded!Y345,us_acc,0))</f>
        <v>#N/A</v>
      </c>
      <c r="M345" t="e">
        <f>INDEX(client_codes,MATCH(loaded!AA345,client,0))</f>
        <v>#N/A</v>
      </c>
      <c r="N345" t="e">
        <f>INDEX(src_ref_codes,MATCH(loaded!AC345,src_ref,0))</f>
        <v>#N/A</v>
      </c>
      <c r="O345" s="89" t="e">
        <f>IF(stats!$Y$13,DATE(RIGHT(loaded!AE345,4),MID(loaded!AE345,3,2),LEFT(loaded!AE345,2)),DATE(RIGHT(loaded!AE345,4),MID(loaded!AE345,4,2),LEFT(loaded!AE345,2)))</f>
        <v>#VALUE!</v>
      </c>
      <c r="P345" s="89" t="e">
        <f>IF(stats!$Y$13,DATE(RIGHT(loaded!AG345,4),MID(loaded!AG345,3,2),LEFT(loaded!AG345,2)),DATE(RIGHT(loaded!AG345,4),MID(loaded!AG345,4,2),LEFT(loaded!AG345,2)))</f>
        <v>#VALUE!</v>
      </c>
      <c r="Q345" s="67" t="e">
        <f t="shared" si="11"/>
        <v>#VALUE!</v>
      </c>
      <c r="R345" t="e">
        <f>INDEX(reces_codes,MATCH(loaded!AI345,reason,0))</f>
        <v>#N/A</v>
      </c>
      <c r="S345" t="e">
        <f>INDEX(TDS_codes,MATCH(loaded!AK345,TDS,0))</f>
        <v>#N/A</v>
      </c>
      <c r="T345" t="e">
        <f>IF(M345=2,"",INDEX(method_codes,MATCH(loaded!AM345,method,0)))</f>
        <v>#N/A</v>
      </c>
      <c r="U345" t="e">
        <f>IF(M345=2,"",INDEX(inj_codes,MATCH(loaded!AO345,inj,0)))</f>
        <v>#N/A</v>
      </c>
      <c r="V345" t="e">
        <f>IF(M345=2,"",INDEX(drug_codes,MATCH(loaded!AQ345,drug,0)))</f>
        <v>#N/A</v>
      </c>
      <c r="W345" t="e">
        <f>IF(M345=2,"",_xlfn.IFNA(INDEX(drug_codes,MATCH(loaded!AS345,drug,0)),""))</f>
        <v>#N/A</v>
      </c>
      <c r="X345" t="e">
        <f>IF(M345=2,"",_xlfn.IFNA(INDEX(drug_codes,MATCH(loaded!AU345,drug,0)),""))</f>
        <v>#N/A</v>
      </c>
      <c r="Y345" t="e">
        <f>IF(M345=2,"",_xlfn.IFNA(INDEX(drug_codes,MATCH(loaded!AW345,drug,0)),""))</f>
        <v>#N/A</v>
      </c>
      <c r="Z345" t="e">
        <f>IF(M345=2,"",_xlfn.IFNA(INDEX(drug_codes,MATCH(loaded!AY345,drug,0)),""))</f>
        <v>#N/A</v>
      </c>
      <c r="AA345" t="e">
        <f>IF(M345=2,"",_xlfn.IFNA(INDEX(drug_codes,MATCH(loaded!BA345,drug,0)),""))</f>
        <v>#N/A</v>
      </c>
      <c r="AB345" t="e">
        <f>INDEX(MTT_codes,MATCH(loaded!BC345,MTT,0))</f>
        <v>#N/A</v>
      </c>
      <c r="AC345" t="str">
        <f>_xlfn.IFNA(INDEX(MTT_codes,MATCH(loaded!BE345,MTT,0)),"")</f>
        <v/>
      </c>
      <c r="AD345" t="str">
        <f>_xlfn.IFNA(INDEX(MTT_codes,MATCH(loaded!BG345,MTT,0)),"")</f>
        <v/>
      </c>
      <c r="AE345" t="str">
        <f>_xlfn.IFNA(INDEX(MTT_codes,MATCH(loaded!BI345,MTT,0)),"")</f>
        <v/>
      </c>
      <c r="AF345" t="str">
        <f>_xlfn.IFNA(INDEX(MTT_codes,MATCH(loaded!BK345,MTT,0)),"")</f>
        <v/>
      </c>
      <c r="AG345" t="str">
        <f>_xlfn.IFNA(INDEX(MTT_codes,MATCH(loaded!BM345,MTT,0)),"")</f>
        <v/>
      </c>
      <c r="AH345" t="e">
        <f>INDEX(liv_ar_codes,MATCH(loaded!BO345,liv_ar,0))</f>
        <v>#N/A</v>
      </c>
      <c r="AI345" t="str">
        <f>_xlfn.IFNA(INDEX(MTT_codes,MATCH(loaded!BQ345,MTT,0)),"")</f>
        <v/>
      </c>
      <c r="AJ345">
        <f>_xlfn.IFNA(INDEX(mental_codes,MATCH(loaded!BS345,mental,0)),9)</f>
        <v>9</v>
      </c>
    </row>
    <row r="346" spans="2:36">
      <c r="B346">
        <f>loaded!C346</f>
        <v>0</v>
      </c>
      <c r="C346">
        <f>loaded!I346</f>
        <v>0</v>
      </c>
      <c r="D346">
        <f>IF(loaded!K346="Male",1,IF(loaded!K346="Female",2,9))</f>
        <v>9</v>
      </c>
      <c r="E346" s="89" t="e">
        <f>IF(stats!$Y$13,DATE(RIGHT(loaded!M346,4),MID(loaded!M346,3,2),LEFT(loaded!M346,2)),DATE(RIGHT(loaded!M346,4), MID(loaded!M346,4,2),LEFT(loaded!M346,2)))</f>
        <v>#VALUE!</v>
      </c>
      <c r="F346" s="67" t="e">
        <f t="shared" si="10"/>
        <v>#VALUE!</v>
      </c>
      <c r="G346" t="str">
        <f>LEFT(loaded!O346,3)</f>
        <v/>
      </c>
      <c r="H346" s="67" t="str">
        <f>_xlfn.IFNA(INDEX(cntry_codes,MATCH(loaded!Q346,countries,0)),IF(loaded!Q346="","0003",""))</f>
        <v>0003</v>
      </c>
      <c r="I346" t="e">
        <f>INDEX(atsi_codes,MATCH(loaded!S346,atsi,0))</f>
        <v>#N/A</v>
      </c>
      <c r="J346" t="e">
        <f>INDEX(lang_codes,MATCH(loaded!U346,lang,0))</f>
        <v>#N/A</v>
      </c>
      <c r="K346" s="6">
        <f>loaded!W346</f>
        <v>0</v>
      </c>
      <c r="L346" t="e">
        <f>INDEX(us_acc_codes,MATCH(loaded!Y346,us_acc,0))</f>
        <v>#N/A</v>
      </c>
      <c r="M346" t="e">
        <f>INDEX(client_codes,MATCH(loaded!AA346,client,0))</f>
        <v>#N/A</v>
      </c>
      <c r="N346" t="e">
        <f>INDEX(src_ref_codes,MATCH(loaded!AC346,src_ref,0))</f>
        <v>#N/A</v>
      </c>
      <c r="O346" s="89" t="e">
        <f>IF(stats!$Y$13,DATE(RIGHT(loaded!AE346,4),MID(loaded!AE346,3,2),LEFT(loaded!AE346,2)),DATE(RIGHT(loaded!AE346,4),MID(loaded!AE346,4,2),LEFT(loaded!AE346,2)))</f>
        <v>#VALUE!</v>
      </c>
      <c r="P346" s="89" t="e">
        <f>IF(stats!$Y$13,DATE(RIGHT(loaded!AG346,4),MID(loaded!AG346,3,2),LEFT(loaded!AG346,2)),DATE(RIGHT(loaded!AG346,4),MID(loaded!AG346,4,2),LEFT(loaded!AG346,2)))</f>
        <v>#VALUE!</v>
      </c>
      <c r="Q346" s="67" t="e">
        <f t="shared" si="11"/>
        <v>#VALUE!</v>
      </c>
      <c r="R346" t="e">
        <f>INDEX(reces_codes,MATCH(loaded!AI346,reason,0))</f>
        <v>#N/A</v>
      </c>
      <c r="S346" t="e">
        <f>INDEX(TDS_codes,MATCH(loaded!AK346,TDS,0))</f>
        <v>#N/A</v>
      </c>
      <c r="T346" t="e">
        <f>IF(M346=2,"",INDEX(method_codes,MATCH(loaded!AM346,method,0)))</f>
        <v>#N/A</v>
      </c>
      <c r="U346" t="e">
        <f>IF(M346=2,"",INDEX(inj_codes,MATCH(loaded!AO346,inj,0)))</f>
        <v>#N/A</v>
      </c>
      <c r="V346" t="e">
        <f>IF(M346=2,"",INDEX(drug_codes,MATCH(loaded!AQ346,drug,0)))</f>
        <v>#N/A</v>
      </c>
      <c r="W346" t="e">
        <f>IF(M346=2,"",_xlfn.IFNA(INDEX(drug_codes,MATCH(loaded!AS346,drug,0)),""))</f>
        <v>#N/A</v>
      </c>
      <c r="X346" t="e">
        <f>IF(M346=2,"",_xlfn.IFNA(INDEX(drug_codes,MATCH(loaded!AU346,drug,0)),""))</f>
        <v>#N/A</v>
      </c>
      <c r="Y346" t="e">
        <f>IF(M346=2,"",_xlfn.IFNA(INDEX(drug_codes,MATCH(loaded!AW346,drug,0)),""))</f>
        <v>#N/A</v>
      </c>
      <c r="Z346" t="e">
        <f>IF(M346=2,"",_xlfn.IFNA(INDEX(drug_codes,MATCH(loaded!AY346,drug,0)),""))</f>
        <v>#N/A</v>
      </c>
      <c r="AA346" t="e">
        <f>IF(M346=2,"",_xlfn.IFNA(INDEX(drug_codes,MATCH(loaded!BA346,drug,0)),""))</f>
        <v>#N/A</v>
      </c>
      <c r="AB346" t="e">
        <f>INDEX(MTT_codes,MATCH(loaded!BC346,MTT,0))</f>
        <v>#N/A</v>
      </c>
      <c r="AC346" t="str">
        <f>_xlfn.IFNA(INDEX(MTT_codes,MATCH(loaded!BE346,MTT,0)),"")</f>
        <v/>
      </c>
      <c r="AD346" t="str">
        <f>_xlfn.IFNA(INDEX(MTT_codes,MATCH(loaded!BG346,MTT,0)),"")</f>
        <v/>
      </c>
      <c r="AE346" t="str">
        <f>_xlfn.IFNA(INDEX(MTT_codes,MATCH(loaded!BI346,MTT,0)),"")</f>
        <v/>
      </c>
      <c r="AF346" t="str">
        <f>_xlfn.IFNA(INDEX(MTT_codes,MATCH(loaded!BK346,MTT,0)),"")</f>
        <v/>
      </c>
      <c r="AG346" t="str">
        <f>_xlfn.IFNA(INDEX(MTT_codes,MATCH(loaded!BM346,MTT,0)),"")</f>
        <v/>
      </c>
      <c r="AH346" t="e">
        <f>INDEX(liv_ar_codes,MATCH(loaded!BO346,liv_ar,0))</f>
        <v>#N/A</v>
      </c>
      <c r="AI346" t="str">
        <f>_xlfn.IFNA(INDEX(MTT_codes,MATCH(loaded!BQ346,MTT,0)),"")</f>
        <v/>
      </c>
      <c r="AJ346">
        <f>_xlfn.IFNA(INDEX(mental_codes,MATCH(loaded!BS346,mental,0)),9)</f>
        <v>9</v>
      </c>
    </row>
    <row r="347" spans="2:36">
      <c r="B347">
        <f>loaded!C347</f>
        <v>0</v>
      </c>
      <c r="C347">
        <f>loaded!I347</f>
        <v>0</v>
      </c>
      <c r="D347">
        <f>IF(loaded!K347="Male",1,IF(loaded!K347="Female",2,9))</f>
        <v>9</v>
      </c>
      <c r="E347" s="89" t="e">
        <f>IF(stats!$Y$13,DATE(RIGHT(loaded!M347,4),MID(loaded!M347,3,2),LEFT(loaded!M347,2)),DATE(RIGHT(loaded!M347,4), MID(loaded!M347,4,2),LEFT(loaded!M347,2)))</f>
        <v>#VALUE!</v>
      </c>
      <c r="F347" s="67" t="e">
        <f t="shared" si="10"/>
        <v>#VALUE!</v>
      </c>
      <c r="G347" t="str">
        <f>LEFT(loaded!O347,3)</f>
        <v/>
      </c>
      <c r="H347" s="67" t="str">
        <f>_xlfn.IFNA(INDEX(cntry_codes,MATCH(loaded!Q347,countries,0)),IF(loaded!Q347="","0003",""))</f>
        <v>0003</v>
      </c>
      <c r="I347" t="e">
        <f>INDEX(atsi_codes,MATCH(loaded!S347,atsi,0))</f>
        <v>#N/A</v>
      </c>
      <c r="J347" t="e">
        <f>INDEX(lang_codes,MATCH(loaded!U347,lang,0))</f>
        <v>#N/A</v>
      </c>
      <c r="K347" s="6">
        <f>loaded!W347</f>
        <v>0</v>
      </c>
      <c r="L347" t="e">
        <f>INDEX(us_acc_codes,MATCH(loaded!Y347,us_acc,0))</f>
        <v>#N/A</v>
      </c>
      <c r="M347" t="e">
        <f>INDEX(client_codes,MATCH(loaded!AA347,client,0))</f>
        <v>#N/A</v>
      </c>
      <c r="N347" t="e">
        <f>INDEX(src_ref_codes,MATCH(loaded!AC347,src_ref,0))</f>
        <v>#N/A</v>
      </c>
      <c r="O347" s="89" t="e">
        <f>IF(stats!$Y$13,DATE(RIGHT(loaded!AE347,4),MID(loaded!AE347,3,2),LEFT(loaded!AE347,2)),DATE(RIGHT(loaded!AE347,4),MID(loaded!AE347,4,2),LEFT(loaded!AE347,2)))</f>
        <v>#VALUE!</v>
      </c>
      <c r="P347" s="89" t="e">
        <f>IF(stats!$Y$13,DATE(RIGHT(loaded!AG347,4),MID(loaded!AG347,3,2),LEFT(loaded!AG347,2)),DATE(RIGHT(loaded!AG347,4),MID(loaded!AG347,4,2),LEFT(loaded!AG347,2)))</f>
        <v>#VALUE!</v>
      </c>
      <c r="Q347" s="67" t="e">
        <f t="shared" si="11"/>
        <v>#VALUE!</v>
      </c>
      <c r="R347" t="e">
        <f>INDEX(reces_codes,MATCH(loaded!AI347,reason,0))</f>
        <v>#N/A</v>
      </c>
      <c r="S347" t="e">
        <f>INDEX(TDS_codes,MATCH(loaded!AK347,TDS,0))</f>
        <v>#N/A</v>
      </c>
      <c r="T347" t="e">
        <f>IF(M347=2,"",INDEX(method_codes,MATCH(loaded!AM347,method,0)))</f>
        <v>#N/A</v>
      </c>
      <c r="U347" t="e">
        <f>IF(M347=2,"",INDEX(inj_codes,MATCH(loaded!AO347,inj,0)))</f>
        <v>#N/A</v>
      </c>
      <c r="V347" t="e">
        <f>IF(M347=2,"",INDEX(drug_codes,MATCH(loaded!AQ347,drug,0)))</f>
        <v>#N/A</v>
      </c>
      <c r="W347" t="e">
        <f>IF(M347=2,"",_xlfn.IFNA(INDEX(drug_codes,MATCH(loaded!AS347,drug,0)),""))</f>
        <v>#N/A</v>
      </c>
      <c r="X347" t="e">
        <f>IF(M347=2,"",_xlfn.IFNA(INDEX(drug_codes,MATCH(loaded!AU347,drug,0)),""))</f>
        <v>#N/A</v>
      </c>
      <c r="Y347" t="e">
        <f>IF(M347=2,"",_xlfn.IFNA(INDEX(drug_codes,MATCH(loaded!AW347,drug,0)),""))</f>
        <v>#N/A</v>
      </c>
      <c r="Z347" t="e">
        <f>IF(M347=2,"",_xlfn.IFNA(INDEX(drug_codes,MATCH(loaded!AY347,drug,0)),""))</f>
        <v>#N/A</v>
      </c>
      <c r="AA347" t="e">
        <f>IF(M347=2,"",_xlfn.IFNA(INDEX(drug_codes,MATCH(loaded!BA347,drug,0)),""))</f>
        <v>#N/A</v>
      </c>
      <c r="AB347" t="e">
        <f>INDEX(MTT_codes,MATCH(loaded!BC347,MTT,0))</f>
        <v>#N/A</v>
      </c>
      <c r="AC347" t="str">
        <f>_xlfn.IFNA(INDEX(MTT_codes,MATCH(loaded!BE347,MTT,0)),"")</f>
        <v/>
      </c>
      <c r="AD347" t="str">
        <f>_xlfn.IFNA(INDEX(MTT_codes,MATCH(loaded!BG347,MTT,0)),"")</f>
        <v/>
      </c>
      <c r="AE347" t="str">
        <f>_xlfn.IFNA(INDEX(MTT_codes,MATCH(loaded!BI347,MTT,0)),"")</f>
        <v/>
      </c>
      <c r="AF347" t="str">
        <f>_xlfn.IFNA(INDEX(MTT_codes,MATCH(loaded!BK347,MTT,0)),"")</f>
        <v/>
      </c>
      <c r="AG347" t="str">
        <f>_xlfn.IFNA(INDEX(MTT_codes,MATCH(loaded!BM347,MTT,0)),"")</f>
        <v/>
      </c>
      <c r="AH347" t="e">
        <f>INDEX(liv_ar_codes,MATCH(loaded!BO347,liv_ar,0))</f>
        <v>#N/A</v>
      </c>
      <c r="AI347" t="str">
        <f>_xlfn.IFNA(INDEX(MTT_codes,MATCH(loaded!BQ347,MTT,0)),"")</f>
        <v/>
      </c>
      <c r="AJ347">
        <f>_xlfn.IFNA(INDEX(mental_codes,MATCH(loaded!BS347,mental,0)),9)</f>
        <v>9</v>
      </c>
    </row>
    <row r="348" spans="2:36">
      <c r="B348">
        <f>loaded!C348</f>
        <v>0</v>
      </c>
      <c r="C348">
        <f>loaded!I348</f>
        <v>0</v>
      </c>
      <c r="D348">
        <f>IF(loaded!K348="Male",1,IF(loaded!K348="Female",2,9))</f>
        <v>9</v>
      </c>
      <c r="E348" s="89" t="e">
        <f>IF(stats!$Y$13,DATE(RIGHT(loaded!M348,4),MID(loaded!M348,3,2),LEFT(loaded!M348,2)),DATE(RIGHT(loaded!M348,4), MID(loaded!M348,4,2),LEFT(loaded!M348,2)))</f>
        <v>#VALUE!</v>
      </c>
      <c r="F348" s="67" t="e">
        <f t="shared" si="10"/>
        <v>#VALUE!</v>
      </c>
      <c r="G348" t="str">
        <f>LEFT(loaded!O348,3)</f>
        <v/>
      </c>
      <c r="H348" s="67" t="str">
        <f>_xlfn.IFNA(INDEX(cntry_codes,MATCH(loaded!Q348,countries,0)),IF(loaded!Q348="","0003",""))</f>
        <v>0003</v>
      </c>
      <c r="I348" t="e">
        <f>INDEX(atsi_codes,MATCH(loaded!S348,atsi,0))</f>
        <v>#N/A</v>
      </c>
      <c r="J348" t="e">
        <f>INDEX(lang_codes,MATCH(loaded!U348,lang,0))</f>
        <v>#N/A</v>
      </c>
      <c r="K348" s="6">
        <f>loaded!W348</f>
        <v>0</v>
      </c>
      <c r="L348" t="e">
        <f>INDEX(us_acc_codes,MATCH(loaded!Y348,us_acc,0))</f>
        <v>#N/A</v>
      </c>
      <c r="M348" t="e">
        <f>INDEX(client_codes,MATCH(loaded!AA348,client,0))</f>
        <v>#N/A</v>
      </c>
      <c r="N348" t="e">
        <f>INDEX(src_ref_codes,MATCH(loaded!AC348,src_ref,0))</f>
        <v>#N/A</v>
      </c>
      <c r="O348" s="89" t="e">
        <f>IF(stats!$Y$13,DATE(RIGHT(loaded!AE348,4),MID(loaded!AE348,3,2),LEFT(loaded!AE348,2)),DATE(RIGHT(loaded!AE348,4),MID(loaded!AE348,4,2),LEFT(loaded!AE348,2)))</f>
        <v>#VALUE!</v>
      </c>
      <c r="P348" s="89" t="e">
        <f>IF(stats!$Y$13,DATE(RIGHT(loaded!AG348,4),MID(loaded!AG348,3,2),LEFT(loaded!AG348,2)),DATE(RIGHT(loaded!AG348,4),MID(loaded!AG348,4,2),LEFT(loaded!AG348,2)))</f>
        <v>#VALUE!</v>
      </c>
      <c r="Q348" s="67" t="e">
        <f t="shared" si="11"/>
        <v>#VALUE!</v>
      </c>
      <c r="R348" t="e">
        <f>INDEX(reces_codes,MATCH(loaded!AI348,reason,0))</f>
        <v>#N/A</v>
      </c>
      <c r="S348" t="e">
        <f>INDEX(TDS_codes,MATCH(loaded!AK348,TDS,0))</f>
        <v>#N/A</v>
      </c>
      <c r="T348" t="e">
        <f>IF(M348=2,"",INDEX(method_codes,MATCH(loaded!AM348,method,0)))</f>
        <v>#N/A</v>
      </c>
      <c r="U348" t="e">
        <f>IF(M348=2,"",INDEX(inj_codes,MATCH(loaded!AO348,inj,0)))</f>
        <v>#N/A</v>
      </c>
      <c r="V348" t="e">
        <f>IF(M348=2,"",INDEX(drug_codes,MATCH(loaded!AQ348,drug,0)))</f>
        <v>#N/A</v>
      </c>
      <c r="W348" t="e">
        <f>IF(M348=2,"",_xlfn.IFNA(INDEX(drug_codes,MATCH(loaded!AS348,drug,0)),""))</f>
        <v>#N/A</v>
      </c>
      <c r="X348" t="e">
        <f>IF(M348=2,"",_xlfn.IFNA(INDEX(drug_codes,MATCH(loaded!AU348,drug,0)),""))</f>
        <v>#N/A</v>
      </c>
      <c r="Y348" t="e">
        <f>IF(M348=2,"",_xlfn.IFNA(INDEX(drug_codes,MATCH(loaded!AW348,drug,0)),""))</f>
        <v>#N/A</v>
      </c>
      <c r="Z348" t="e">
        <f>IF(M348=2,"",_xlfn.IFNA(INDEX(drug_codes,MATCH(loaded!AY348,drug,0)),""))</f>
        <v>#N/A</v>
      </c>
      <c r="AA348" t="e">
        <f>IF(M348=2,"",_xlfn.IFNA(INDEX(drug_codes,MATCH(loaded!BA348,drug,0)),""))</f>
        <v>#N/A</v>
      </c>
      <c r="AB348" t="e">
        <f>INDEX(MTT_codes,MATCH(loaded!BC348,MTT,0))</f>
        <v>#N/A</v>
      </c>
      <c r="AC348" t="str">
        <f>_xlfn.IFNA(INDEX(MTT_codes,MATCH(loaded!BE348,MTT,0)),"")</f>
        <v/>
      </c>
      <c r="AD348" t="str">
        <f>_xlfn.IFNA(INDEX(MTT_codes,MATCH(loaded!BG348,MTT,0)),"")</f>
        <v/>
      </c>
      <c r="AE348" t="str">
        <f>_xlfn.IFNA(INDEX(MTT_codes,MATCH(loaded!BI348,MTT,0)),"")</f>
        <v/>
      </c>
      <c r="AF348" t="str">
        <f>_xlfn.IFNA(INDEX(MTT_codes,MATCH(loaded!BK348,MTT,0)),"")</f>
        <v/>
      </c>
      <c r="AG348" t="str">
        <f>_xlfn.IFNA(INDEX(MTT_codes,MATCH(loaded!BM348,MTT,0)),"")</f>
        <v/>
      </c>
      <c r="AH348" t="e">
        <f>INDEX(liv_ar_codes,MATCH(loaded!BO348,liv_ar,0))</f>
        <v>#N/A</v>
      </c>
      <c r="AI348" t="str">
        <f>_xlfn.IFNA(INDEX(MTT_codes,MATCH(loaded!BQ348,MTT,0)),"")</f>
        <v/>
      </c>
      <c r="AJ348">
        <f>_xlfn.IFNA(INDEX(mental_codes,MATCH(loaded!BS348,mental,0)),9)</f>
        <v>9</v>
      </c>
    </row>
    <row r="349" spans="2:36">
      <c r="B349">
        <f>loaded!C349</f>
        <v>0</v>
      </c>
      <c r="C349">
        <f>loaded!I349</f>
        <v>0</v>
      </c>
      <c r="D349">
        <f>IF(loaded!K349="Male",1,IF(loaded!K349="Female",2,9))</f>
        <v>9</v>
      </c>
      <c r="E349" s="89" t="e">
        <f>IF(stats!$Y$13,DATE(RIGHT(loaded!M349,4),MID(loaded!M349,3,2),LEFT(loaded!M349,2)),DATE(RIGHT(loaded!M349,4), MID(loaded!M349,4,2),LEFT(loaded!M349,2)))</f>
        <v>#VALUE!</v>
      </c>
      <c r="F349" s="67" t="e">
        <f t="shared" si="10"/>
        <v>#VALUE!</v>
      </c>
      <c r="G349" t="str">
        <f>LEFT(loaded!O349,3)</f>
        <v/>
      </c>
      <c r="H349" s="67" t="str">
        <f>_xlfn.IFNA(INDEX(cntry_codes,MATCH(loaded!Q349,countries,0)),IF(loaded!Q349="","0003",""))</f>
        <v>0003</v>
      </c>
      <c r="I349" t="e">
        <f>INDEX(atsi_codes,MATCH(loaded!S349,atsi,0))</f>
        <v>#N/A</v>
      </c>
      <c r="J349" t="e">
        <f>INDEX(lang_codes,MATCH(loaded!U349,lang,0))</f>
        <v>#N/A</v>
      </c>
      <c r="K349" s="6">
        <f>loaded!W349</f>
        <v>0</v>
      </c>
      <c r="L349" t="e">
        <f>INDEX(us_acc_codes,MATCH(loaded!Y349,us_acc,0))</f>
        <v>#N/A</v>
      </c>
      <c r="M349" t="e">
        <f>INDEX(client_codes,MATCH(loaded!AA349,client,0))</f>
        <v>#N/A</v>
      </c>
      <c r="N349" t="e">
        <f>INDEX(src_ref_codes,MATCH(loaded!AC349,src_ref,0))</f>
        <v>#N/A</v>
      </c>
      <c r="O349" s="89" t="e">
        <f>IF(stats!$Y$13,DATE(RIGHT(loaded!AE349,4),MID(loaded!AE349,3,2),LEFT(loaded!AE349,2)),DATE(RIGHT(loaded!AE349,4),MID(loaded!AE349,4,2),LEFT(loaded!AE349,2)))</f>
        <v>#VALUE!</v>
      </c>
      <c r="P349" s="89" t="e">
        <f>IF(stats!$Y$13,DATE(RIGHT(loaded!AG349,4),MID(loaded!AG349,3,2),LEFT(loaded!AG349,2)),DATE(RIGHT(loaded!AG349,4),MID(loaded!AG349,4,2),LEFT(loaded!AG349,2)))</f>
        <v>#VALUE!</v>
      </c>
      <c r="Q349" s="67" t="e">
        <f t="shared" si="11"/>
        <v>#VALUE!</v>
      </c>
      <c r="R349" t="e">
        <f>INDEX(reces_codes,MATCH(loaded!AI349,reason,0))</f>
        <v>#N/A</v>
      </c>
      <c r="S349" t="e">
        <f>INDEX(TDS_codes,MATCH(loaded!AK349,TDS,0))</f>
        <v>#N/A</v>
      </c>
      <c r="T349" t="e">
        <f>IF(M349=2,"",INDEX(method_codes,MATCH(loaded!AM349,method,0)))</f>
        <v>#N/A</v>
      </c>
      <c r="U349" t="e">
        <f>IF(M349=2,"",INDEX(inj_codes,MATCH(loaded!AO349,inj,0)))</f>
        <v>#N/A</v>
      </c>
      <c r="V349" t="e">
        <f>IF(M349=2,"",INDEX(drug_codes,MATCH(loaded!AQ349,drug,0)))</f>
        <v>#N/A</v>
      </c>
      <c r="W349" t="e">
        <f>IF(M349=2,"",_xlfn.IFNA(INDEX(drug_codes,MATCH(loaded!AS349,drug,0)),""))</f>
        <v>#N/A</v>
      </c>
      <c r="X349" t="e">
        <f>IF(M349=2,"",_xlfn.IFNA(INDEX(drug_codes,MATCH(loaded!AU349,drug,0)),""))</f>
        <v>#N/A</v>
      </c>
      <c r="Y349" t="e">
        <f>IF(M349=2,"",_xlfn.IFNA(INDEX(drug_codes,MATCH(loaded!AW349,drug,0)),""))</f>
        <v>#N/A</v>
      </c>
      <c r="Z349" t="e">
        <f>IF(M349=2,"",_xlfn.IFNA(INDEX(drug_codes,MATCH(loaded!AY349,drug,0)),""))</f>
        <v>#N/A</v>
      </c>
      <c r="AA349" t="e">
        <f>IF(M349=2,"",_xlfn.IFNA(INDEX(drug_codes,MATCH(loaded!BA349,drug,0)),""))</f>
        <v>#N/A</v>
      </c>
      <c r="AB349" t="e">
        <f>INDEX(MTT_codes,MATCH(loaded!BC349,MTT,0))</f>
        <v>#N/A</v>
      </c>
      <c r="AC349" t="str">
        <f>_xlfn.IFNA(INDEX(MTT_codes,MATCH(loaded!BE349,MTT,0)),"")</f>
        <v/>
      </c>
      <c r="AD349" t="str">
        <f>_xlfn.IFNA(INDEX(MTT_codes,MATCH(loaded!BG349,MTT,0)),"")</f>
        <v/>
      </c>
      <c r="AE349" t="str">
        <f>_xlfn.IFNA(INDEX(MTT_codes,MATCH(loaded!BI349,MTT,0)),"")</f>
        <v/>
      </c>
      <c r="AF349" t="str">
        <f>_xlfn.IFNA(INDEX(MTT_codes,MATCH(loaded!BK349,MTT,0)),"")</f>
        <v/>
      </c>
      <c r="AG349" t="str">
        <f>_xlfn.IFNA(INDEX(MTT_codes,MATCH(loaded!BM349,MTT,0)),"")</f>
        <v/>
      </c>
      <c r="AH349" t="e">
        <f>INDEX(liv_ar_codes,MATCH(loaded!BO349,liv_ar,0))</f>
        <v>#N/A</v>
      </c>
      <c r="AI349" t="str">
        <f>_xlfn.IFNA(INDEX(MTT_codes,MATCH(loaded!BQ349,MTT,0)),"")</f>
        <v/>
      </c>
      <c r="AJ349">
        <f>_xlfn.IFNA(INDEX(mental_codes,MATCH(loaded!BS349,mental,0)),9)</f>
        <v>9</v>
      </c>
    </row>
    <row r="350" spans="2:36">
      <c r="B350">
        <f>loaded!C350</f>
        <v>0</v>
      </c>
      <c r="C350">
        <f>loaded!I350</f>
        <v>0</v>
      </c>
      <c r="D350">
        <f>IF(loaded!K350="Male",1,IF(loaded!K350="Female",2,9))</f>
        <v>9</v>
      </c>
      <c r="E350" s="89" t="e">
        <f>IF(stats!$Y$13,DATE(RIGHT(loaded!M350,4),MID(loaded!M350,3,2),LEFT(loaded!M350,2)),DATE(RIGHT(loaded!M350,4), MID(loaded!M350,4,2),LEFT(loaded!M350,2)))</f>
        <v>#VALUE!</v>
      </c>
      <c r="F350" s="67" t="e">
        <f t="shared" si="10"/>
        <v>#VALUE!</v>
      </c>
      <c r="G350" t="str">
        <f>LEFT(loaded!O350,3)</f>
        <v/>
      </c>
      <c r="H350" s="67" t="str">
        <f>_xlfn.IFNA(INDEX(cntry_codes,MATCH(loaded!Q350,countries,0)),IF(loaded!Q350="","0003",""))</f>
        <v>0003</v>
      </c>
      <c r="I350" t="e">
        <f>INDEX(atsi_codes,MATCH(loaded!S350,atsi,0))</f>
        <v>#N/A</v>
      </c>
      <c r="J350" t="e">
        <f>INDEX(lang_codes,MATCH(loaded!U350,lang,0))</f>
        <v>#N/A</v>
      </c>
      <c r="K350" s="6">
        <f>loaded!W350</f>
        <v>0</v>
      </c>
      <c r="L350" t="e">
        <f>INDEX(us_acc_codes,MATCH(loaded!Y350,us_acc,0))</f>
        <v>#N/A</v>
      </c>
      <c r="M350" t="e">
        <f>INDEX(client_codes,MATCH(loaded!AA350,client,0))</f>
        <v>#N/A</v>
      </c>
      <c r="N350" t="e">
        <f>INDEX(src_ref_codes,MATCH(loaded!AC350,src_ref,0))</f>
        <v>#N/A</v>
      </c>
      <c r="O350" s="89" t="e">
        <f>IF(stats!$Y$13,DATE(RIGHT(loaded!AE350,4),MID(loaded!AE350,3,2),LEFT(loaded!AE350,2)),DATE(RIGHT(loaded!AE350,4),MID(loaded!AE350,4,2),LEFT(loaded!AE350,2)))</f>
        <v>#VALUE!</v>
      </c>
      <c r="P350" s="89" t="e">
        <f>IF(stats!$Y$13,DATE(RIGHT(loaded!AG350,4),MID(loaded!AG350,3,2),LEFT(loaded!AG350,2)),DATE(RIGHT(loaded!AG350,4),MID(loaded!AG350,4,2),LEFT(loaded!AG350,2)))</f>
        <v>#VALUE!</v>
      </c>
      <c r="Q350" s="67" t="e">
        <f t="shared" si="11"/>
        <v>#VALUE!</v>
      </c>
      <c r="R350" t="e">
        <f>INDEX(reces_codes,MATCH(loaded!AI350,reason,0))</f>
        <v>#N/A</v>
      </c>
      <c r="S350" t="e">
        <f>INDEX(TDS_codes,MATCH(loaded!AK350,TDS,0))</f>
        <v>#N/A</v>
      </c>
      <c r="T350" t="e">
        <f>IF(M350=2,"",INDEX(method_codes,MATCH(loaded!AM350,method,0)))</f>
        <v>#N/A</v>
      </c>
      <c r="U350" t="e">
        <f>IF(M350=2,"",INDEX(inj_codes,MATCH(loaded!AO350,inj,0)))</f>
        <v>#N/A</v>
      </c>
      <c r="V350" t="e">
        <f>IF(M350=2,"",INDEX(drug_codes,MATCH(loaded!AQ350,drug,0)))</f>
        <v>#N/A</v>
      </c>
      <c r="W350" t="e">
        <f>IF(M350=2,"",_xlfn.IFNA(INDEX(drug_codes,MATCH(loaded!AS350,drug,0)),""))</f>
        <v>#N/A</v>
      </c>
      <c r="X350" t="e">
        <f>IF(M350=2,"",_xlfn.IFNA(INDEX(drug_codes,MATCH(loaded!AU350,drug,0)),""))</f>
        <v>#N/A</v>
      </c>
      <c r="Y350" t="e">
        <f>IF(M350=2,"",_xlfn.IFNA(INDEX(drug_codes,MATCH(loaded!AW350,drug,0)),""))</f>
        <v>#N/A</v>
      </c>
      <c r="Z350" t="e">
        <f>IF(M350=2,"",_xlfn.IFNA(INDEX(drug_codes,MATCH(loaded!AY350,drug,0)),""))</f>
        <v>#N/A</v>
      </c>
      <c r="AA350" t="e">
        <f>IF(M350=2,"",_xlfn.IFNA(INDEX(drug_codes,MATCH(loaded!BA350,drug,0)),""))</f>
        <v>#N/A</v>
      </c>
      <c r="AB350" t="e">
        <f>INDEX(MTT_codes,MATCH(loaded!BC350,MTT,0))</f>
        <v>#N/A</v>
      </c>
      <c r="AC350" t="str">
        <f>_xlfn.IFNA(INDEX(MTT_codes,MATCH(loaded!BE350,MTT,0)),"")</f>
        <v/>
      </c>
      <c r="AD350" t="str">
        <f>_xlfn.IFNA(INDEX(MTT_codes,MATCH(loaded!BG350,MTT,0)),"")</f>
        <v/>
      </c>
      <c r="AE350" t="str">
        <f>_xlfn.IFNA(INDEX(MTT_codes,MATCH(loaded!BI350,MTT,0)),"")</f>
        <v/>
      </c>
      <c r="AF350" t="str">
        <f>_xlfn.IFNA(INDEX(MTT_codes,MATCH(loaded!BK350,MTT,0)),"")</f>
        <v/>
      </c>
      <c r="AG350" t="str">
        <f>_xlfn.IFNA(INDEX(MTT_codes,MATCH(loaded!BM350,MTT,0)),"")</f>
        <v/>
      </c>
      <c r="AH350" t="e">
        <f>INDEX(liv_ar_codes,MATCH(loaded!BO350,liv_ar,0))</f>
        <v>#N/A</v>
      </c>
      <c r="AI350" t="str">
        <f>_xlfn.IFNA(INDEX(MTT_codes,MATCH(loaded!BQ350,MTT,0)),"")</f>
        <v/>
      </c>
      <c r="AJ350">
        <f>_xlfn.IFNA(INDEX(mental_codes,MATCH(loaded!BS350,mental,0)),9)</f>
        <v>9</v>
      </c>
    </row>
    <row r="351" spans="2:36">
      <c r="B351">
        <f>loaded!C351</f>
        <v>0</v>
      </c>
      <c r="C351">
        <f>loaded!I351</f>
        <v>0</v>
      </c>
      <c r="D351">
        <f>IF(loaded!K351="Male",1,IF(loaded!K351="Female",2,9))</f>
        <v>9</v>
      </c>
      <c r="E351" s="89" t="e">
        <f>IF(stats!$Y$13,DATE(RIGHT(loaded!M351,4),MID(loaded!M351,3,2),LEFT(loaded!M351,2)),DATE(RIGHT(loaded!M351,4), MID(loaded!M351,4,2),LEFT(loaded!M351,2)))</f>
        <v>#VALUE!</v>
      </c>
      <c r="F351" s="67" t="e">
        <f t="shared" si="10"/>
        <v>#VALUE!</v>
      </c>
      <c r="G351" t="str">
        <f>LEFT(loaded!O351,3)</f>
        <v/>
      </c>
      <c r="H351" s="67" t="str">
        <f>_xlfn.IFNA(INDEX(cntry_codes,MATCH(loaded!Q351,countries,0)),IF(loaded!Q351="","0003",""))</f>
        <v>0003</v>
      </c>
      <c r="I351" t="e">
        <f>INDEX(atsi_codes,MATCH(loaded!S351,atsi,0))</f>
        <v>#N/A</v>
      </c>
      <c r="J351" t="e">
        <f>INDEX(lang_codes,MATCH(loaded!U351,lang,0))</f>
        <v>#N/A</v>
      </c>
      <c r="K351" s="6">
        <f>loaded!W351</f>
        <v>0</v>
      </c>
      <c r="L351" t="e">
        <f>INDEX(us_acc_codes,MATCH(loaded!Y351,us_acc,0))</f>
        <v>#N/A</v>
      </c>
      <c r="M351" t="e">
        <f>INDEX(client_codes,MATCH(loaded!AA351,client,0))</f>
        <v>#N/A</v>
      </c>
      <c r="N351" t="e">
        <f>INDEX(src_ref_codes,MATCH(loaded!AC351,src_ref,0))</f>
        <v>#N/A</v>
      </c>
      <c r="O351" s="89" t="e">
        <f>IF(stats!$Y$13,DATE(RIGHT(loaded!AE351,4),MID(loaded!AE351,3,2),LEFT(loaded!AE351,2)),DATE(RIGHT(loaded!AE351,4),MID(loaded!AE351,4,2),LEFT(loaded!AE351,2)))</f>
        <v>#VALUE!</v>
      </c>
      <c r="P351" s="89" t="e">
        <f>IF(stats!$Y$13,DATE(RIGHT(loaded!AG351,4),MID(loaded!AG351,3,2),LEFT(loaded!AG351,2)),DATE(RIGHT(loaded!AG351,4),MID(loaded!AG351,4,2),LEFT(loaded!AG351,2)))</f>
        <v>#VALUE!</v>
      </c>
      <c r="Q351" s="67" t="e">
        <f t="shared" si="11"/>
        <v>#VALUE!</v>
      </c>
      <c r="R351" t="e">
        <f>INDEX(reces_codes,MATCH(loaded!AI351,reason,0))</f>
        <v>#N/A</v>
      </c>
      <c r="S351" t="e">
        <f>INDEX(TDS_codes,MATCH(loaded!AK351,TDS,0))</f>
        <v>#N/A</v>
      </c>
      <c r="T351" t="e">
        <f>IF(M351=2,"",INDEX(method_codes,MATCH(loaded!AM351,method,0)))</f>
        <v>#N/A</v>
      </c>
      <c r="U351" t="e">
        <f>IF(M351=2,"",INDEX(inj_codes,MATCH(loaded!AO351,inj,0)))</f>
        <v>#N/A</v>
      </c>
      <c r="V351" t="e">
        <f>IF(M351=2,"",INDEX(drug_codes,MATCH(loaded!AQ351,drug,0)))</f>
        <v>#N/A</v>
      </c>
      <c r="W351" t="e">
        <f>IF(M351=2,"",_xlfn.IFNA(INDEX(drug_codes,MATCH(loaded!AS351,drug,0)),""))</f>
        <v>#N/A</v>
      </c>
      <c r="X351" t="e">
        <f>IF(M351=2,"",_xlfn.IFNA(INDEX(drug_codes,MATCH(loaded!AU351,drug,0)),""))</f>
        <v>#N/A</v>
      </c>
      <c r="Y351" t="e">
        <f>IF(M351=2,"",_xlfn.IFNA(INDEX(drug_codes,MATCH(loaded!AW351,drug,0)),""))</f>
        <v>#N/A</v>
      </c>
      <c r="Z351" t="e">
        <f>IF(M351=2,"",_xlfn.IFNA(INDEX(drug_codes,MATCH(loaded!AY351,drug,0)),""))</f>
        <v>#N/A</v>
      </c>
      <c r="AA351" t="e">
        <f>IF(M351=2,"",_xlfn.IFNA(INDEX(drug_codes,MATCH(loaded!BA351,drug,0)),""))</f>
        <v>#N/A</v>
      </c>
      <c r="AB351" t="e">
        <f>INDEX(MTT_codes,MATCH(loaded!BC351,MTT,0))</f>
        <v>#N/A</v>
      </c>
      <c r="AC351" t="str">
        <f>_xlfn.IFNA(INDEX(MTT_codes,MATCH(loaded!BE351,MTT,0)),"")</f>
        <v/>
      </c>
      <c r="AD351" t="str">
        <f>_xlfn.IFNA(INDEX(MTT_codes,MATCH(loaded!BG351,MTT,0)),"")</f>
        <v/>
      </c>
      <c r="AE351" t="str">
        <f>_xlfn.IFNA(INDEX(MTT_codes,MATCH(loaded!BI351,MTT,0)),"")</f>
        <v/>
      </c>
      <c r="AF351" t="str">
        <f>_xlfn.IFNA(INDEX(MTT_codes,MATCH(loaded!BK351,MTT,0)),"")</f>
        <v/>
      </c>
      <c r="AG351" t="str">
        <f>_xlfn.IFNA(INDEX(MTT_codes,MATCH(loaded!BM351,MTT,0)),"")</f>
        <v/>
      </c>
      <c r="AH351" t="e">
        <f>INDEX(liv_ar_codes,MATCH(loaded!BO351,liv_ar,0))</f>
        <v>#N/A</v>
      </c>
      <c r="AI351" t="str">
        <f>_xlfn.IFNA(INDEX(MTT_codes,MATCH(loaded!BQ351,MTT,0)),"")</f>
        <v/>
      </c>
      <c r="AJ351">
        <f>_xlfn.IFNA(INDEX(mental_codes,MATCH(loaded!BS351,mental,0)),9)</f>
        <v>9</v>
      </c>
    </row>
    <row r="352" spans="2:36">
      <c r="B352">
        <f>loaded!C352</f>
        <v>0</v>
      </c>
      <c r="C352">
        <f>loaded!I352</f>
        <v>0</v>
      </c>
      <c r="D352">
        <f>IF(loaded!K352="Male",1,IF(loaded!K352="Female",2,9))</f>
        <v>9</v>
      </c>
      <c r="E352" s="89" t="e">
        <f>IF(stats!$Y$13,DATE(RIGHT(loaded!M352,4),MID(loaded!M352,3,2),LEFT(loaded!M352,2)),DATE(RIGHT(loaded!M352,4), MID(loaded!M352,4,2),LEFT(loaded!M352,2)))</f>
        <v>#VALUE!</v>
      </c>
      <c r="F352" s="67" t="e">
        <f t="shared" si="10"/>
        <v>#VALUE!</v>
      </c>
      <c r="G352" t="str">
        <f>LEFT(loaded!O352,3)</f>
        <v/>
      </c>
      <c r="H352" s="67" t="str">
        <f>_xlfn.IFNA(INDEX(cntry_codes,MATCH(loaded!Q352,countries,0)),IF(loaded!Q352="","0003",""))</f>
        <v>0003</v>
      </c>
      <c r="I352" t="e">
        <f>INDEX(atsi_codes,MATCH(loaded!S352,atsi,0))</f>
        <v>#N/A</v>
      </c>
      <c r="J352" t="e">
        <f>INDEX(lang_codes,MATCH(loaded!U352,lang,0))</f>
        <v>#N/A</v>
      </c>
      <c r="K352" s="6">
        <f>loaded!W352</f>
        <v>0</v>
      </c>
      <c r="L352" t="e">
        <f>INDEX(us_acc_codes,MATCH(loaded!Y352,us_acc,0))</f>
        <v>#N/A</v>
      </c>
      <c r="M352" t="e">
        <f>INDEX(client_codes,MATCH(loaded!AA352,client,0))</f>
        <v>#N/A</v>
      </c>
      <c r="N352" t="e">
        <f>INDEX(src_ref_codes,MATCH(loaded!AC352,src_ref,0))</f>
        <v>#N/A</v>
      </c>
      <c r="O352" s="89" t="e">
        <f>IF(stats!$Y$13,DATE(RIGHT(loaded!AE352,4),MID(loaded!AE352,3,2),LEFT(loaded!AE352,2)),DATE(RIGHT(loaded!AE352,4),MID(loaded!AE352,4,2),LEFT(loaded!AE352,2)))</f>
        <v>#VALUE!</v>
      </c>
      <c r="P352" s="89" t="e">
        <f>IF(stats!$Y$13,DATE(RIGHT(loaded!AG352,4),MID(loaded!AG352,3,2),LEFT(loaded!AG352,2)),DATE(RIGHT(loaded!AG352,4),MID(loaded!AG352,4,2),LEFT(loaded!AG352,2)))</f>
        <v>#VALUE!</v>
      </c>
      <c r="Q352" s="67" t="e">
        <f t="shared" si="11"/>
        <v>#VALUE!</v>
      </c>
      <c r="R352" t="e">
        <f>INDEX(reces_codes,MATCH(loaded!AI352,reason,0))</f>
        <v>#N/A</v>
      </c>
      <c r="S352" t="e">
        <f>INDEX(TDS_codes,MATCH(loaded!AK352,TDS,0))</f>
        <v>#N/A</v>
      </c>
      <c r="T352" t="e">
        <f>IF(M352=2,"",INDEX(method_codes,MATCH(loaded!AM352,method,0)))</f>
        <v>#N/A</v>
      </c>
      <c r="U352" t="e">
        <f>IF(M352=2,"",INDEX(inj_codes,MATCH(loaded!AO352,inj,0)))</f>
        <v>#N/A</v>
      </c>
      <c r="V352" t="e">
        <f>IF(M352=2,"",INDEX(drug_codes,MATCH(loaded!AQ352,drug,0)))</f>
        <v>#N/A</v>
      </c>
      <c r="W352" t="e">
        <f>IF(M352=2,"",_xlfn.IFNA(INDEX(drug_codes,MATCH(loaded!AS352,drug,0)),""))</f>
        <v>#N/A</v>
      </c>
      <c r="X352" t="e">
        <f>IF(M352=2,"",_xlfn.IFNA(INDEX(drug_codes,MATCH(loaded!AU352,drug,0)),""))</f>
        <v>#N/A</v>
      </c>
      <c r="Y352" t="e">
        <f>IF(M352=2,"",_xlfn.IFNA(INDEX(drug_codes,MATCH(loaded!AW352,drug,0)),""))</f>
        <v>#N/A</v>
      </c>
      <c r="Z352" t="e">
        <f>IF(M352=2,"",_xlfn.IFNA(INDEX(drug_codes,MATCH(loaded!AY352,drug,0)),""))</f>
        <v>#N/A</v>
      </c>
      <c r="AA352" t="e">
        <f>IF(M352=2,"",_xlfn.IFNA(INDEX(drug_codes,MATCH(loaded!BA352,drug,0)),""))</f>
        <v>#N/A</v>
      </c>
      <c r="AB352" t="e">
        <f>INDEX(MTT_codes,MATCH(loaded!BC352,MTT,0))</f>
        <v>#N/A</v>
      </c>
      <c r="AC352" t="str">
        <f>_xlfn.IFNA(INDEX(MTT_codes,MATCH(loaded!BE352,MTT,0)),"")</f>
        <v/>
      </c>
      <c r="AD352" t="str">
        <f>_xlfn.IFNA(INDEX(MTT_codes,MATCH(loaded!BG352,MTT,0)),"")</f>
        <v/>
      </c>
      <c r="AE352" t="str">
        <f>_xlfn.IFNA(INDEX(MTT_codes,MATCH(loaded!BI352,MTT,0)),"")</f>
        <v/>
      </c>
      <c r="AF352" t="str">
        <f>_xlfn.IFNA(INDEX(MTT_codes,MATCH(loaded!BK352,MTT,0)),"")</f>
        <v/>
      </c>
      <c r="AG352" t="str">
        <f>_xlfn.IFNA(INDEX(MTT_codes,MATCH(loaded!BM352,MTT,0)),"")</f>
        <v/>
      </c>
      <c r="AH352" t="e">
        <f>INDEX(liv_ar_codes,MATCH(loaded!BO352,liv_ar,0))</f>
        <v>#N/A</v>
      </c>
      <c r="AI352" t="str">
        <f>_xlfn.IFNA(INDEX(MTT_codes,MATCH(loaded!BQ352,MTT,0)),"")</f>
        <v/>
      </c>
      <c r="AJ352">
        <f>_xlfn.IFNA(INDEX(mental_codes,MATCH(loaded!BS352,mental,0)),9)</f>
        <v>9</v>
      </c>
    </row>
    <row r="353" spans="2:36">
      <c r="B353">
        <f>loaded!C353</f>
        <v>0</v>
      </c>
      <c r="C353">
        <f>loaded!I353</f>
        <v>0</v>
      </c>
      <c r="D353">
        <f>IF(loaded!K353="Male",1,IF(loaded!K353="Female",2,9))</f>
        <v>9</v>
      </c>
      <c r="E353" s="89" t="e">
        <f>IF(stats!$Y$13,DATE(RIGHT(loaded!M353,4),MID(loaded!M353,3,2),LEFT(loaded!M353,2)),DATE(RIGHT(loaded!M353,4), MID(loaded!M353,4,2),LEFT(loaded!M353,2)))</f>
        <v>#VALUE!</v>
      </c>
      <c r="F353" s="67" t="e">
        <f t="shared" si="10"/>
        <v>#VALUE!</v>
      </c>
      <c r="G353" t="str">
        <f>LEFT(loaded!O353,3)</f>
        <v/>
      </c>
      <c r="H353" s="67" t="str">
        <f>_xlfn.IFNA(INDEX(cntry_codes,MATCH(loaded!Q353,countries,0)),IF(loaded!Q353="","0003",""))</f>
        <v>0003</v>
      </c>
      <c r="I353" t="e">
        <f>INDEX(atsi_codes,MATCH(loaded!S353,atsi,0))</f>
        <v>#N/A</v>
      </c>
      <c r="J353" t="e">
        <f>INDEX(lang_codes,MATCH(loaded!U353,lang,0))</f>
        <v>#N/A</v>
      </c>
      <c r="K353" s="6">
        <f>loaded!W353</f>
        <v>0</v>
      </c>
      <c r="L353" t="e">
        <f>INDEX(us_acc_codes,MATCH(loaded!Y353,us_acc,0))</f>
        <v>#N/A</v>
      </c>
      <c r="M353" t="e">
        <f>INDEX(client_codes,MATCH(loaded!AA353,client,0))</f>
        <v>#N/A</v>
      </c>
      <c r="N353" t="e">
        <f>INDEX(src_ref_codes,MATCH(loaded!AC353,src_ref,0))</f>
        <v>#N/A</v>
      </c>
      <c r="O353" s="89" t="e">
        <f>IF(stats!$Y$13,DATE(RIGHT(loaded!AE353,4),MID(loaded!AE353,3,2),LEFT(loaded!AE353,2)),DATE(RIGHT(loaded!AE353,4),MID(loaded!AE353,4,2),LEFT(loaded!AE353,2)))</f>
        <v>#VALUE!</v>
      </c>
      <c r="P353" s="89" t="e">
        <f>IF(stats!$Y$13,DATE(RIGHT(loaded!AG353,4),MID(loaded!AG353,3,2),LEFT(loaded!AG353,2)),DATE(RIGHT(loaded!AG353,4),MID(loaded!AG353,4,2),LEFT(loaded!AG353,2)))</f>
        <v>#VALUE!</v>
      </c>
      <c r="Q353" s="67" t="e">
        <f t="shared" si="11"/>
        <v>#VALUE!</v>
      </c>
      <c r="R353" t="e">
        <f>INDEX(reces_codes,MATCH(loaded!AI353,reason,0))</f>
        <v>#N/A</v>
      </c>
      <c r="S353" t="e">
        <f>INDEX(TDS_codes,MATCH(loaded!AK353,TDS,0))</f>
        <v>#N/A</v>
      </c>
      <c r="T353" t="e">
        <f>IF(M353=2,"",INDEX(method_codes,MATCH(loaded!AM353,method,0)))</f>
        <v>#N/A</v>
      </c>
      <c r="U353" t="e">
        <f>IF(M353=2,"",INDEX(inj_codes,MATCH(loaded!AO353,inj,0)))</f>
        <v>#N/A</v>
      </c>
      <c r="V353" t="e">
        <f>IF(M353=2,"",INDEX(drug_codes,MATCH(loaded!AQ353,drug,0)))</f>
        <v>#N/A</v>
      </c>
      <c r="W353" t="e">
        <f>IF(M353=2,"",_xlfn.IFNA(INDEX(drug_codes,MATCH(loaded!AS353,drug,0)),""))</f>
        <v>#N/A</v>
      </c>
      <c r="X353" t="e">
        <f>IF(M353=2,"",_xlfn.IFNA(INDEX(drug_codes,MATCH(loaded!AU353,drug,0)),""))</f>
        <v>#N/A</v>
      </c>
      <c r="Y353" t="e">
        <f>IF(M353=2,"",_xlfn.IFNA(INDEX(drug_codes,MATCH(loaded!AW353,drug,0)),""))</f>
        <v>#N/A</v>
      </c>
      <c r="Z353" t="e">
        <f>IF(M353=2,"",_xlfn.IFNA(INDEX(drug_codes,MATCH(loaded!AY353,drug,0)),""))</f>
        <v>#N/A</v>
      </c>
      <c r="AA353" t="e">
        <f>IF(M353=2,"",_xlfn.IFNA(INDEX(drug_codes,MATCH(loaded!BA353,drug,0)),""))</f>
        <v>#N/A</v>
      </c>
      <c r="AB353" t="e">
        <f>INDEX(MTT_codes,MATCH(loaded!BC353,MTT,0))</f>
        <v>#N/A</v>
      </c>
      <c r="AC353" t="str">
        <f>_xlfn.IFNA(INDEX(MTT_codes,MATCH(loaded!BE353,MTT,0)),"")</f>
        <v/>
      </c>
      <c r="AD353" t="str">
        <f>_xlfn.IFNA(INDEX(MTT_codes,MATCH(loaded!BG353,MTT,0)),"")</f>
        <v/>
      </c>
      <c r="AE353" t="str">
        <f>_xlfn.IFNA(INDEX(MTT_codes,MATCH(loaded!BI353,MTT,0)),"")</f>
        <v/>
      </c>
      <c r="AF353" t="str">
        <f>_xlfn.IFNA(INDEX(MTT_codes,MATCH(loaded!BK353,MTT,0)),"")</f>
        <v/>
      </c>
      <c r="AG353" t="str">
        <f>_xlfn.IFNA(INDEX(MTT_codes,MATCH(loaded!BM353,MTT,0)),"")</f>
        <v/>
      </c>
      <c r="AH353" t="e">
        <f>INDEX(liv_ar_codes,MATCH(loaded!BO353,liv_ar,0))</f>
        <v>#N/A</v>
      </c>
      <c r="AI353" t="str">
        <f>_xlfn.IFNA(INDEX(MTT_codes,MATCH(loaded!BQ353,MTT,0)),"")</f>
        <v/>
      </c>
      <c r="AJ353">
        <f>_xlfn.IFNA(INDEX(mental_codes,MATCH(loaded!BS353,mental,0)),9)</f>
        <v>9</v>
      </c>
    </row>
    <row r="354" spans="2:36">
      <c r="B354">
        <f>loaded!C354</f>
        <v>0</v>
      </c>
      <c r="C354">
        <f>loaded!I354</f>
        <v>0</v>
      </c>
      <c r="D354">
        <f>IF(loaded!K354="Male",1,IF(loaded!K354="Female",2,9))</f>
        <v>9</v>
      </c>
      <c r="E354" s="89" t="e">
        <f>IF(stats!$Y$13,DATE(RIGHT(loaded!M354,4),MID(loaded!M354,3,2),LEFT(loaded!M354,2)),DATE(RIGHT(loaded!M354,4), MID(loaded!M354,4,2),LEFT(loaded!M354,2)))</f>
        <v>#VALUE!</v>
      </c>
      <c r="F354" s="67" t="e">
        <f t="shared" si="10"/>
        <v>#VALUE!</v>
      </c>
      <c r="G354" t="str">
        <f>LEFT(loaded!O354,3)</f>
        <v/>
      </c>
      <c r="H354" s="67" t="str">
        <f>_xlfn.IFNA(INDEX(cntry_codes,MATCH(loaded!Q354,countries,0)),IF(loaded!Q354="","0003",""))</f>
        <v>0003</v>
      </c>
      <c r="I354" t="e">
        <f>INDEX(atsi_codes,MATCH(loaded!S354,atsi,0))</f>
        <v>#N/A</v>
      </c>
      <c r="J354" t="e">
        <f>INDEX(lang_codes,MATCH(loaded!U354,lang,0))</f>
        <v>#N/A</v>
      </c>
      <c r="K354" s="6">
        <f>loaded!W354</f>
        <v>0</v>
      </c>
      <c r="L354" t="e">
        <f>INDEX(us_acc_codes,MATCH(loaded!Y354,us_acc,0))</f>
        <v>#N/A</v>
      </c>
      <c r="M354" t="e">
        <f>INDEX(client_codes,MATCH(loaded!AA354,client,0))</f>
        <v>#N/A</v>
      </c>
      <c r="N354" t="e">
        <f>INDEX(src_ref_codes,MATCH(loaded!AC354,src_ref,0))</f>
        <v>#N/A</v>
      </c>
      <c r="O354" s="89" t="e">
        <f>IF(stats!$Y$13,DATE(RIGHT(loaded!AE354,4),MID(loaded!AE354,3,2),LEFT(loaded!AE354,2)),DATE(RIGHT(loaded!AE354,4),MID(loaded!AE354,4,2),LEFT(loaded!AE354,2)))</f>
        <v>#VALUE!</v>
      </c>
      <c r="P354" s="89" t="e">
        <f>IF(stats!$Y$13,DATE(RIGHT(loaded!AG354,4),MID(loaded!AG354,3,2),LEFT(loaded!AG354,2)),DATE(RIGHT(loaded!AG354,4),MID(loaded!AG354,4,2),LEFT(loaded!AG354,2)))</f>
        <v>#VALUE!</v>
      </c>
      <c r="Q354" s="67" t="e">
        <f t="shared" si="11"/>
        <v>#VALUE!</v>
      </c>
      <c r="R354" t="e">
        <f>INDEX(reces_codes,MATCH(loaded!AI354,reason,0))</f>
        <v>#N/A</v>
      </c>
      <c r="S354" t="e">
        <f>INDEX(TDS_codes,MATCH(loaded!AK354,TDS,0))</f>
        <v>#N/A</v>
      </c>
      <c r="T354" t="e">
        <f>IF(M354=2,"",INDEX(method_codes,MATCH(loaded!AM354,method,0)))</f>
        <v>#N/A</v>
      </c>
      <c r="U354" t="e">
        <f>IF(M354=2,"",INDEX(inj_codes,MATCH(loaded!AO354,inj,0)))</f>
        <v>#N/A</v>
      </c>
      <c r="V354" t="e">
        <f>IF(M354=2,"",INDEX(drug_codes,MATCH(loaded!AQ354,drug,0)))</f>
        <v>#N/A</v>
      </c>
      <c r="W354" t="e">
        <f>IF(M354=2,"",_xlfn.IFNA(INDEX(drug_codes,MATCH(loaded!AS354,drug,0)),""))</f>
        <v>#N/A</v>
      </c>
      <c r="X354" t="e">
        <f>IF(M354=2,"",_xlfn.IFNA(INDEX(drug_codes,MATCH(loaded!AU354,drug,0)),""))</f>
        <v>#N/A</v>
      </c>
      <c r="Y354" t="e">
        <f>IF(M354=2,"",_xlfn.IFNA(INDEX(drug_codes,MATCH(loaded!AW354,drug,0)),""))</f>
        <v>#N/A</v>
      </c>
      <c r="Z354" t="e">
        <f>IF(M354=2,"",_xlfn.IFNA(INDEX(drug_codes,MATCH(loaded!AY354,drug,0)),""))</f>
        <v>#N/A</v>
      </c>
      <c r="AA354" t="e">
        <f>IF(M354=2,"",_xlfn.IFNA(INDEX(drug_codes,MATCH(loaded!BA354,drug,0)),""))</f>
        <v>#N/A</v>
      </c>
      <c r="AB354" t="e">
        <f>INDEX(MTT_codes,MATCH(loaded!BC354,MTT,0))</f>
        <v>#N/A</v>
      </c>
      <c r="AC354" t="str">
        <f>_xlfn.IFNA(INDEX(MTT_codes,MATCH(loaded!BE354,MTT,0)),"")</f>
        <v/>
      </c>
      <c r="AD354" t="str">
        <f>_xlfn.IFNA(INDEX(MTT_codes,MATCH(loaded!BG354,MTT,0)),"")</f>
        <v/>
      </c>
      <c r="AE354" t="str">
        <f>_xlfn.IFNA(INDEX(MTT_codes,MATCH(loaded!BI354,MTT,0)),"")</f>
        <v/>
      </c>
      <c r="AF354" t="str">
        <f>_xlfn.IFNA(INDEX(MTT_codes,MATCH(loaded!BK354,MTT,0)),"")</f>
        <v/>
      </c>
      <c r="AG354" t="str">
        <f>_xlfn.IFNA(INDEX(MTT_codes,MATCH(loaded!BM354,MTT,0)),"")</f>
        <v/>
      </c>
      <c r="AH354" t="e">
        <f>INDEX(liv_ar_codes,MATCH(loaded!BO354,liv_ar,0))</f>
        <v>#N/A</v>
      </c>
      <c r="AI354" t="str">
        <f>_xlfn.IFNA(INDEX(MTT_codes,MATCH(loaded!BQ354,MTT,0)),"")</f>
        <v/>
      </c>
      <c r="AJ354">
        <f>_xlfn.IFNA(INDEX(mental_codes,MATCH(loaded!BS354,mental,0)),9)</f>
        <v>9</v>
      </c>
    </row>
    <row r="355" spans="2:36">
      <c r="B355">
        <f>loaded!C355</f>
        <v>0</v>
      </c>
      <c r="C355">
        <f>loaded!I355</f>
        <v>0</v>
      </c>
      <c r="D355">
        <f>IF(loaded!K355="Male",1,IF(loaded!K355="Female",2,9))</f>
        <v>9</v>
      </c>
      <c r="E355" s="89" t="e">
        <f>IF(stats!$Y$13,DATE(RIGHT(loaded!M355,4),MID(loaded!M355,3,2),LEFT(loaded!M355,2)),DATE(RIGHT(loaded!M355,4), MID(loaded!M355,4,2),LEFT(loaded!M355,2)))</f>
        <v>#VALUE!</v>
      </c>
      <c r="F355" s="67" t="e">
        <f t="shared" si="10"/>
        <v>#VALUE!</v>
      </c>
      <c r="G355" t="str">
        <f>LEFT(loaded!O355,3)</f>
        <v/>
      </c>
      <c r="H355" s="67" t="str">
        <f>_xlfn.IFNA(INDEX(cntry_codes,MATCH(loaded!Q355,countries,0)),IF(loaded!Q355="","0003",""))</f>
        <v>0003</v>
      </c>
      <c r="I355" t="e">
        <f>INDEX(atsi_codes,MATCH(loaded!S355,atsi,0))</f>
        <v>#N/A</v>
      </c>
      <c r="J355" t="e">
        <f>INDEX(lang_codes,MATCH(loaded!U355,lang,0))</f>
        <v>#N/A</v>
      </c>
      <c r="K355" s="6">
        <f>loaded!W355</f>
        <v>0</v>
      </c>
      <c r="L355" t="e">
        <f>INDEX(us_acc_codes,MATCH(loaded!Y355,us_acc,0))</f>
        <v>#N/A</v>
      </c>
      <c r="M355" t="e">
        <f>INDEX(client_codes,MATCH(loaded!AA355,client,0))</f>
        <v>#N/A</v>
      </c>
      <c r="N355" t="e">
        <f>INDEX(src_ref_codes,MATCH(loaded!AC355,src_ref,0))</f>
        <v>#N/A</v>
      </c>
      <c r="O355" s="89" t="e">
        <f>IF(stats!$Y$13,DATE(RIGHT(loaded!AE355,4),MID(loaded!AE355,3,2),LEFT(loaded!AE355,2)),DATE(RIGHT(loaded!AE355,4),MID(loaded!AE355,4,2),LEFT(loaded!AE355,2)))</f>
        <v>#VALUE!</v>
      </c>
      <c r="P355" s="89" t="e">
        <f>IF(stats!$Y$13,DATE(RIGHT(loaded!AG355,4),MID(loaded!AG355,3,2),LEFT(loaded!AG355,2)),DATE(RIGHT(loaded!AG355,4),MID(loaded!AG355,4,2),LEFT(loaded!AG355,2)))</f>
        <v>#VALUE!</v>
      </c>
      <c r="Q355" s="67" t="e">
        <f t="shared" si="11"/>
        <v>#VALUE!</v>
      </c>
      <c r="R355" t="e">
        <f>INDEX(reces_codes,MATCH(loaded!AI355,reason,0))</f>
        <v>#N/A</v>
      </c>
      <c r="S355" t="e">
        <f>INDEX(TDS_codes,MATCH(loaded!AK355,TDS,0))</f>
        <v>#N/A</v>
      </c>
      <c r="T355" t="e">
        <f>IF(M355=2,"",INDEX(method_codes,MATCH(loaded!AM355,method,0)))</f>
        <v>#N/A</v>
      </c>
      <c r="U355" t="e">
        <f>IF(M355=2,"",INDEX(inj_codes,MATCH(loaded!AO355,inj,0)))</f>
        <v>#N/A</v>
      </c>
      <c r="V355" t="e">
        <f>IF(M355=2,"",INDEX(drug_codes,MATCH(loaded!AQ355,drug,0)))</f>
        <v>#N/A</v>
      </c>
      <c r="W355" t="e">
        <f>IF(M355=2,"",_xlfn.IFNA(INDEX(drug_codes,MATCH(loaded!AS355,drug,0)),""))</f>
        <v>#N/A</v>
      </c>
      <c r="X355" t="e">
        <f>IF(M355=2,"",_xlfn.IFNA(INDEX(drug_codes,MATCH(loaded!AU355,drug,0)),""))</f>
        <v>#N/A</v>
      </c>
      <c r="Y355" t="e">
        <f>IF(M355=2,"",_xlfn.IFNA(INDEX(drug_codes,MATCH(loaded!AW355,drug,0)),""))</f>
        <v>#N/A</v>
      </c>
      <c r="Z355" t="e">
        <f>IF(M355=2,"",_xlfn.IFNA(INDEX(drug_codes,MATCH(loaded!AY355,drug,0)),""))</f>
        <v>#N/A</v>
      </c>
      <c r="AA355" t="e">
        <f>IF(M355=2,"",_xlfn.IFNA(INDEX(drug_codes,MATCH(loaded!BA355,drug,0)),""))</f>
        <v>#N/A</v>
      </c>
      <c r="AB355" t="e">
        <f>INDEX(MTT_codes,MATCH(loaded!BC355,MTT,0))</f>
        <v>#N/A</v>
      </c>
      <c r="AC355" t="str">
        <f>_xlfn.IFNA(INDEX(MTT_codes,MATCH(loaded!BE355,MTT,0)),"")</f>
        <v/>
      </c>
      <c r="AD355" t="str">
        <f>_xlfn.IFNA(INDEX(MTT_codes,MATCH(loaded!BG355,MTT,0)),"")</f>
        <v/>
      </c>
      <c r="AE355" t="str">
        <f>_xlfn.IFNA(INDEX(MTT_codes,MATCH(loaded!BI355,MTT,0)),"")</f>
        <v/>
      </c>
      <c r="AF355" t="str">
        <f>_xlfn.IFNA(INDEX(MTT_codes,MATCH(loaded!BK355,MTT,0)),"")</f>
        <v/>
      </c>
      <c r="AG355" t="str">
        <f>_xlfn.IFNA(INDEX(MTT_codes,MATCH(loaded!BM355,MTT,0)),"")</f>
        <v/>
      </c>
      <c r="AH355" t="e">
        <f>INDEX(liv_ar_codes,MATCH(loaded!BO355,liv_ar,0))</f>
        <v>#N/A</v>
      </c>
      <c r="AI355" t="str">
        <f>_xlfn.IFNA(INDEX(MTT_codes,MATCH(loaded!BQ355,MTT,0)),"")</f>
        <v/>
      </c>
      <c r="AJ355">
        <f>_xlfn.IFNA(INDEX(mental_codes,MATCH(loaded!BS355,mental,0)),9)</f>
        <v>9</v>
      </c>
    </row>
    <row r="356" spans="2:36">
      <c r="B356">
        <f>loaded!C356</f>
        <v>0</v>
      </c>
      <c r="C356">
        <f>loaded!I356</f>
        <v>0</v>
      </c>
      <c r="D356">
        <f>IF(loaded!K356="Male",1,IF(loaded!K356="Female",2,9))</f>
        <v>9</v>
      </c>
      <c r="E356" s="89" t="e">
        <f>IF(stats!$Y$13,DATE(RIGHT(loaded!M356,4),MID(loaded!M356,3,2),LEFT(loaded!M356,2)),DATE(RIGHT(loaded!M356,4), MID(loaded!M356,4,2),LEFT(loaded!M356,2)))</f>
        <v>#VALUE!</v>
      </c>
      <c r="F356" s="67" t="e">
        <f t="shared" si="10"/>
        <v>#VALUE!</v>
      </c>
      <c r="G356" t="str">
        <f>LEFT(loaded!O356,3)</f>
        <v/>
      </c>
      <c r="H356" s="67" t="str">
        <f>_xlfn.IFNA(INDEX(cntry_codes,MATCH(loaded!Q356,countries,0)),IF(loaded!Q356="","0003",""))</f>
        <v>0003</v>
      </c>
      <c r="I356" t="e">
        <f>INDEX(atsi_codes,MATCH(loaded!S356,atsi,0))</f>
        <v>#N/A</v>
      </c>
      <c r="J356" t="e">
        <f>INDEX(lang_codes,MATCH(loaded!U356,lang,0))</f>
        <v>#N/A</v>
      </c>
      <c r="K356" s="6">
        <f>loaded!W356</f>
        <v>0</v>
      </c>
      <c r="L356" t="e">
        <f>INDEX(us_acc_codes,MATCH(loaded!Y356,us_acc,0))</f>
        <v>#N/A</v>
      </c>
      <c r="M356" t="e">
        <f>INDEX(client_codes,MATCH(loaded!AA356,client,0))</f>
        <v>#N/A</v>
      </c>
      <c r="N356" t="e">
        <f>INDEX(src_ref_codes,MATCH(loaded!AC356,src_ref,0))</f>
        <v>#N/A</v>
      </c>
      <c r="O356" s="89" t="e">
        <f>IF(stats!$Y$13,DATE(RIGHT(loaded!AE356,4),MID(loaded!AE356,3,2),LEFT(loaded!AE356,2)),DATE(RIGHT(loaded!AE356,4),MID(loaded!AE356,4,2),LEFT(loaded!AE356,2)))</f>
        <v>#VALUE!</v>
      </c>
      <c r="P356" s="89" t="e">
        <f>IF(stats!$Y$13,DATE(RIGHT(loaded!AG356,4),MID(loaded!AG356,3,2),LEFT(loaded!AG356,2)),DATE(RIGHT(loaded!AG356,4),MID(loaded!AG356,4,2),LEFT(loaded!AG356,2)))</f>
        <v>#VALUE!</v>
      </c>
      <c r="Q356" s="67" t="e">
        <f t="shared" si="11"/>
        <v>#VALUE!</v>
      </c>
      <c r="R356" t="e">
        <f>INDEX(reces_codes,MATCH(loaded!AI356,reason,0))</f>
        <v>#N/A</v>
      </c>
      <c r="S356" t="e">
        <f>INDEX(TDS_codes,MATCH(loaded!AK356,TDS,0))</f>
        <v>#N/A</v>
      </c>
      <c r="T356" t="e">
        <f>IF(M356=2,"",INDEX(method_codes,MATCH(loaded!AM356,method,0)))</f>
        <v>#N/A</v>
      </c>
      <c r="U356" t="e">
        <f>IF(M356=2,"",INDEX(inj_codes,MATCH(loaded!AO356,inj,0)))</f>
        <v>#N/A</v>
      </c>
      <c r="V356" t="e">
        <f>IF(M356=2,"",INDEX(drug_codes,MATCH(loaded!AQ356,drug,0)))</f>
        <v>#N/A</v>
      </c>
      <c r="W356" t="e">
        <f>IF(M356=2,"",_xlfn.IFNA(INDEX(drug_codes,MATCH(loaded!AS356,drug,0)),""))</f>
        <v>#N/A</v>
      </c>
      <c r="X356" t="e">
        <f>IF(M356=2,"",_xlfn.IFNA(INDEX(drug_codes,MATCH(loaded!AU356,drug,0)),""))</f>
        <v>#N/A</v>
      </c>
      <c r="Y356" t="e">
        <f>IF(M356=2,"",_xlfn.IFNA(INDEX(drug_codes,MATCH(loaded!AW356,drug,0)),""))</f>
        <v>#N/A</v>
      </c>
      <c r="Z356" t="e">
        <f>IF(M356=2,"",_xlfn.IFNA(INDEX(drug_codes,MATCH(loaded!AY356,drug,0)),""))</f>
        <v>#N/A</v>
      </c>
      <c r="AA356" t="e">
        <f>IF(M356=2,"",_xlfn.IFNA(INDEX(drug_codes,MATCH(loaded!BA356,drug,0)),""))</f>
        <v>#N/A</v>
      </c>
      <c r="AB356" t="e">
        <f>INDEX(MTT_codes,MATCH(loaded!BC356,MTT,0))</f>
        <v>#N/A</v>
      </c>
      <c r="AC356" t="str">
        <f>_xlfn.IFNA(INDEX(MTT_codes,MATCH(loaded!BE356,MTT,0)),"")</f>
        <v/>
      </c>
      <c r="AD356" t="str">
        <f>_xlfn.IFNA(INDEX(MTT_codes,MATCH(loaded!BG356,MTT,0)),"")</f>
        <v/>
      </c>
      <c r="AE356" t="str">
        <f>_xlfn.IFNA(INDEX(MTT_codes,MATCH(loaded!BI356,MTT,0)),"")</f>
        <v/>
      </c>
      <c r="AF356" t="str">
        <f>_xlfn.IFNA(INDEX(MTT_codes,MATCH(loaded!BK356,MTT,0)),"")</f>
        <v/>
      </c>
      <c r="AG356" t="str">
        <f>_xlfn.IFNA(INDEX(MTT_codes,MATCH(loaded!BM356,MTT,0)),"")</f>
        <v/>
      </c>
      <c r="AH356" t="e">
        <f>INDEX(liv_ar_codes,MATCH(loaded!BO356,liv_ar,0))</f>
        <v>#N/A</v>
      </c>
      <c r="AI356" t="str">
        <f>_xlfn.IFNA(INDEX(MTT_codes,MATCH(loaded!BQ356,MTT,0)),"")</f>
        <v/>
      </c>
      <c r="AJ356">
        <f>_xlfn.IFNA(INDEX(mental_codes,MATCH(loaded!BS356,mental,0)),9)</f>
        <v>9</v>
      </c>
    </row>
    <row r="357" spans="2:36">
      <c r="B357">
        <f>loaded!C357</f>
        <v>0</v>
      </c>
      <c r="C357">
        <f>loaded!I357</f>
        <v>0</v>
      </c>
      <c r="D357">
        <f>IF(loaded!K357="Male",1,IF(loaded!K357="Female",2,9))</f>
        <v>9</v>
      </c>
      <c r="E357" s="89" t="e">
        <f>IF(stats!$Y$13,DATE(RIGHT(loaded!M357,4),MID(loaded!M357,3,2),LEFT(loaded!M357,2)),DATE(RIGHT(loaded!M357,4), MID(loaded!M357,4,2),LEFT(loaded!M357,2)))</f>
        <v>#VALUE!</v>
      </c>
      <c r="F357" s="67" t="e">
        <f t="shared" si="10"/>
        <v>#VALUE!</v>
      </c>
      <c r="G357" t="str">
        <f>LEFT(loaded!O357,3)</f>
        <v/>
      </c>
      <c r="H357" s="67" t="str">
        <f>_xlfn.IFNA(INDEX(cntry_codes,MATCH(loaded!Q357,countries,0)),IF(loaded!Q357="","0003",""))</f>
        <v>0003</v>
      </c>
      <c r="I357" t="e">
        <f>INDEX(atsi_codes,MATCH(loaded!S357,atsi,0))</f>
        <v>#N/A</v>
      </c>
      <c r="J357" t="e">
        <f>INDEX(lang_codes,MATCH(loaded!U357,lang,0))</f>
        <v>#N/A</v>
      </c>
      <c r="K357" s="6">
        <f>loaded!W357</f>
        <v>0</v>
      </c>
      <c r="L357" t="e">
        <f>INDEX(us_acc_codes,MATCH(loaded!Y357,us_acc,0))</f>
        <v>#N/A</v>
      </c>
      <c r="M357" t="e">
        <f>INDEX(client_codes,MATCH(loaded!AA357,client,0))</f>
        <v>#N/A</v>
      </c>
      <c r="N357" t="e">
        <f>INDEX(src_ref_codes,MATCH(loaded!AC357,src_ref,0))</f>
        <v>#N/A</v>
      </c>
      <c r="O357" s="89" t="e">
        <f>IF(stats!$Y$13,DATE(RIGHT(loaded!AE357,4),MID(loaded!AE357,3,2),LEFT(loaded!AE357,2)),DATE(RIGHT(loaded!AE357,4),MID(loaded!AE357,4,2),LEFT(loaded!AE357,2)))</f>
        <v>#VALUE!</v>
      </c>
      <c r="P357" s="89" t="e">
        <f>IF(stats!$Y$13,DATE(RIGHT(loaded!AG357,4),MID(loaded!AG357,3,2),LEFT(loaded!AG357,2)),DATE(RIGHT(loaded!AG357,4),MID(loaded!AG357,4,2),LEFT(loaded!AG357,2)))</f>
        <v>#VALUE!</v>
      </c>
      <c r="Q357" s="67" t="e">
        <f t="shared" si="11"/>
        <v>#VALUE!</v>
      </c>
      <c r="R357" t="e">
        <f>INDEX(reces_codes,MATCH(loaded!AI357,reason,0))</f>
        <v>#N/A</v>
      </c>
      <c r="S357" t="e">
        <f>INDEX(TDS_codes,MATCH(loaded!AK357,TDS,0))</f>
        <v>#N/A</v>
      </c>
      <c r="T357" t="e">
        <f>IF(M357=2,"",INDEX(method_codes,MATCH(loaded!AM357,method,0)))</f>
        <v>#N/A</v>
      </c>
      <c r="U357" t="e">
        <f>IF(M357=2,"",INDEX(inj_codes,MATCH(loaded!AO357,inj,0)))</f>
        <v>#N/A</v>
      </c>
      <c r="V357" t="e">
        <f>IF(M357=2,"",INDEX(drug_codes,MATCH(loaded!AQ357,drug,0)))</f>
        <v>#N/A</v>
      </c>
      <c r="W357" t="e">
        <f>IF(M357=2,"",_xlfn.IFNA(INDEX(drug_codes,MATCH(loaded!AS357,drug,0)),""))</f>
        <v>#N/A</v>
      </c>
      <c r="X357" t="e">
        <f>IF(M357=2,"",_xlfn.IFNA(INDEX(drug_codes,MATCH(loaded!AU357,drug,0)),""))</f>
        <v>#N/A</v>
      </c>
      <c r="Y357" t="e">
        <f>IF(M357=2,"",_xlfn.IFNA(INDEX(drug_codes,MATCH(loaded!AW357,drug,0)),""))</f>
        <v>#N/A</v>
      </c>
      <c r="Z357" t="e">
        <f>IF(M357=2,"",_xlfn.IFNA(INDEX(drug_codes,MATCH(loaded!AY357,drug,0)),""))</f>
        <v>#N/A</v>
      </c>
      <c r="AA357" t="e">
        <f>IF(M357=2,"",_xlfn.IFNA(INDEX(drug_codes,MATCH(loaded!BA357,drug,0)),""))</f>
        <v>#N/A</v>
      </c>
      <c r="AB357" t="e">
        <f>INDEX(MTT_codes,MATCH(loaded!BC357,MTT,0))</f>
        <v>#N/A</v>
      </c>
      <c r="AC357" t="str">
        <f>_xlfn.IFNA(INDEX(MTT_codes,MATCH(loaded!BE357,MTT,0)),"")</f>
        <v/>
      </c>
      <c r="AD357" t="str">
        <f>_xlfn.IFNA(INDEX(MTT_codes,MATCH(loaded!BG357,MTT,0)),"")</f>
        <v/>
      </c>
      <c r="AE357" t="str">
        <f>_xlfn.IFNA(INDEX(MTT_codes,MATCH(loaded!BI357,MTT,0)),"")</f>
        <v/>
      </c>
      <c r="AF357" t="str">
        <f>_xlfn.IFNA(INDEX(MTT_codes,MATCH(loaded!BK357,MTT,0)),"")</f>
        <v/>
      </c>
      <c r="AG357" t="str">
        <f>_xlfn.IFNA(INDEX(MTT_codes,MATCH(loaded!BM357,MTT,0)),"")</f>
        <v/>
      </c>
      <c r="AH357" t="e">
        <f>INDEX(liv_ar_codes,MATCH(loaded!BO357,liv_ar,0))</f>
        <v>#N/A</v>
      </c>
      <c r="AI357" t="str">
        <f>_xlfn.IFNA(INDEX(MTT_codes,MATCH(loaded!BQ357,MTT,0)),"")</f>
        <v/>
      </c>
      <c r="AJ357">
        <f>_xlfn.IFNA(INDEX(mental_codes,MATCH(loaded!BS357,mental,0)),9)</f>
        <v>9</v>
      </c>
    </row>
    <row r="358" spans="2:36">
      <c r="B358">
        <f>loaded!C358</f>
        <v>0</v>
      </c>
      <c r="C358">
        <f>loaded!I358</f>
        <v>0</v>
      </c>
      <c r="D358">
        <f>IF(loaded!K358="Male",1,IF(loaded!K358="Female",2,9))</f>
        <v>9</v>
      </c>
      <c r="E358" s="89" t="e">
        <f>IF(stats!$Y$13,DATE(RIGHT(loaded!M358,4),MID(loaded!M358,3,2),LEFT(loaded!M358,2)),DATE(RIGHT(loaded!M358,4), MID(loaded!M358,4,2),LEFT(loaded!M358,2)))</f>
        <v>#VALUE!</v>
      </c>
      <c r="F358" s="67" t="e">
        <f t="shared" si="10"/>
        <v>#VALUE!</v>
      </c>
      <c r="G358" t="str">
        <f>LEFT(loaded!O358,3)</f>
        <v/>
      </c>
      <c r="H358" s="67" t="str">
        <f>_xlfn.IFNA(INDEX(cntry_codes,MATCH(loaded!Q358,countries,0)),IF(loaded!Q358="","0003",""))</f>
        <v>0003</v>
      </c>
      <c r="I358" t="e">
        <f>INDEX(atsi_codes,MATCH(loaded!S358,atsi,0))</f>
        <v>#N/A</v>
      </c>
      <c r="J358" t="e">
        <f>INDEX(lang_codes,MATCH(loaded!U358,lang,0))</f>
        <v>#N/A</v>
      </c>
      <c r="K358" s="6">
        <f>loaded!W358</f>
        <v>0</v>
      </c>
      <c r="L358" t="e">
        <f>INDEX(us_acc_codes,MATCH(loaded!Y358,us_acc,0))</f>
        <v>#N/A</v>
      </c>
      <c r="M358" t="e">
        <f>INDEX(client_codes,MATCH(loaded!AA358,client,0))</f>
        <v>#N/A</v>
      </c>
      <c r="N358" t="e">
        <f>INDEX(src_ref_codes,MATCH(loaded!AC358,src_ref,0))</f>
        <v>#N/A</v>
      </c>
      <c r="O358" s="89" t="e">
        <f>IF(stats!$Y$13,DATE(RIGHT(loaded!AE358,4),MID(loaded!AE358,3,2),LEFT(loaded!AE358,2)),DATE(RIGHT(loaded!AE358,4),MID(loaded!AE358,4,2),LEFT(loaded!AE358,2)))</f>
        <v>#VALUE!</v>
      </c>
      <c r="P358" s="89" t="e">
        <f>IF(stats!$Y$13,DATE(RIGHT(loaded!AG358,4),MID(loaded!AG358,3,2),LEFT(loaded!AG358,2)),DATE(RIGHT(loaded!AG358,4),MID(loaded!AG358,4,2),LEFT(loaded!AG358,2)))</f>
        <v>#VALUE!</v>
      </c>
      <c r="Q358" s="67" t="e">
        <f t="shared" si="11"/>
        <v>#VALUE!</v>
      </c>
      <c r="R358" t="e">
        <f>INDEX(reces_codes,MATCH(loaded!AI358,reason,0))</f>
        <v>#N/A</v>
      </c>
      <c r="S358" t="e">
        <f>INDEX(TDS_codes,MATCH(loaded!AK358,TDS,0))</f>
        <v>#N/A</v>
      </c>
      <c r="T358" t="e">
        <f>IF(M358=2,"",INDEX(method_codes,MATCH(loaded!AM358,method,0)))</f>
        <v>#N/A</v>
      </c>
      <c r="U358" t="e">
        <f>IF(M358=2,"",INDEX(inj_codes,MATCH(loaded!AO358,inj,0)))</f>
        <v>#N/A</v>
      </c>
      <c r="V358" t="e">
        <f>IF(M358=2,"",INDEX(drug_codes,MATCH(loaded!AQ358,drug,0)))</f>
        <v>#N/A</v>
      </c>
      <c r="W358" t="e">
        <f>IF(M358=2,"",_xlfn.IFNA(INDEX(drug_codes,MATCH(loaded!AS358,drug,0)),""))</f>
        <v>#N/A</v>
      </c>
      <c r="X358" t="e">
        <f>IF(M358=2,"",_xlfn.IFNA(INDEX(drug_codes,MATCH(loaded!AU358,drug,0)),""))</f>
        <v>#N/A</v>
      </c>
      <c r="Y358" t="e">
        <f>IF(M358=2,"",_xlfn.IFNA(INDEX(drug_codes,MATCH(loaded!AW358,drug,0)),""))</f>
        <v>#N/A</v>
      </c>
      <c r="Z358" t="e">
        <f>IF(M358=2,"",_xlfn.IFNA(INDEX(drug_codes,MATCH(loaded!AY358,drug,0)),""))</f>
        <v>#N/A</v>
      </c>
      <c r="AA358" t="e">
        <f>IF(M358=2,"",_xlfn.IFNA(INDEX(drug_codes,MATCH(loaded!BA358,drug,0)),""))</f>
        <v>#N/A</v>
      </c>
      <c r="AB358" t="e">
        <f>INDEX(MTT_codes,MATCH(loaded!BC358,MTT,0))</f>
        <v>#N/A</v>
      </c>
      <c r="AC358" t="str">
        <f>_xlfn.IFNA(INDEX(MTT_codes,MATCH(loaded!BE358,MTT,0)),"")</f>
        <v/>
      </c>
      <c r="AD358" t="str">
        <f>_xlfn.IFNA(INDEX(MTT_codes,MATCH(loaded!BG358,MTT,0)),"")</f>
        <v/>
      </c>
      <c r="AE358" t="str">
        <f>_xlfn.IFNA(INDEX(MTT_codes,MATCH(loaded!BI358,MTT,0)),"")</f>
        <v/>
      </c>
      <c r="AF358" t="str">
        <f>_xlfn.IFNA(INDEX(MTT_codes,MATCH(loaded!BK358,MTT,0)),"")</f>
        <v/>
      </c>
      <c r="AG358" t="str">
        <f>_xlfn.IFNA(INDEX(MTT_codes,MATCH(loaded!BM358,MTT,0)),"")</f>
        <v/>
      </c>
      <c r="AH358" t="e">
        <f>INDEX(liv_ar_codes,MATCH(loaded!BO358,liv_ar,0))</f>
        <v>#N/A</v>
      </c>
      <c r="AI358" t="str">
        <f>_xlfn.IFNA(INDEX(MTT_codes,MATCH(loaded!BQ358,MTT,0)),"")</f>
        <v/>
      </c>
      <c r="AJ358">
        <f>_xlfn.IFNA(INDEX(mental_codes,MATCH(loaded!BS358,mental,0)),9)</f>
        <v>9</v>
      </c>
    </row>
    <row r="359" spans="2:36">
      <c r="B359">
        <f>loaded!C359</f>
        <v>0</v>
      </c>
      <c r="C359">
        <f>loaded!I359</f>
        <v>0</v>
      </c>
      <c r="D359">
        <f>IF(loaded!K359="Male",1,IF(loaded!K359="Female",2,9))</f>
        <v>9</v>
      </c>
      <c r="E359" s="89" t="e">
        <f>IF(stats!$Y$13,DATE(RIGHT(loaded!M359,4),MID(loaded!M359,3,2),LEFT(loaded!M359,2)),DATE(RIGHT(loaded!M359,4), MID(loaded!M359,4,2),LEFT(loaded!M359,2)))</f>
        <v>#VALUE!</v>
      </c>
      <c r="F359" s="67" t="e">
        <f t="shared" si="10"/>
        <v>#VALUE!</v>
      </c>
      <c r="G359" t="str">
        <f>LEFT(loaded!O359,3)</f>
        <v/>
      </c>
      <c r="H359" s="67" t="str">
        <f>_xlfn.IFNA(INDEX(cntry_codes,MATCH(loaded!Q359,countries,0)),IF(loaded!Q359="","0003",""))</f>
        <v>0003</v>
      </c>
      <c r="I359" t="e">
        <f>INDEX(atsi_codes,MATCH(loaded!S359,atsi,0))</f>
        <v>#N/A</v>
      </c>
      <c r="J359" t="e">
        <f>INDEX(lang_codes,MATCH(loaded!U359,lang,0))</f>
        <v>#N/A</v>
      </c>
      <c r="K359" s="6">
        <f>loaded!W359</f>
        <v>0</v>
      </c>
      <c r="L359" t="e">
        <f>INDEX(us_acc_codes,MATCH(loaded!Y359,us_acc,0))</f>
        <v>#N/A</v>
      </c>
      <c r="M359" t="e">
        <f>INDEX(client_codes,MATCH(loaded!AA359,client,0))</f>
        <v>#N/A</v>
      </c>
      <c r="N359" t="e">
        <f>INDEX(src_ref_codes,MATCH(loaded!AC359,src_ref,0))</f>
        <v>#N/A</v>
      </c>
      <c r="O359" s="89" t="e">
        <f>IF(stats!$Y$13,DATE(RIGHT(loaded!AE359,4),MID(loaded!AE359,3,2),LEFT(loaded!AE359,2)),DATE(RIGHT(loaded!AE359,4),MID(loaded!AE359,4,2),LEFT(loaded!AE359,2)))</f>
        <v>#VALUE!</v>
      </c>
      <c r="P359" s="89" t="e">
        <f>IF(stats!$Y$13,DATE(RIGHT(loaded!AG359,4),MID(loaded!AG359,3,2),LEFT(loaded!AG359,2)),DATE(RIGHT(loaded!AG359,4),MID(loaded!AG359,4,2),LEFT(loaded!AG359,2)))</f>
        <v>#VALUE!</v>
      </c>
      <c r="Q359" s="67" t="e">
        <f t="shared" si="11"/>
        <v>#VALUE!</v>
      </c>
      <c r="R359" t="e">
        <f>INDEX(reces_codes,MATCH(loaded!AI359,reason,0))</f>
        <v>#N/A</v>
      </c>
      <c r="S359" t="e">
        <f>INDEX(TDS_codes,MATCH(loaded!AK359,TDS,0))</f>
        <v>#N/A</v>
      </c>
      <c r="T359" t="e">
        <f>IF(M359=2,"",INDEX(method_codes,MATCH(loaded!AM359,method,0)))</f>
        <v>#N/A</v>
      </c>
      <c r="U359" t="e">
        <f>IF(M359=2,"",INDEX(inj_codes,MATCH(loaded!AO359,inj,0)))</f>
        <v>#N/A</v>
      </c>
      <c r="V359" t="e">
        <f>IF(M359=2,"",INDEX(drug_codes,MATCH(loaded!AQ359,drug,0)))</f>
        <v>#N/A</v>
      </c>
      <c r="W359" t="e">
        <f>IF(M359=2,"",_xlfn.IFNA(INDEX(drug_codes,MATCH(loaded!AS359,drug,0)),""))</f>
        <v>#N/A</v>
      </c>
      <c r="X359" t="e">
        <f>IF(M359=2,"",_xlfn.IFNA(INDEX(drug_codes,MATCH(loaded!AU359,drug,0)),""))</f>
        <v>#N/A</v>
      </c>
      <c r="Y359" t="e">
        <f>IF(M359=2,"",_xlfn.IFNA(INDEX(drug_codes,MATCH(loaded!AW359,drug,0)),""))</f>
        <v>#N/A</v>
      </c>
      <c r="Z359" t="e">
        <f>IF(M359=2,"",_xlfn.IFNA(INDEX(drug_codes,MATCH(loaded!AY359,drug,0)),""))</f>
        <v>#N/A</v>
      </c>
      <c r="AA359" t="e">
        <f>IF(M359=2,"",_xlfn.IFNA(INDEX(drug_codes,MATCH(loaded!BA359,drug,0)),""))</f>
        <v>#N/A</v>
      </c>
      <c r="AB359" t="e">
        <f>INDEX(MTT_codes,MATCH(loaded!BC359,MTT,0))</f>
        <v>#N/A</v>
      </c>
      <c r="AC359" t="str">
        <f>_xlfn.IFNA(INDEX(MTT_codes,MATCH(loaded!BE359,MTT,0)),"")</f>
        <v/>
      </c>
      <c r="AD359" t="str">
        <f>_xlfn.IFNA(INDEX(MTT_codes,MATCH(loaded!BG359,MTT,0)),"")</f>
        <v/>
      </c>
      <c r="AE359" t="str">
        <f>_xlfn.IFNA(INDEX(MTT_codes,MATCH(loaded!BI359,MTT,0)),"")</f>
        <v/>
      </c>
      <c r="AF359" t="str">
        <f>_xlfn.IFNA(INDEX(MTT_codes,MATCH(loaded!BK359,MTT,0)),"")</f>
        <v/>
      </c>
      <c r="AG359" t="str">
        <f>_xlfn.IFNA(INDEX(MTT_codes,MATCH(loaded!BM359,MTT,0)),"")</f>
        <v/>
      </c>
      <c r="AH359" t="e">
        <f>INDEX(liv_ar_codes,MATCH(loaded!BO359,liv_ar,0))</f>
        <v>#N/A</v>
      </c>
      <c r="AI359" t="str">
        <f>_xlfn.IFNA(INDEX(MTT_codes,MATCH(loaded!BQ359,MTT,0)),"")</f>
        <v/>
      </c>
      <c r="AJ359">
        <f>_xlfn.IFNA(INDEX(mental_codes,MATCH(loaded!BS359,mental,0)),9)</f>
        <v>9</v>
      </c>
    </row>
    <row r="360" spans="2:36">
      <c r="B360">
        <f>loaded!C360</f>
        <v>0</v>
      </c>
      <c r="C360">
        <f>loaded!I360</f>
        <v>0</v>
      </c>
      <c r="D360">
        <f>IF(loaded!K360="Male",1,IF(loaded!K360="Female",2,9))</f>
        <v>9</v>
      </c>
      <c r="E360" s="89" t="e">
        <f>IF(stats!$Y$13,DATE(RIGHT(loaded!M360,4),MID(loaded!M360,3,2),LEFT(loaded!M360,2)),DATE(RIGHT(loaded!M360,4), MID(loaded!M360,4,2),LEFT(loaded!M360,2)))</f>
        <v>#VALUE!</v>
      </c>
      <c r="F360" s="67" t="e">
        <f t="shared" si="10"/>
        <v>#VALUE!</v>
      </c>
      <c r="G360" t="str">
        <f>LEFT(loaded!O360,3)</f>
        <v/>
      </c>
      <c r="H360" s="67" t="str">
        <f>_xlfn.IFNA(INDEX(cntry_codes,MATCH(loaded!Q360,countries,0)),IF(loaded!Q360="","0003",""))</f>
        <v>0003</v>
      </c>
      <c r="I360" t="e">
        <f>INDEX(atsi_codes,MATCH(loaded!S360,atsi,0))</f>
        <v>#N/A</v>
      </c>
      <c r="J360" t="e">
        <f>INDEX(lang_codes,MATCH(loaded!U360,lang,0))</f>
        <v>#N/A</v>
      </c>
      <c r="K360" s="6">
        <f>loaded!W360</f>
        <v>0</v>
      </c>
      <c r="L360" t="e">
        <f>INDEX(us_acc_codes,MATCH(loaded!Y360,us_acc,0))</f>
        <v>#N/A</v>
      </c>
      <c r="M360" t="e">
        <f>INDEX(client_codes,MATCH(loaded!AA360,client,0))</f>
        <v>#N/A</v>
      </c>
      <c r="N360" t="e">
        <f>INDEX(src_ref_codes,MATCH(loaded!AC360,src_ref,0))</f>
        <v>#N/A</v>
      </c>
      <c r="O360" s="89" t="e">
        <f>IF(stats!$Y$13,DATE(RIGHT(loaded!AE360,4),MID(loaded!AE360,3,2),LEFT(loaded!AE360,2)),DATE(RIGHT(loaded!AE360,4),MID(loaded!AE360,4,2),LEFT(loaded!AE360,2)))</f>
        <v>#VALUE!</v>
      </c>
      <c r="P360" s="89" t="e">
        <f>IF(stats!$Y$13,DATE(RIGHT(loaded!AG360,4),MID(loaded!AG360,3,2),LEFT(loaded!AG360,2)),DATE(RIGHT(loaded!AG360,4),MID(loaded!AG360,4,2),LEFT(loaded!AG360,2)))</f>
        <v>#VALUE!</v>
      </c>
      <c r="Q360" s="67" t="e">
        <f t="shared" si="11"/>
        <v>#VALUE!</v>
      </c>
      <c r="R360" t="e">
        <f>INDEX(reces_codes,MATCH(loaded!AI360,reason,0))</f>
        <v>#N/A</v>
      </c>
      <c r="S360" t="e">
        <f>INDEX(TDS_codes,MATCH(loaded!AK360,TDS,0))</f>
        <v>#N/A</v>
      </c>
      <c r="T360" t="e">
        <f>IF(M360=2,"",INDEX(method_codes,MATCH(loaded!AM360,method,0)))</f>
        <v>#N/A</v>
      </c>
      <c r="U360" t="e">
        <f>IF(M360=2,"",INDEX(inj_codes,MATCH(loaded!AO360,inj,0)))</f>
        <v>#N/A</v>
      </c>
      <c r="V360" t="e">
        <f>IF(M360=2,"",INDEX(drug_codes,MATCH(loaded!AQ360,drug,0)))</f>
        <v>#N/A</v>
      </c>
      <c r="W360" t="e">
        <f>IF(M360=2,"",_xlfn.IFNA(INDEX(drug_codes,MATCH(loaded!AS360,drug,0)),""))</f>
        <v>#N/A</v>
      </c>
      <c r="X360" t="e">
        <f>IF(M360=2,"",_xlfn.IFNA(INDEX(drug_codes,MATCH(loaded!AU360,drug,0)),""))</f>
        <v>#N/A</v>
      </c>
      <c r="Y360" t="e">
        <f>IF(M360=2,"",_xlfn.IFNA(INDEX(drug_codes,MATCH(loaded!AW360,drug,0)),""))</f>
        <v>#N/A</v>
      </c>
      <c r="Z360" t="e">
        <f>IF(M360=2,"",_xlfn.IFNA(INDEX(drug_codes,MATCH(loaded!AY360,drug,0)),""))</f>
        <v>#N/A</v>
      </c>
      <c r="AA360" t="e">
        <f>IF(M360=2,"",_xlfn.IFNA(INDEX(drug_codes,MATCH(loaded!BA360,drug,0)),""))</f>
        <v>#N/A</v>
      </c>
      <c r="AB360" t="e">
        <f>INDEX(MTT_codes,MATCH(loaded!BC360,MTT,0))</f>
        <v>#N/A</v>
      </c>
      <c r="AC360" t="str">
        <f>_xlfn.IFNA(INDEX(MTT_codes,MATCH(loaded!BE360,MTT,0)),"")</f>
        <v/>
      </c>
      <c r="AD360" t="str">
        <f>_xlfn.IFNA(INDEX(MTT_codes,MATCH(loaded!BG360,MTT,0)),"")</f>
        <v/>
      </c>
      <c r="AE360" t="str">
        <f>_xlfn.IFNA(INDEX(MTT_codes,MATCH(loaded!BI360,MTT,0)),"")</f>
        <v/>
      </c>
      <c r="AF360" t="str">
        <f>_xlfn.IFNA(INDEX(MTT_codes,MATCH(loaded!BK360,MTT,0)),"")</f>
        <v/>
      </c>
      <c r="AG360" t="str">
        <f>_xlfn.IFNA(INDEX(MTT_codes,MATCH(loaded!BM360,MTT,0)),"")</f>
        <v/>
      </c>
      <c r="AH360" t="e">
        <f>INDEX(liv_ar_codes,MATCH(loaded!BO360,liv_ar,0))</f>
        <v>#N/A</v>
      </c>
      <c r="AI360" t="str">
        <f>_xlfn.IFNA(INDEX(MTT_codes,MATCH(loaded!BQ360,MTT,0)),"")</f>
        <v/>
      </c>
      <c r="AJ360">
        <f>_xlfn.IFNA(INDEX(mental_codes,MATCH(loaded!BS360,mental,0)),9)</f>
        <v>9</v>
      </c>
    </row>
    <row r="361" spans="2:36">
      <c r="B361">
        <f>loaded!C361</f>
        <v>0</v>
      </c>
      <c r="C361">
        <f>loaded!I361</f>
        <v>0</v>
      </c>
      <c r="D361">
        <f>IF(loaded!K361="Male",1,IF(loaded!K361="Female",2,9))</f>
        <v>9</v>
      </c>
      <c r="E361" s="89" t="e">
        <f>IF(stats!$Y$13,DATE(RIGHT(loaded!M361,4),MID(loaded!M361,3,2),LEFT(loaded!M361,2)),DATE(RIGHT(loaded!M361,4), MID(loaded!M361,4,2),LEFT(loaded!M361,2)))</f>
        <v>#VALUE!</v>
      </c>
      <c r="F361" s="67" t="e">
        <f t="shared" si="10"/>
        <v>#VALUE!</v>
      </c>
      <c r="G361" t="str">
        <f>LEFT(loaded!O361,3)</f>
        <v/>
      </c>
      <c r="H361" s="67" t="str">
        <f>_xlfn.IFNA(INDEX(cntry_codes,MATCH(loaded!Q361,countries,0)),IF(loaded!Q361="","0003",""))</f>
        <v>0003</v>
      </c>
      <c r="I361" t="e">
        <f>INDEX(atsi_codes,MATCH(loaded!S361,atsi,0))</f>
        <v>#N/A</v>
      </c>
      <c r="J361" t="e">
        <f>INDEX(lang_codes,MATCH(loaded!U361,lang,0))</f>
        <v>#N/A</v>
      </c>
      <c r="K361" s="6">
        <f>loaded!W361</f>
        <v>0</v>
      </c>
      <c r="L361" t="e">
        <f>INDEX(us_acc_codes,MATCH(loaded!Y361,us_acc,0))</f>
        <v>#N/A</v>
      </c>
      <c r="M361" t="e">
        <f>INDEX(client_codes,MATCH(loaded!AA361,client,0))</f>
        <v>#N/A</v>
      </c>
      <c r="N361" t="e">
        <f>INDEX(src_ref_codes,MATCH(loaded!AC361,src_ref,0))</f>
        <v>#N/A</v>
      </c>
      <c r="O361" s="89" t="e">
        <f>IF(stats!$Y$13,DATE(RIGHT(loaded!AE361,4),MID(loaded!AE361,3,2),LEFT(loaded!AE361,2)),DATE(RIGHT(loaded!AE361,4),MID(loaded!AE361,4,2),LEFT(loaded!AE361,2)))</f>
        <v>#VALUE!</v>
      </c>
      <c r="P361" s="89" t="e">
        <f>IF(stats!$Y$13,DATE(RIGHT(loaded!AG361,4),MID(loaded!AG361,3,2),LEFT(loaded!AG361,2)),DATE(RIGHT(loaded!AG361,4),MID(loaded!AG361,4,2),LEFT(loaded!AG361,2)))</f>
        <v>#VALUE!</v>
      </c>
      <c r="Q361" s="67" t="e">
        <f t="shared" si="11"/>
        <v>#VALUE!</v>
      </c>
      <c r="R361" t="e">
        <f>INDEX(reces_codes,MATCH(loaded!AI361,reason,0))</f>
        <v>#N/A</v>
      </c>
      <c r="S361" t="e">
        <f>INDEX(TDS_codes,MATCH(loaded!AK361,TDS,0))</f>
        <v>#N/A</v>
      </c>
      <c r="T361" t="e">
        <f>IF(M361=2,"",INDEX(method_codes,MATCH(loaded!AM361,method,0)))</f>
        <v>#N/A</v>
      </c>
      <c r="U361" t="e">
        <f>IF(M361=2,"",INDEX(inj_codes,MATCH(loaded!AO361,inj,0)))</f>
        <v>#N/A</v>
      </c>
      <c r="V361" t="e">
        <f>IF(M361=2,"",INDEX(drug_codes,MATCH(loaded!AQ361,drug,0)))</f>
        <v>#N/A</v>
      </c>
      <c r="W361" t="e">
        <f>IF(M361=2,"",_xlfn.IFNA(INDEX(drug_codes,MATCH(loaded!AS361,drug,0)),""))</f>
        <v>#N/A</v>
      </c>
      <c r="X361" t="e">
        <f>IF(M361=2,"",_xlfn.IFNA(INDEX(drug_codes,MATCH(loaded!AU361,drug,0)),""))</f>
        <v>#N/A</v>
      </c>
      <c r="Y361" t="e">
        <f>IF(M361=2,"",_xlfn.IFNA(INDEX(drug_codes,MATCH(loaded!AW361,drug,0)),""))</f>
        <v>#N/A</v>
      </c>
      <c r="Z361" t="e">
        <f>IF(M361=2,"",_xlfn.IFNA(INDEX(drug_codes,MATCH(loaded!AY361,drug,0)),""))</f>
        <v>#N/A</v>
      </c>
      <c r="AA361" t="e">
        <f>IF(M361=2,"",_xlfn.IFNA(INDEX(drug_codes,MATCH(loaded!BA361,drug,0)),""))</f>
        <v>#N/A</v>
      </c>
      <c r="AB361" t="e">
        <f>INDEX(MTT_codes,MATCH(loaded!BC361,MTT,0))</f>
        <v>#N/A</v>
      </c>
      <c r="AC361" t="str">
        <f>_xlfn.IFNA(INDEX(MTT_codes,MATCH(loaded!BE361,MTT,0)),"")</f>
        <v/>
      </c>
      <c r="AD361" t="str">
        <f>_xlfn.IFNA(INDEX(MTT_codes,MATCH(loaded!BG361,MTT,0)),"")</f>
        <v/>
      </c>
      <c r="AE361" t="str">
        <f>_xlfn.IFNA(INDEX(MTT_codes,MATCH(loaded!BI361,MTT,0)),"")</f>
        <v/>
      </c>
      <c r="AF361" t="str">
        <f>_xlfn.IFNA(INDEX(MTT_codes,MATCH(loaded!BK361,MTT,0)),"")</f>
        <v/>
      </c>
      <c r="AG361" t="str">
        <f>_xlfn.IFNA(INDEX(MTT_codes,MATCH(loaded!BM361,MTT,0)),"")</f>
        <v/>
      </c>
      <c r="AH361" t="e">
        <f>INDEX(liv_ar_codes,MATCH(loaded!BO361,liv_ar,0))</f>
        <v>#N/A</v>
      </c>
      <c r="AI361" t="str">
        <f>_xlfn.IFNA(INDEX(MTT_codes,MATCH(loaded!BQ361,MTT,0)),"")</f>
        <v/>
      </c>
      <c r="AJ361">
        <f>_xlfn.IFNA(INDEX(mental_codes,MATCH(loaded!BS361,mental,0)),9)</f>
        <v>9</v>
      </c>
    </row>
    <row r="362" spans="2:36">
      <c r="B362">
        <f>loaded!C362</f>
        <v>0</v>
      </c>
      <c r="C362">
        <f>loaded!I362</f>
        <v>0</v>
      </c>
      <c r="D362">
        <f>IF(loaded!K362="Male",1,IF(loaded!K362="Female",2,9))</f>
        <v>9</v>
      </c>
      <c r="E362" s="89" t="e">
        <f>IF(stats!$Y$13,DATE(RIGHT(loaded!M362,4),MID(loaded!M362,3,2),LEFT(loaded!M362,2)),DATE(RIGHT(loaded!M362,4), MID(loaded!M362,4,2),LEFT(loaded!M362,2)))</f>
        <v>#VALUE!</v>
      </c>
      <c r="F362" s="67" t="e">
        <f t="shared" si="10"/>
        <v>#VALUE!</v>
      </c>
      <c r="G362" t="str">
        <f>LEFT(loaded!O362,3)</f>
        <v/>
      </c>
      <c r="H362" s="67" t="str">
        <f>_xlfn.IFNA(INDEX(cntry_codes,MATCH(loaded!Q362,countries,0)),IF(loaded!Q362="","0003",""))</f>
        <v>0003</v>
      </c>
      <c r="I362" t="e">
        <f>INDEX(atsi_codes,MATCH(loaded!S362,atsi,0))</f>
        <v>#N/A</v>
      </c>
      <c r="J362" t="e">
        <f>INDEX(lang_codes,MATCH(loaded!U362,lang,0))</f>
        <v>#N/A</v>
      </c>
      <c r="K362" s="6">
        <f>loaded!W362</f>
        <v>0</v>
      </c>
      <c r="L362" t="e">
        <f>INDEX(us_acc_codes,MATCH(loaded!Y362,us_acc,0))</f>
        <v>#N/A</v>
      </c>
      <c r="M362" t="e">
        <f>INDEX(client_codes,MATCH(loaded!AA362,client,0))</f>
        <v>#N/A</v>
      </c>
      <c r="N362" t="e">
        <f>INDEX(src_ref_codes,MATCH(loaded!AC362,src_ref,0))</f>
        <v>#N/A</v>
      </c>
      <c r="O362" s="89" t="e">
        <f>IF(stats!$Y$13,DATE(RIGHT(loaded!AE362,4),MID(loaded!AE362,3,2),LEFT(loaded!AE362,2)),DATE(RIGHT(loaded!AE362,4),MID(loaded!AE362,4,2),LEFT(loaded!AE362,2)))</f>
        <v>#VALUE!</v>
      </c>
      <c r="P362" s="89" t="e">
        <f>IF(stats!$Y$13,DATE(RIGHT(loaded!AG362,4),MID(loaded!AG362,3,2),LEFT(loaded!AG362,2)),DATE(RIGHT(loaded!AG362,4),MID(loaded!AG362,4,2),LEFT(loaded!AG362,2)))</f>
        <v>#VALUE!</v>
      </c>
      <c r="Q362" s="67" t="e">
        <f t="shared" si="11"/>
        <v>#VALUE!</v>
      </c>
      <c r="R362" t="e">
        <f>INDEX(reces_codes,MATCH(loaded!AI362,reason,0))</f>
        <v>#N/A</v>
      </c>
      <c r="S362" t="e">
        <f>INDEX(TDS_codes,MATCH(loaded!AK362,TDS,0))</f>
        <v>#N/A</v>
      </c>
      <c r="T362" t="e">
        <f>IF(M362=2,"",INDEX(method_codes,MATCH(loaded!AM362,method,0)))</f>
        <v>#N/A</v>
      </c>
      <c r="U362" t="e">
        <f>IF(M362=2,"",INDEX(inj_codes,MATCH(loaded!AO362,inj,0)))</f>
        <v>#N/A</v>
      </c>
      <c r="V362" t="e">
        <f>IF(M362=2,"",INDEX(drug_codes,MATCH(loaded!AQ362,drug,0)))</f>
        <v>#N/A</v>
      </c>
      <c r="W362" t="e">
        <f>IF(M362=2,"",_xlfn.IFNA(INDEX(drug_codes,MATCH(loaded!AS362,drug,0)),""))</f>
        <v>#N/A</v>
      </c>
      <c r="X362" t="e">
        <f>IF(M362=2,"",_xlfn.IFNA(INDEX(drug_codes,MATCH(loaded!AU362,drug,0)),""))</f>
        <v>#N/A</v>
      </c>
      <c r="Y362" t="e">
        <f>IF(M362=2,"",_xlfn.IFNA(INDEX(drug_codes,MATCH(loaded!AW362,drug,0)),""))</f>
        <v>#N/A</v>
      </c>
      <c r="Z362" t="e">
        <f>IF(M362=2,"",_xlfn.IFNA(INDEX(drug_codes,MATCH(loaded!AY362,drug,0)),""))</f>
        <v>#N/A</v>
      </c>
      <c r="AA362" t="e">
        <f>IF(M362=2,"",_xlfn.IFNA(INDEX(drug_codes,MATCH(loaded!BA362,drug,0)),""))</f>
        <v>#N/A</v>
      </c>
      <c r="AB362" t="e">
        <f>INDEX(MTT_codes,MATCH(loaded!BC362,MTT,0))</f>
        <v>#N/A</v>
      </c>
      <c r="AC362" t="str">
        <f>_xlfn.IFNA(INDEX(MTT_codes,MATCH(loaded!BE362,MTT,0)),"")</f>
        <v/>
      </c>
      <c r="AD362" t="str">
        <f>_xlfn.IFNA(INDEX(MTT_codes,MATCH(loaded!BG362,MTT,0)),"")</f>
        <v/>
      </c>
      <c r="AE362" t="str">
        <f>_xlfn.IFNA(INDEX(MTT_codes,MATCH(loaded!BI362,MTT,0)),"")</f>
        <v/>
      </c>
      <c r="AF362" t="str">
        <f>_xlfn.IFNA(INDEX(MTT_codes,MATCH(loaded!BK362,MTT,0)),"")</f>
        <v/>
      </c>
      <c r="AG362" t="str">
        <f>_xlfn.IFNA(INDEX(MTT_codes,MATCH(loaded!BM362,MTT,0)),"")</f>
        <v/>
      </c>
      <c r="AH362" t="e">
        <f>INDEX(liv_ar_codes,MATCH(loaded!BO362,liv_ar,0))</f>
        <v>#N/A</v>
      </c>
      <c r="AI362" t="str">
        <f>_xlfn.IFNA(INDEX(MTT_codes,MATCH(loaded!BQ362,MTT,0)),"")</f>
        <v/>
      </c>
      <c r="AJ362">
        <f>_xlfn.IFNA(INDEX(mental_codes,MATCH(loaded!BS362,mental,0)),9)</f>
        <v>9</v>
      </c>
    </row>
    <row r="363" spans="2:36">
      <c r="B363">
        <f>loaded!C363</f>
        <v>0</v>
      </c>
      <c r="C363">
        <f>loaded!I363</f>
        <v>0</v>
      </c>
      <c r="D363">
        <f>IF(loaded!K363="Male",1,IF(loaded!K363="Female",2,9))</f>
        <v>9</v>
      </c>
      <c r="E363" s="89" t="e">
        <f>IF(stats!$Y$13,DATE(RIGHT(loaded!M363,4),MID(loaded!M363,3,2),LEFT(loaded!M363,2)),DATE(RIGHT(loaded!M363,4), MID(loaded!M363,4,2),LEFT(loaded!M363,2)))</f>
        <v>#VALUE!</v>
      </c>
      <c r="F363" s="67" t="e">
        <f t="shared" si="10"/>
        <v>#VALUE!</v>
      </c>
      <c r="G363" t="str">
        <f>LEFT(loaded!O363,3)</f>
        <v/>
      </c>
      <c r="H363" s="67" t="str">
        <f>_xlfn.IFNA(INDEX(cntry_codes,MATCH(loaded!Q363,countries,0)),IF(loaded!Q363="","0003",""))</f>
        <v>0003</v>
      </c>
      <c r="I363" t="e">
        <f>INDEX(atsi_codes,MATCH(loaded!S363,atsi,0))</f>
        <v>#N/A</v>
      </c>
      <c r="J363" t="e">
        <f>INDEX(lang_codes,MATCH(loaded!U363,lang,0))</f>
        <v>#N/A</v>
      </c>
      <c r="K363" s="6">
        <f>loaded!W363</f>
        <v>0</v>
      </c>
      <c r="L363" t="e">
        <f>INDEX(us_acc_codes,MATCH(loaded!Y363,us_acc,0))</f>
        <v>#N/A</v>
      </c>
      <c r="M363" t="e">
        <f>INDEX(client_codes,MATCH(loaded!AA363,client,0))</f>
        <v>#N/A</v>
      </c>
      <c r="N363" t="e">
        <f>INDEX(src_ref_codes,MATCH(loaded!AC363,src_ref,0))</f>
        <v>#N/A</v>
      </c>
      <c r="O363" s="89" t="e">
        <f>IF(stats!$Y$13,DATE(RIGHT(loaded!AE363,4),MID(loaded!AE363,3,2),LEFT(loaded!AE363,2)),DATE(RIGHT(loaded!AE363,4),MID(loaded!AE363,4,2),LEFT(loaded!AE363,2)))</f>
        <v>#VALUE!</v>
      </c>
      <c r="P363" s="89" t="e">
        <f>IF(stats!$Y$13,DATE(RIGHT(loaded!AG363,4),MID(loaded!AG363,3,2),LEFT(loaded!AG363,2)),DATE(RIGHT(loaded!AG363,4),MID(loaded!AG363,4,2),LEFT(loaded!AG363,2)))</f>
        <v>#VALUE!</v>
      </c>
      <c r="Q363" s="67" t="e">
        <f t="shared" si="11"/>
        <v>#VALUE!</v>
      </c>
      <c r="R363" t="e">
        <f>INDEX(reces_codes,MATCH(loaded!AI363,reason,0))</f>
        <v>#N/A</v>
      </c>
      <c r="S363" t="e">
        <f>INDEX(TDS_codes,MATCH(loaded!AK363,TDS,0))</f>
        <v>#N/A</v>
      </c>
      <c r="T363" t="e">
        <f>IF(M363=2,"",INDEX(method_codes,MATCH(loaded!AM363,method,0)))</f>
        <v>#N/A</v>
      </c>
      <c r="U363" t="e">
        <f>IF(M363=2,"",INDEX(inj_codes,MATCH(loaded!AO363,inj,0)))</f>
        <v>#N/A</v>
      </c>
      <c r="V363" t="e">
        <f>IF(M363=2,"",INDEX(drug_codes,MATCH(loaded!AQ363,drug,0)))</f>
        <v>#N/A</v>
      </c>
      <c r="W363" t="e">
        <f>IF(M363=2,"",_xlfn.IFNA(INDEX(drug_codes,MATCH(loaded!AS363,drug,0)),""))</f>
        <v>#N/A</v>
      </c>
      <c r="X363" t="e">
        <f>IF(M363=2,"",_xlfn.IFNA(INDEX(drug_codes,MATCH(loaded!AU363,drug,0)),""))</f>
        <v>#N/A</v>
      </c>
      <c r="Y363" t="e">
        <f>IF(M363=2,"",_xlfn.IFNA(INDEX(drug_codes,MATCH(loaded!AW363,drug,0)),""))</f>
        <v>#N/A</v>
      </c>
      <c r="Z363" t="e">
        <f>IF(M363=2,"",_xlfn.IFNA(INDEX(drug_codes,MATCH(loaded!AY363,drug,0)),""))</f>
        <v>#N/A</v>
      </c>
      <c r="AA363" t="e">
        <f>IF(M363=2,"",_xlfn.IFNA(INDEX(drug_codes,MATCH(loaded!BA363,drug,0)),""))</f>
        <v>#N/A</v>
      </c>
      <c r="AB363" t="e">
        <f>INDEX(MTT_codes,MATCH(loaded!BC363,MTT,0))</f>
        <v>#N/A</v>
      </c>
      <c r="AC363" t="str">
        <f>_xlfn.IFNA(INDEX(MTT_codes,MATCH(loaded!BE363,MTT,0)),"")</f>
        <v/>
      </c>
      <c r="AD363" t="str">
        <f>_xlfn.IFNA(INDEX(MTT_codes,MATCH(loaded!BG363,MTT,0)),"")</f>
        <v/>
      </c>
      <c r="AE363" t="str">
        <f>_xlfn.IFNA(INDEX(MTT_codes,MATCH(loaded!BI363,MTT,0)),"")</f>
        <v/>
      </c>
      <c r="AF363" t="str">
        <f>_xlfn.IFNA(INDEX(MTT_codes,MATCH(loaded!BK363,MTT,0)),"")</f>
        <v/>
      </c>
      <c r="AG363" t="str">
        <f>_xlfn.IFNA(INDEX(MTT_codes,MATCH(loaded!BM363,MTT,0)),"")</f>
        <v/>
      </c>
      <c r="AH363" t="e">
        <f>INDEX(liv_ar_codes,MATCH(loaded!BO363,liv_ar,0))</f>
        <v>#N/A</v>
      </c>
      <c r="AI363" t="str">
        <f>_xlfn.IFNA(INDEX(MTT_codes,MATCH(loaded!BQ363,MTT,0)),"")</f>
        <v/>
      </c>
      <c r="AJ363">
        <f>_xlfn.IFNA(INDEX(mental_codes,MATCH(loaded!BS363,mental,0)),9)</f>
        <v>9</v>
      </c>
    </row>
    <row r="364" spans="2:36">
      <c r="B364">
        <f>loaded!C364</f>
        <v>0</v>
      </c>
      <c r="C364">
        <f>loaded!I364</f>
        <v>0</v>
      </c>
      <c r="D364">
        <f>IF(loaded!K364="Male",1,IF(loaded!K364="Female",2,9))</f>
        <v>9</v>
      </c>
      <c r="E364" s="89" t="e">
        <f>IF(stats!$Y$13,DATE(RIGHT(loaded!M364,4),MID(loaded!M364,3,2),LEFT(loaded!M364,2)),DATE(RIGHT(loaded!M364,4), MID(loaded!M364,4,2),LEFT(loaded!M364,2)))</f>
        <v>#VALUE!</v>
      </c>
      <c r="F364" s="67" t="e">
        <f t="shared" si="10"/>
        <v>#VALUE!</v>
      </c>
      <c r="G364" t="str">
        <f>LEFT(loaded!O364,3)</f>
        <v/>
      </c>
      <c r="H364" s="67" t="str">
        <f>_xlfn.IFNA(INDEX(cntry_codes,MATCH(loaded!Q364,countries,0)),IF(loaded!Q364="","0003",""))</f>
        <v>0003</v>
      </c>
      <c r="I364" t="e">
        <f>INDEX(atsi_codes,MATCH(loaded!S364,atsi,0))</f>
        <v>#N/A</v>
      </c>
      <c r="J364" t="e">
        <f>INDEX(lang_codes,MATCH(loaded!U364,lang,0))</f>
        <v>#N/A</v>
      </c>
      <c r="K364" s="6">
        <f>loaded!W364</f>
        <v>0</v>
      </c>
      <c r="L364" t="e">
        <f>INDEX(us_acc_codes,MATCH(loaded!Y364,us_acc,0))</f>
        <v>#N/A</v>
      </c>
      <c r="M364" t="e">
        <f>INDEX(client_codes,MATCH(loaded!AA364,client,0))</f>
        <v>#N/A</v>
      </c>
      <c r="N364" t="e">
        <f>INDEX(src_ref_codes,MATCH(loaded!AC364,src_ref,0))</f>
        <v>#N/A</v>
      </c>
      <c r="O364" s="89" t="e">
        <f>IF(stats!$Y$13,DATE(RIGHT(loaded!AE364,4),MID(loaded!AE364,3,2),LEFT(loaded!AE364,2)),DATE(RIGHT(loaded!AE364,4),MID(loaded!AE364,4,2),LEFT(loaded!AE364,2)))</f>
        <v>#VALUE!</v>
      </c>
      <c r="P364" s="89" t="e">
        <f>IF(stats!$Y$13,DATE(RIGHT(loaded!AG364,4),MID(loaded!AG364,3,2),LEFT(loaded!AG364,2)),DATE(RIGHT(loaded!AG364,4),MID(loaded!AG364,4,2),LEFT(loaded!AG364,2)))</f>
        <v>#VALUE!</v>
      </c>
      <c r="Q364" s="67" t="e">
        <f t="shared" si="11"/>
        <v>#VALUE!</v>
      </c>
      <c r="R364" t="e">
        <f>INDEX(reces_codes,MATCH(loaded!AI364,reason,0))</f>
        <v>#N/A</v>
      </c>
      <c r="S364" t="e">
        <f>INDEX(TDS_codes,MATCH(loaded!AK364,TDS,0))</f>
        <v>#N/A</v>
      </c>
      <c r="T364" t="e">
        <f>IF(M364=2,"",INDEX(method_codes,MATCH(loaded!AM364,method,0)))</f>
        <v>#N/A</v>
      </c>
      <c r="U364" t="e">
        <f>IF(M364=2,"",INDEX(inj_codes,MATCH(loaded!AO364,inj,0)))</f>
        <v>#N/A</v>
      </c>
      <c r="V364" t="e">
        <f>IF(M364=2,"",INDEX(drug_codes,MATCH(loaded!AQ364,drug,0)))</f>
        <v>#N/A</v>
      </c>
      <c r="W364" t="e">
        <f>IF(M364=2,"",_xlfn.IFNA(INDEX(drug_codes,MATCH(loaded!AS364,drug,0)),""))</f>
        <v>#N/A</v>
      </c>
      <c r="X364" t="e">
        <f>IF(M364=2,"",_xlfn.IFNA(INDEX(drug_codes,MATCH(loaded!AU364,drug,0)),""))</f>
        <v>#N/A</v>
      </c>
      <c r="Y364" t="e">
        <f>IF(M364=2,"",_xlfn.IFNA(INDEX(drug_codes,MATCH(loaded!AW364,drug,0)),""))</f>
        <v>#N/A</v>
      </c>
      <c r="Z364" t="e">
        <f>IF(M364=2,"",_xlfn.IFNA(INDEX(drug_codes,MATCH(loaded!AY364,drug,0)),""))</f>
        <v>#N/A</v>
      </c>
      <c r="AA364" t="e">
        <f>IF(M364=2,"",_xlfn.IFNA(INDEX(drug_codes,MATCH(loaded!BA364,drug,0)),""))</f>
        <v>#N/A</v>
      </c>
      <c r="AB364" t="e">
        <f>INDEX(MTT_codes,MATCH(loaded!BC364,MTT,0))</f>
        <v>#N/A</v>
      </c>
      <c r="AC364" t="str">
        <f>_xlfn.IFNA(INDEX(MTT_codes,MATCH(loaded!BE364,MTT,0)),"")</f>
        <v/>
      </c>
      <c r="AD364" t="str">
        <f>_xlfn.IFNA(INDEX(MTT_codes,MATCH(loaded!BG364,MTT,0)),"")</f>
        <v/>
      </c>
      <c r="AE364" t="str">
        <f>_xlfn.IFNA(INDEX(MTT_codes,MATCH(loaded!BI364,MTT,0)),"")</f>
        <v/>
      </c>
      <c r="AF364" t="str">
        <f>_xlfn.IFNA(INDEX(MTT_codes,MATCH(loaded!BK364,MTT,0)),"")</f>
        <v/>
      </c>
      <c r="AG364" t="str">
        <f>_xlfn.IFNA(INDEX(MTT_codes,MATCH(loaded!BM364,MTT,0)),"")</f>
        <v/>
      </c>
      <c r="AH364" t="e">
        <f>INDEX(liv_ar_codes,MATCH(loaded!BO364,liv_ar,0))</f>
        <v>#N/A</v>
      </c>
      <c r="AI364" t="str">
        <f>_xlfn.IFNA(INDEX(MTT_codes,MATCH(loaded!BQ364,MTT,0)),"")</f>
        <v/>
      </c>
      <c r="AJ364">
        <f>_xlfn.IFNA(INDEX(mental_codes,MATCH(loaded!BS364,mental,0)),9)</f>
        <v>9</v>
      </c>
    </row>
    <row r="365" spans="2:36">
      <c r="B365">
        <f>loaded!C365</f>
        <v>0</v>
      </c>
      <c r="C365">
        <f>loaded!I365</f>
        <v>0</v>
      </c>
      <c r="D365">
        <f>IF(loaded!K365="Male",1,IF(loaded!K365="Female",2,9))</f>
        <v>9</v>
      </c>
      <c r="E365" s="89" t="e">
        <f>IF(stats!$Y$13,DATE(RIGHT(loaded!M365,4),MID(loaded!M365,3,2),LEFT(loaded!M365,2)),DATE(RIGHT(loaded!M365,4), MID(loaded!M365,4,2),LEFT(loaded!M365,2)))</f>
        <v>#VALUE!</v>
      </c>
      <c r="F365" s="67" t="e">
        <f t="shared" si="10"/>
        <v>#VALUE!</v>
      </c>
      <c r="G365" t="str">
        <f>LEFT(loaded!O365,3)</f>
        <v/>
      </c>
      <c r="H365" s="67" t="str">
        <f>_xlfn.IFNA(INDEX(cntry_codes,MATCH(loaded!Q365,countries,0)),IF(loaded!Q365="","0003",""))</f>
        <v>0003</v>
      </c>
      <c r="I365" t="e">
        <f>INDEX(atsi_codes,MATCH(loaded!S365,atsi,0))</f>
        <v>#N/A</v>
      </c>
      <c r="J365" t="e">
        <f>INDEX(lang_codes,MATCH(loaded!U365,lang,0))</f>
        <v>#N/A</v>
      </c>
      <c r="K365" s="6">
        <f>loaded!W365</f>
        <v>0</v>
      </c>
      <c r="L365" t="e">
        <f>INDEX(us_acc_codes,MATCH(loaded!Y365,us_acc,0))</f>
        <v>#N/A</v>
      </c>
      <c r="M365" t="e">
        <f>INDEX(client_codes,MATCH(loaded!AA365,client,0))</f>
        <v>#N/A</v>
      </c>
      <c r="N365" t="e">
        <f>INDEX(src_ref_codes,MATCH(loaded!AC365,src_ref,0))</f>
        <v>#N/A</v>
      </c>
      <c r="O365" s="89" t="e">
        <f>IF(stats!$Y$13,DATE(RIGHT(loaded!AE365,4),MID(loaded!AE365,3,2),LEFT(loaded!AE365,2)),DATE(RIGHT(loaded!AE365,4),MID(loaded!AE365,4,2),LEFT(loaded!AE365,2)))</f>
        <v>#VALUE!</v>
      </c>
      <c r="P365" s="89" t="e">
        <f>IF(stats!$Y$13,DATE(RIGHT(loaded!AG365,4),MID(loaded!AG365,3,2),LEFT(loaded!AG365,2)),DATE(RIGHT(loaded!AG365,4),MID(loaded!AG365,4,2),LEFT(loaded!AG365,2)))</f>
        <v>#VALUE!</v>
      </c>
      <c r="Q365" s="67" t="e">
        <f t="shared" si="11"/>
        <v>#VALUE!</v>
      </c>
      <c r="R365" t="e">
        <f>INDEX(reces_codes,MATCH(loaded!AI365,reason,0))</f>
        <v>#N/A</v>
      </c>
      <c r="S365" t="e">
        <f>INDEX(TDS_codes,MATCH(loaded!AK365,TDS,0))</f>
        <v>#N/A</v>
      </c>
      <c r="T365" t="e">
        <f>IF(M365=2,"",INDEX(method_codes,MATCH(loaded!AM365,method,0)))</f>
        <v>#N/A</v>
      </c>
      <c r="U365" t="e">
        <f>IF(M365=2,"",INDEX(inj_codes,MATCH(loaded!AO365,inj,0)))</f>
        <v>#N/A</v>
      </c>
      <c r="V365" t="e">
        <f>IF(M365=2,"",INDEX(drug_codes,MATCH(loaded!AQ365,drug,0)))</f>
        <v>#N/A</v>
      </c>
      <c r="W365" t="e">
        <f>IF(M365=2,"",_xlfn.IFNA(INDEX(drug_codes,MATCH(loaded!AS365,drug,0)),""))</f>
        <v>#N/A</v>
      </c>
      <c r="X365" t="e">
        <f>IF(M365=2,"",_xlfn.IFNA(INDEX(drug_codes,MATCH(loaded!AU365,drug,0)),""))</f>
        <v>#N/A</v>
      </c>
      <c r="Y365" t="e">
        <f>IF(M365=2,"",_xlfn.IFNA(INDEX(drug_codes,MATCH(loaded!AW365,drug,0)),""))</f>
        <v>#N/A</v>
      </c>
      <c r="Z365" t="e">
        <f>IF(M365=2,"",_xlfn.IFNA(INDEX(drug_codes,MATCH(loaded!AY365,drug,0)),""))</f>
        <v>#N/A</v>
      </c>
      <c r="AA365" t="e">
        <f>IF(M365=2,"",_xlfn.IFNA(INDEX(drug_codes,MATCH(loaded!BA365,drug,0)),""))</f>
        <v>#N/A</v>
      </c>
      <c r="AB365" t="e">
        <f>INDEX(MTT_codes,MATCH(loaded!BC365,MTT,0))</f>
        <v>#N/A</v>
      </c>
      <c r="AC365" t="str">
        <f>_xlfn.IFNA(INDEX(MTT_codes,MATCH(loaded!BE365,MTT,0)),"")</f>
        <v/>
      </c>
      <c r="AD365" t="str">
        <f>_xlfn.IFNA(INDEX(MTT_codes,MATCH(loaded!BG365,MTT,0)),"")</f>
        <v/>
      </c>
      <c r="AE365" t="str">
        <f>_xlfn.IFNA(INDEX(MTT_codes,MATCH(loaded!BI365,MTT,0)),"")</f>
        <v/>
      </c>
      <c r="AF365" t="str">
        <f>_xlfn.IFNA(INDEX(MTT_codes,MATCH(loaded!BK365,MTT,0)),"")</f>
        <v/>
      </c>
      <c r="AG365" t="str">
        <f>_xlfn.IFNA(INDEX(MTT_codes,MATCH(loaded!BM365,MTT,0)),"")</f>
        <v/>
      </c>
      <c r="AH365" t="e">
        <f>INDEX(liv_ar_codes,MATCH(loaded!BO365,liv_ar,0))</f>
        <v>#N/A</v>
      </c>
      <c r="AI365" t="str">
        <f>_xlfn.IFNA(INDEX(MTT_codes,MATCH(loaded!BQ365,MTT,0)),"")</f>
        <v/>
      </c>
      <c r="AJ365">
        <f>_xlfn.IFNA(INDEX(mental_codes,MATCH(loaded!BS365,mental,0)),9)</f>
        <v>9</v>
      </c>
    </row>
    <row r="366" spans="2:36">
      <c r="B366">
        <f>loaded!C366</f>
        <v>0</v>
      </c>
      <c r="C366">
        <f>loaded!I366</f>
        <v>0</v>
      </c>
      <c r="D366">
        <f>IF(loaded!K366="Male",1,IF(loaded!K366="Female",2,9))</f>
        <v>9</v>
      </c>
      <c r="E366" s="89" t="e">
        <f>IF(stats!$Y$13,DATE(RIGHT(loaded!M366,4),MID(loaded!M366,3,2),LEFT(loaded!M366,2)),DATE(RIGHT(loaded!M366,4), MID(loaded!M366,4,2),LEFT(loaded!M366,2)))</f>
        <v>#VALUE!</v>
      </c>
      <c r="F366" s="67" t="e">
        <f t="shared" si="10"/>
        <v>#VALUE!</v>
      </c>
      <c r="G366" t="str">
        <f>LEFT(loaded!O366,3)</f>
        <v/>
      </c>
      <c r="H366" s="67" t="str">
        <f>_xlfn.IFNA(INDEX(cntry_codes,MATCH(loaded!Q366,countries,0)),IF(loaded!Q366="","0003",""))</f>
        <v>0003</v>
      </c>
      <c r="I366" t="e">
        <f>INDEX(atsi_codes,MATCH(loaded!S366,atsi,0))</f>
        <v>#N/A</v>
      </c>
      <c r="J366" t="e">
        <f>INDEX(lang_codes,MATCH(loaded!U366,lang,0))</f>
        <v>#N/A</v>
      </c>
      <c r="K366" s="6">
        <f>loaded!W366</f>
        <v>0</v>
      </c>
      <c r="L366" t="e">
        <f>INDEX(us_acc_codes,MATCH(loaded!Y366,us_acc,0))</f>
        <v>#N/A</v>
      </c>
      <c r="M366" t="e">
        <f>INDEX(client_codes,MATCH(loaded!AA366,client,0))</f>
        <v>#N/A</v>
      </c>
      <c r="N366" t="e">
        <f>INDEX(src_ref_codes,MATCH(loaded!AC366,src_ref,0))</f>
        <v>#N/A</v>
      </c>
      <c r="O366" s="89" t="e">
        <f>IF(stats!$Y$13,DATE(RIGHT(loaded!AE366,4),MID(loaded!AE366,3,2),LEFT(loaded!AE366,2)),DATE(RIGHT(loaded!AE366,4),MID(loaded!AE366,4,2),LEFT(loaded!AE366,2)))</f>
        <v>#VALUE!</v>
      </c>
      <c r="P366" s="89" t="e">
        <f>IF(stats!$Y$13,DATE(RIGHT(loaded!AG366,4),MID(loaded!AG366,3,2),LEFT(loaded!AG366,2)),DATE(RIGHT(loaded!AG366,4),MID(loaded!AG366,4,2),LEFT(loaded!AG366,2)))</f>
        <v>#VALUE!</v>
      </c>
      <c r="Q366" s="67" t="e">
        <f t="shared" si="11"/>
        <v>#VALUE!</v>
      </c>
      <c r="R366" t="e">
        <f>INDEX(reces_codes,MATCH(loaded!AI366,reason,0))</f>
        <v>#N/A</v>
      </c>
      <c r="S366" t="e">
        <f>INDEX(TDS_codes,MATCH(loaded!AK366,TDS,0))</f>
        <v>#N/A</v>
      </c>
      <c r="T366" t="e">
        <f>IF(M366=2,"",INDEX(method_codes,MATCH(loaded!AM366,method,0)))</f>
        <v>#N/A</v>
      </c>
      <c r="U366" t="e">
        <f>IF(M366=2,"",INDEX(inj_codes,MATCH(loaded!AO366,inj,0)))</f>
        <v>#N/A</v>
      </c>
      <c r="V366" t="e">
        <f>IF(M366=2,"",INDEX(drug_codes,MATCH(loaded!AQ366,drug,0)))</f>
        <v>#N/A</v>
      </c>
      <c r="W366" t="e">
        <f>IF(M366=2,"",_xlfn.IFNA(INDEX(drug_codes,MATCH(loaded!AS366,drug,0)),""))</f>
        <v>#N/A</v>
      </c>
      <c r="X366" t="e">
        <f>IF(M366=2,"",_xlfn.IFNA(INDEX(drug_codes,MATCH(loaded!AU366,drug,0)),""))</f>
        <v>#N/A</v>
      </c>
      <c r="Y366" t="e">
        <f>IF(M366=2,"",_xlfn.IFNA(INDEX(drug_codes,MATCH(loaded!AW366,drug,0)),""))</f>
        <v>#N/A</v>
      </c>
      <c r="Z366" t="e">
        <f>IF(M366=2,"",_xlfn.IFNA(INDEX(drug_codes,MATCH(loaded!AY366,drug,0)),""))</f>
        <v>#N/A</v>
      </c>
      <c r="AA366" t="e">
        <f>IF(M366=2,"",_xlfn.IFNA(INDEX(drug_codes,MATCH(loaded!BA366,drug,0)),""))</f>
        <v>#N/A</v>
      </c>
      <c r="AB366" t="e">
        <f>INDEX(MTT_codes,MATCH(loaded!BC366,MTT,0))</f>
        <v>#N/A</v>
      </c>
      <c r="AC366" t="str">
        <f>_xlfn.IFNA(INDEX(MTT_codes,MATCH(loaded!BE366,MTT,0)),"")</f>
        <v/>
      </c>
      <c r="AD366" t="str">
        <f>_xlfn.IFNA(INDEX(MTT_codes,MATCH(loaded!BG366,MTT,0)),"")</f>
        <v/>
      </c>
      <c r="AE366" t="str">
        <f>_xlfn.IFNA(INDEX(MTT_codes,MATCH(loaded!BI366,MTT,0)),"")</f>
        <v/>
      </c>
      <c r="AF366" t="str">
        <f>_xlfn.IFNA(INDEX(MTT_codes,MATCH(loaded!BK366,MTT,0)),"")</f>
        <v/>
      </c>
      <c r="AG366" t="str">
        <f>_xlfn.IFNA(INDEX(MTT_codes,MATCH(loaded!BM366,MTT,0)),"")</f>
        <v/>
      </c>
      <c r="AH366" t="e">
        <f>INDEX(liv_ar_codes,MATCH(loaded!BO366,liv_ar,0))</f>
        <v>#N/A</v>
      </c>
      <c r="AI366" t="str">
        <f>_xlfn.IFNA(INDEX(MTT_codes,MATCH(loaded!BQ366,MTT,0)),"")</f>
        <v/>
      </c>
      <c r="AJ366">
        <f>_xlfn.IFNA(INDEX(mental_codes,MATCH(loaded!BS366,mental,0)),9)</f>
        <v>9</v>
      </c>
    </row>
    <row r="367" spans="2:36">
      <c r="B367">
        <f>loaded!C367</f>
        <v>0</v>
      </c>
      <c r="C367">
        <f>loaded!I367</f>
        <v>0</v>
      </c>
      <c r="D367">
        <f>IF(loaded!K367="Male",1,IF(loaded!K367="Female",2,9))</f>
        <v>9</v>
      </c>
      <c r="E367" s="89" t="e">
        <f>IF(stats!$Y$13,DATE(RIGHT(loaded!M367,4),MID(loaded!M367,3,2),LEFT(loaded!M367,2)),DATE(RIGHT(loaded!M367,4), MID(loaded!M367,4,2),LEFT(loaded!M367,2)))</f>
        <v>#VALUE!</v>
      </c>
      <c r="F367" s="67" t="e">
        <f t="shared" si="10"/>
        <v>#VALUE!</v>
      </c>
      <c r="G367" t="str">
        <f>LEFT(loaded!O367,3)</f>
        <v/>
      </c>
      <c r="H367" s="67" t="str">
        <f>_xlfn.IFNA(INDEX(cntry_codes,MATCH(loaded!Q367,countries,0)),IF(loaded!Q367="","0003",""))</f>
        <v>0003</v>
      </c>
      <c r="I367" t="e">
        <f>INDEX(atsi_codes,MATCH(loaded!S367,atsi,0))</f>
        <v>#N/A</v>
      </c>
      <c r="J367" t="e">
        <f>INDEX(lang_codes,MATCH(loaded!U367,lang,0))</f>
        <v>#N/A</v>
      </c>
      <c r="K367" s="6">
        <f>loaded!W367</f>
        <v>0</v>
      </c>
      <c r="L367" t="e">
        <f>INDEX(us_acc_codes,MATCH(loaded!Y367,us_acc,0))</f>
        <v>#N/A</v>
      </c>
      <c r="M367" t="e">
        <f>INDEX(client_codes,MATCH(loaded!AA367,client,0))</f>
        <v>#N/A</v>
      </c>
      <c r="N367" t="e">
        <f>INDEX(src_ref_codes,MATCH(loaded!AC367,src_ref,0))</f>
        <v>#N/A</v>
      </c>
      <c r="O367" s="89" t="e">
        <f>IF(stats!$Y$13,DATE(RIGHT(loaded!AE367,4),MID(loaded!AE367,3,2),LEFT(loaded!AE367,2)),DATE(RIGHT(loaded!AE367,4),MID(loaded!AE367,4,2),LEFT(loaded!AE367,2)))</f>
        <v>#VALUE!</v>
      </c>
      <c r="P367" s="89" t="e">
        <f>IF(stats!$Y$13,DATE(RIGHT(loaded!AG367,4),MID(loaded!AG367,3,2),LEFT(loaded!AG367,2)),DATE(RIGHT(loaded!AG367,4),MID(loaded!AG367,4,2),LEFT(loaded!AG367,2)))</f>
        <v>#VALUE!</v>
      </c>
      <c r="Q367" s="67" t="e">
        <f t="shared" si="11"/>
        <v>#VALUE!</v>
      </c>
      <c r="R367" t="e">
        <f>INDEX(reces_codes,MATCH(loaded!AI367,reason,0))</f>
        <v>#N/A</v>
      </c>
      <c r="S367" t="e">
        <f>INDEX(TDS_codes,MATCH(loaded!AK367,TDS,0))</f>
        <v>#N/A</v>
      </c>
      <c r="T367" t="e">
        <f>IF(M367=2,"",INDEX(method_codes,MATCH(loaded!AM367,method,0)))</f>
        <v>#N/A</v>
      </c>
      <c r="U367" t="e">
        <f>IF(M367=2,"",INDEX(inj_codes,MATCH(loaded!AO367,inj,0)))</f>
        <v>#N/A</v>
      </c>
      <c r="V367" t="e">
        <f>IF(M367=2,"",INDEX(drug_codes,MATCH(loaded!AQ367,drug,0)))</f>
        <v>#N/A</v>
      </c>
      <c r="W367" t="e">
        <f>IF(M367=2,"",_xlfn.IFNA(INDEX(drug_codes,MATCH(loaded!AS367,drug,0)),""))</f>
        <v>#N/A</v>
      </c>
      <c r="X367" t="e">
        <f>IF(M367=2,"",_xlfn.IFNA(INDEX(drug_codes,MATCH(loaded!AU367,drug,0)),""))</f>
        <v>#N/A</v>
      </c>
      <c r="Y367" t="e">
        <f>IF(M367=2,"",_xlfn.IFNA(INDEX(drug_codes,MATCH(loaded!AW367,drug,0)),""))</f>
        <v>#N/A</v>
      </c>
      <c r="Z367" t="e">
        <f>IF(M367=2,"",_xlfn.IFNA(INDEX(drug_codes,MATCH(loaded!AY367,drug,0)),""))</f>
        <v>#N/A</v>
      </c>
      <c r="AA367" t="e">
        <f>IF(M367=2,"",_xlfn.IFNA(INDEX(drug_codes,MATCH(loaded!BA367,drug,0)),""))</f>
        <v>#N/A</v>
      </c>
      <c r="AB367" t="e">
        <f>INDEX(MTT_codes,MATCH(loaded!BC367,MTT,0))</f>
        <v>#N/A</v>
      </c>
      <c r="AC367" t="str">
        <f>_xlfn.IFNA(INDEX(MTT_codes,MATCH(loaded!BE367,MTT,0)),"")</f>
        <v/>
      </c>
      <c r="AD367" t="str">
        <f>_xlfn.IFNA(INDEX(MTT_codes,MATCH(loaded!BG367,MTT,0)),"")</f>
        <v/>
      </c>
      <c r="AE367" t="str">
        <f>_xlfn.IFNA(INDEX(MTT_codes,MATCH(loaded!BI367,MTT,0)),"")</f>
        <v/>
      </c>
      <c r="AF367" t="str">
        <f>_xlfn.IFNA(INDEX(MTT_codes,MATCH(loaded!BK367,MTT,0)),"")</f>
        <v/>
      </c>
      <c r="AG367" t="str">
        <f>_xlfn.IFNA(INDEX(MTT_codes,MATCH(loaded!BM367,MTT,0)),"")</f>
        <v/>
      </c>
      <c r="AH367" t="e">
        <f>INDEX(liv_ar_codes,MATCH(loaded!BO367,liv_ar,0))</f>
        <v>#N/A</v>
      </c>
      <c r="AI367" t="str">
        <f>_xlfn.IFNA(INDEX(MTT_codes,MATCH(loaded!BQ367,MTT,0)),"")</f>
        <v/>
      </c>
      <c r="AJ367">
        <f>_xlfn.IFNA(INDEX(mental_codes,MATCH(loaded!BS367,mental,0)),9)</f>
        <v>9</v>
      </c>
    </row>
    <row r="368" spans="2:36">
      <c r="B368">
        <f>loaded!C368</f>
        <v>0</v>
      </c>
      <c r="C368">
        <f>loaded!I368</f>
        <v>0</v>
      </c>
      <c r="D368">
        <f>IF(loaded!K368="Male",1,IF(loaded!K368="Female",2,9))</f>
        <v>9</v>
      </c>
      <c r="E368" s="89" t="e">
        <f>IF(stats!$Y$13,DATE(RIGHT(loaded!M368,4),MID(loaded!M368,3,2),LEFT(loaded!M368,2)),DATE(RIGHT(loaded!M368,4), MID(loaded!M368,4,2),LEFT(loaded!M368,2)))</f>
        <v>#VALUE!</v>
      </c>
      <c r="F368" s="67" t="e">
        <f t="shared" si="10"/>
        <v>#VALUE!</v>
      </c>
      <c r="G368" t="str">
        <f>LEFT(loaded!O368,3)</f>
        <v/>
      </c>
      <c r="H368" s="67" t="str">
        <f>_xlfn.IFNA(INDEX(cntry_codes,MATCH(loaded!Q368,countries,0)),IF(loaded!Q368="","0003",""))</f>
        <v>0003</v>
      </c>
      <c r="I368" t="e">
        <f>INDEX(atsi_codes,MATCH(loaded!S368,atsi,0))</f>
        <v>#N/A</v>
      </c>
      <c r="J368" t="e">
        <f>INDEX(lang_codes,MATCH(loaded!U368,lang,0))</f>
        <v>#N/A</v>
      </c>
      <c r="K368" s="6">
        <f>loaded!W368</f>
        <v>0</v>
      </c>
      <c r="L368" t="e">
        <f>INDEX(us_acc_codes,MATCH(loaded!Y368,us_acc,0))</f>
        <v>#N/A</v>
      </c>
      <c r="M368" t="e">
        <f>INDEX(client_codes,MATCH(loaded!AA368,client,0))</f>
        <v>#N/A</v>
      </c>
      <c r="N368" t="e">
        <f>INDEX(src_ref_codes,MATCH(loaded!AC368,src_ref,0))</f>
        <v>#N/A</v>
      </c>
      <c r="O368" s="89" t="e">
        <f>IF(stats!$Y$13,DATE(RIGHT(loaded!AE368,4),MID(loaded!AE368,3,2),LEFT(loaded!AE368,2)),DATE(RIGHT(loaded!AE368,4),MID(loaded!AE368,4,2),LEFT(loaded!AE368,2)))</f>
        <v>#VALUE!</v>
      </c>
      <c r="P368" s="89" t="e">
        <f>IF(stats!$Y$13,DATE(RIGHT(loaded!AG368,4),MID(loaded!AG368,3,2),LEFT(loaded!AG368,2)),DATE(RIGHT(loaded!AG368,4),MID(loaded!AG368,4,2),LEFT(loaded!AG368,2)))</f>
        <v>#VALUE!</v>
      </c>
      <c r="Q368" s="67" t="e">
        <f t="shared" si="11"/>
        <v>#VALUE!</v>
      </c>
      <c r="R368" t="e">
        <f>INDEX(reces_codes,MATCH(loaded!AI368,reason,0))</f>
        <v>#N/A</v>
      </c>
      <c r="S368" t="e">
        <f>INDEX(TDS_codes,MATCH(loaded!AK368,TDS,0))</f>
        <v>#N/A</v>
      </c>
      <c r="T368" t="e">
        <f>IF(M368=2,"",INDEX(method_codes,MATCH(loaded!AM368,method,0)))</f>
        <v>#N/A</v>
      </c>
      <c r="U368" t="e">
        <f>IF(M368=2,"",INDEX(inj_codes,MATCH(loaded!AO368,inj,0)))</f>
        <v>#N/A</v>
      </c>
      <c r="V368" t="e">
        <f>IF(M368=2,"",INDEX(drug_codes,MATCH(loaded!AQ368,drug,0)))</f>
        <v>#N/A</v>
      </c>
      <c r="W368" t="e">
        <f>IF(M368=2,"",_xlfn.IFNA(INDEX(drug_codes,MATCH(loaded!AS368,drug,0)),""))</f>
        <v>#N/A</v>
      </c>
      <c r="X368" t="e">
        <f>IF(M368=2,"",_xlfn.IFNA(INDEX(drug_codes,MATCH(loaded!AU368,drug,0)),""))</f>
        <v>#N/A</v>
      </c>
      <c r="Y368" t="e">
        <f>IF(M368=2,"",_xlfn.IFNA(INDEX(drug_codes,MATCH(loaded!AW368,drug,0)),""))</f>
        <v>#N/A</v>
      </c>
      <c r="Z368" t="e">
        <f>IF(M368=2,"",_xlfn.IFNA(INDEX(drug_codes,MATCH(loaded!AY368,drug,0)),""))</f>
        <v>#N/A</v>
      </c>
      <c r="AA368" t="e">
        <f>IF(M368=2,"",_xlfn.IFNA(INDEX(drug_codes,MATCH(loaded!BA368,drug,0)),""))</f>
        <v>#N/A</v>
      </c>
      <c r="AB368" t="e">
        <f>INDEX(MTT_codes,MATCH(loaded!BC368,MTT,0))</f>
        <v>#N/A</v>
      </c>
      <c r="AC368" t="str">
        <f>_xlfn.IFNA(INDEX(MTT_codes,MATCH(loaded!BE368,MTT,0)),"")</f>
        <v/>
      </c>
      <c r="AD368" t="str">
        <f>_xlfn.IFNA(INDEX(MTT_codes,MATCH(loaded!BG368,MTT,0)),"")</f>
        <v/>
      </c>
      <c r="AE368" t="str">
        <f>_xlfn.IFNA(INDEX(MTT_codes,MATCH(loaded!BI368,MTT,0)),"")</f>
        <v/>
      </c>
      <c r="AF368" t="str">
        <f>_xlfn.IFNA(INDEX(MTT_codes,MATCH(loaded!BK368,MTT,0)),"")</f>
        <v/>
      </c>
      <c r="AG368" t="str">
        <f>_xlfn.IFNA(INDEX(MTT_codes,MATCH(loaded!BM368,MTT,0)),"")</f>
        <v/>
      </c>
      <c r="AH368" t="e">
        <f>INDEX(liv_ar_codes,MATCH(loaded!BO368,liv_ar,0))</f>
        <v>#N/A</v>
      </c>
      <c r="AI368" t="str">
        <f>_xlfn.IFNA(INDEX(MTT_codes,MATCH(loaded!BQ368,MTT,0)),"")</f>
        <v/>
      </c>
      <c r="AJ368">
        <f>_xlfn.IFNA(INDEX(mental_codes,MATCH(loaded!BS368,mental,0)),9)</f>
        <v>9</v>
      </c>
    </row>
    <row r="369" spans="2:36">
      <c r="B369">
        <f>loaded!C369</f>
        <v>0</v>
      </c>
      <c r="C369">
        <f>loaded!I369</f>
        <v>0</v>
      </c>
      <c r="D369">
        <f>IF(loaded!K369="Male",1,IF(loaded!K369="Female",2,9))</f>
        <v>9</v>
      </c>
      <c r="E369" s="89" t="e">
        <f>IF(stats!$Y$13,DATE(RIGHT(loaded!M369,4),MID(loaded!M369,3,2),LEFT(loaded!M369,2)),DATE(RIGHT(loaded!M369,4), MID(loaded!M369,4,2),LEFT(loaded!M369,2)))</f>
        <v>#VALUE!</v>
      </c>
      <c r="F369" s="67" t="e">
        <f t="shared" si="10"/>
        <v>#VALUE!</v>
      </c>
      <c r="G369" t="str">
        <f>LEFT(loaded!O369,3)</f>
        <v/>
      </c>
      <c r="H369" s="67" t="str">
        <f>_xlfn.IFNA(INDEX(cntry_codes,MATCH(loaded!Q369,countries,0)),IF(loaded!Q369="","0003",""))</f>
        <v>0003</v>
      </c>
      <c r="I369" t="e">
        <f>INDEX(atsi_codes,MATCH(loaded!S369,atsi,0))</f>
        <v>#N/A</v>
      </c>
      <c r="J369" t="e">
        <f>INDEX(lang_codes,MATCH(loaded!U369,lang,0))</f>
        <v>#N/A</v>
      </c>
      <c r="K369" s="6">
        <f>loaded!W369</f>
        <v>0</v>
      </c>
      <c r="L369" t="e">
        <f>INDEX(us_acc_codes,MATCH(loaded!Y369,us_acc,0))</f>
        <v>#N/A</v>
      </c>
      <c r="M369" t="e">
        <f>INDEX(client_codes,MATCH(loaded!AA369,client,0))</f>
        <v>#N/A</v>
      </c>
      <c r="N369" t="e">
        <f>INDEX(src_ref_codes,MATCH(loaded!AC369,src_ref,0))</f>
        <v>#N/A</v>
      </c>
      <c r="O369" s="89" t="e">
        <f>IF(stats!$Y$13,DATE(RIGHT(loaded!AE369,4),MID(loaded!AE369,3,2),LEFT(loaded!AE369,2)),DATE(RIGHT(loaded!AE369,4),MID(loaded!AE369,4,2),LEFT(loaded!AE369,2)))</f>
        <v>#VALUE!</v>
      </c>
      <c r="P369" s="89" t="e">
        <f>IF(stats!$Y$13,DATE(RIGHT(loaded!AG369,4),MID(loaded!AG369,3,2),LEFT(loaded!AG369,2)),DATE(RIGHT(loaded!AG369,4),MID(loaded!AG369,4,2),LEFT(loaded!AG369,2)))</f>
        <v>#VALUE!</v>
      </c>
      <c r="Q369" s="67" t="e">
        <f t="shared" si="11"/>
        <v>#VALUE!</v>
      </c>
      <c r="R369" t="e">
        <f>INDEX(reces_codes,MATCH(loaded!AI369,reason,0))</f>
        <v>#N/A</v>
      </c>
      <c r="S369" t="e">
        <f>INDEX(TDS_codes,MATCH(loaded!AK369,TDS,0))</f>
        <v>#N/A</v>
      </c>
      <c r="T369" t="e">
        <f>IF(M369=2,"",INDEX(method_codes,MATCH(loaded!AM369,method,0)))</f>
        <v>#N/A</v>
      </c>
      <c r="U369" t="e">
        <f>IF(M369=2,"",INDEX(inj_codes,MATCH(loaded!AO369,inj,0)))</f>
        <v>#N/A</v>
      </c>
      <c r="V369" t="e">
        <f>IF(M369=2,"",INDEX(drug_codes,MATCH(loaded!AQ369,drug,0)))</f>
        <v>#N/A</v>
      </c>
      <c r="W369" t="e">
        <f>IF(M369=2,"",_xlfn.IFNA(INDEX(drug_codes,MATCH(loaded!AS369,drug,0)),""))</f>
        <v>#N/A</v>
      </c>
      <c r="X369" t="e">
        <f>IF(M369=2,"",_xlfn.IFNA(INDEX(drug_codes,MATCH(loaded!AU369,drug,0)),""))</f>
        <v>#N/A</v>
      </c>
      <c r="Y369" t="e">
        <f>IF(M369=2,"",_xlfn.IFNA(INDEX(drug_codes,MATCH(loaded!AW369,drug,0)),""))</f>
        <v>#N/A</v>
      </c>
      <c r="Z369" t="e">
        <f>IF(M369=2,"",_xlfn.IFNA(INDEX(drug_codes,MATCH(loaded!AY369,drug,0)),""))</f>
        <v>#N/A</v>
      </c>
      <c r="AA369" t="e">
        <f>IF(M369=2,"",_xlfn.IFNA(INDEX(drug_codes,MATCH(loaded!BA369,drug,0)),""))</f>
        <v>#N/A</v>
      </c>
      <c r="AB369" t="e">
        <f>INDEX(MTT_codes,MATCH(loaded!BC369,MTT,0))</f>
        <v>#N/A</v>
      </c>
      <c r="AC369" t="str">
        <f>_xlfn.IFNA(INDEX(MTT_codes,MATCH(loaded!BE369,MTT,0)),"")</f>
        <v/>
      </c>
      <c r="AD369" t="str">
        <f>_xlfn.IFNA(INDEX(MTT_codes,MATCH(loaded!BG369,MTT,0)),"")</f>
        <v/>
      </c>
      <c r="AE369" t="str">
        <f>_xlfn.IFNA(INDEX(MTT_codes,MATCH(loaded!BI369,MTT,0)),"")</f>
        <v/>
      </c>
      <c r="AF369" t="str">
        <f>_xlfn.IFNA(INDEX(MTT_codes,MATCH(loaded!BK369,MTT,0)),"")</f>
        <v/>
      </c>
      <c r="AG369" t="str">
        <f>_xlfn.IFNA(INDEX(MTT_codes,MATCH(loaded!BM369,MTT,0)),"")</f>
        <v/>
      </c>
      <c r="AH369" t="e">
        <f>INDEX(liv_ar_codes,MATCH(loaded!BO369,liv_ar,0))</f>
        <v>#N/A</v>
      </c>
      <c r="AI369" t="str">
        <f>_xlfn.IFNA(INDEX(MTT_codes,MATCH(loaded!BQ369,MTT,0)),"")</f>
        <v/>
      </c>
      <c r="AJ369">
        <f>_xlfn.IFNA(INDEX(mental_codes,MATCH(loaded!BS369,mental,0)),9)</f>
        <v>9</v>
      </c>
    </row>
    <row r="370" spans="2:36">
      <c r="B370">
        <f>loaded!C370</f>
        <v>0</v>
      </c>
      <c r="C370">
        <f>loaded!I370</f>
        <v>0</v>
      </c>
      <c r="D370">
        <f>IF(loaded!K370="Male",1,IF(loaded!K370="Female",2,9))</f>
        <v>9</v>
      </c>
      <c r="E370" s="89" t="e">
        <f>IF(stats!$Y$13,DATE(RIGHT(loaded!M370,4),MID(loaded!M370,3,2),LEFT(loaded!M370,2)),DATE(RIGHT(loaded!M370,4), MID(loaded!M370,4,2),LEFT(loaded!M370,2)))</f>
        <v>#VALUE!</v>
      </c>
      <c r="F370" s="67" t="e">
        <f t="shared" si="10"/>
        <v>#VALUE!</v>
      </c>
      <c r="G370" t="str">
        <f>LEFT(loaded!O370,3)</f>
        <v/>
      </c>
      <c r="H370" s="67" t="str">
        <f>_xlfn.IFNA(INDEX(cntry_codes,MATCH(loaded!Q370,countries,0)),IF(loaded!Q370="","0003",""))</f>
        <v>0003</v>
      </c>
      <c r="I370" t="e">
        <f>INDEX(atsi_codes,MATCH(loaded!S370,atsi,0))</f>
        <v>#N/A</v>
      </c>
      <c r="J370" t="e">
        <f>INDEX(lang_codes,MATCH(loaded!U370,lang,0))</f>
        <v>#N/A</v>
      </c>
      <c r="K370" s="6">
        <f>loaded!W370</f>
        <v>0</v>
      </c>
      <c r="L370" t="e">
        <f>INDEX(us_acc_codes,MATCH(loaded!Y370,us_acc,0))</f>
        <v>#N/A</v>
      </c>
      <c r="M370" t="e">
        <f>INDEX(client_codes,MATCH(loaded!AA370,client,0))</f>
        <v>#N/A</v>
      </c>
      <c r="N370" t="e">
        <f>INDEX(src_ref_codes,MATCH(loaded!AC370,src_ref,0))</f>
        <v>#N/A</v>
      </c>
      <c r="O370" s="89" t="e">
        <f>IF(stats!$Y$13,DATE(RIGHT(loaded!AE370,4),MID(loaded!AE370,3,2),LEFT(loaded!AE370,2)),DATE(RIGHT(loaded!AE370,4),MID(loaded!AE370,4,2),LEFT(loaded!AE370,2)))</f>
        <v>#VALUE!</v>
      </c>
      <c r="P370" s="89" t="e">
        <f>IF(stats!$Y$13,DATE(RIGHT(loaded!AG370,4),MID(loaded!AG370,3,2),LEFT(loaded!AG370,2)),DATE(RIGHT(loaded!AG370,4),MID(loaded!AG370,4,2),LEFT(loaded!AG370,2)))</f>
        <v>#VALUE!</v>
      </c>
      <c r="Q370" s="67" t="e">
        <f t="shared" si="11"/>
        <v>#VALUE!</v>
      </c>
      <c r="R370" t="e">
        <f>INDEX(reces_codes,MATCH(loaded!AI370,reason,0))</f>
        <v>#N/A</v>
      </c>
      <c r="S370" t="e">
        <f>INDEX(TDS_codes,MATCH(loaded!AK370,TDS,0))</f>
        <v>#N/A</v>
      </c>
      <c r="T370" t="e">
        <f>IF(M370=2,"",INDEX(method_codes,MATCH(loaded!AM370,method,0)))</f>
        <v>#N/A</v>
      </c>
      <c r="U370" t="e">
        <f>IF(M370=2,"",INDEX(inj_codes,MATCH(loaded!AO370,inj,0)))</f>
        <v>#N/A</v>
      </c>
      <c r="V370" t="e">
        <f>IF(M370=2,"",INDEX(drug_codes,MATCH(loaded!AQ370,drug,0)))</f>
        <v>#N/A</v>
      </c>
      <c r="W370" t="e">
        <f>IF(M370=2,"",_xlfn.IFNA(INDEX(drug_codes,MATCH(loaded!AS370,drug,0)),""))</f>
        <v>#N/A</v>
      </c>
      <c r="X370" t="e">
        <f>IF(M370=2,"",_xlfn.IFNA(INDEX(drug_codes,MATCH(loaded!AU370,drug,0)),""))</f>
        <v>#N/A</v>
      </c>
      <c r="Y370" t="e">
        <f>IF(M370=2,"",_xlfn.IFNA(INDEX(drug_codes,MATCH(loaded!AW370,drug,0)),""))</f>
        <v>#N/A</v>
      </c>
      <c r="Z370" t="e">
        <f>IF(M370=2,"",_xlfn.IFNA(INDEX(drug_codes,MATCH(loaded!AY370,drug,0)),""))</f>
        <v>#N/A</v>
      </c>
      <c r="AA370" t="e">
        <f>IF(M370=2,"",_xlfn.IFNA(INDEX(drug_codes,MATCH(loaded!BA370,drug,0)),""))</f>
        <v>#N/A</v>
      </c>
      <c r="AB370" t="e">
        <f>INDEX(MTT_codes,MATCH(loaded!BC370,MTT,0))</f>
        <v>#N/A</v>
      </c>
      <c r="AC370" t="str">
        <f>_xlfn.IFNA(INDEX(MTT_codes,MATCH(loaded!BE370,MTT,0)),"")</f>
        <v/>
      </c>
      <c r="AD370" t="str">
        <f>_xlfn.IFNA(INDEX(MTT_codes,MATCH(loaded!BG370,MTT,0)),"")</f>
        <v/>
      </c>
      <c r="AE370" t="str">
        <f>_xlfn.IFNA(INDEX(MTT_codes,MATCH(loaded!BI370,MTT,0)),"")</f>
        <v/>
      </c>
      <c r="AF370" t="str">
        <f>_xlfn.IFNA(INDEX(MTT_codes,MATCH(loaded!BK370,MTT,0)),"")</f>
        <v/>
      </c>
      <c r="AG370" t="str">
        <f>_xlfn.IFNA(INDEX(MTT_codes,MATCH(loaded!BM370,MTT,0)),"")</f>
        <v/>
      </c>
      <c r="AH370" t="e">
        <f>INDEX(liv_ar_codes,MATCH(loaded!BO370,liv_ar,0))</f>
        <v>#N/A</v>
      </c>
      <c r="AI370" t="str">
        <f>_xlfn.IFNA(INDEX(MTT_codes,MATCH(loaded!BQ370,MTT,0)),"")</f>
        <v/>
      </c>
      <c r="AJ370">
        <f>_xlfn.IFNA(INDEX(mental_codes,MATCH(loaded!BS370,mental,0)),9)</f>
        <v>9</v>
      </c>
    </row>
    <row r="371" spans="2:36">
      <c r="B371">
        <f>loaded!C371</f>
        <v>0</v>
      </c>
      <c r="C371">
        <f>loaded!I371</f>
        <v>0</v>
      </c>
      <c r="D371">
        <f>IF(loaded!K371="Male",1,IF(loaded!K371="Female",2,9))</f>
        <v>9</v>
      </c>
      <c r="E371" s="89" t="e">
        <f>IF(stats!$Y$13,DATE(RIGHT(loaded!M371,4),MID(loaded!M371,3,2),LEFT(loaded!M371,2)),DATE(RIGHT(loaded!M371,4), MID(loaded!M371,4,2),LEFT(loaded!M371,2)))</f>
        <v>#VALUE!</v>
      </c>
      <c r="F371" s="67" t="e">
        <f t="shared" si="10"/>
        <v>#VALUE!</v>
      </c>
      <c r="G371" t="str">
        <f>LEFT(loaded!O371,3)</f>
        <v/>
      </c>
      <c r="H371" s="67" t="str">
        <f>_xlfn.IFNA(INDEX(cntry_codes,MATCH(loaded!Q371,countries,0)),IF(loaded!Q371="","0003",""))</f>
        <v>0003</v>
      </c>
      <c r="I371" t="e">
        <f>INDEX(atsi_codes,MATCH(loaded!S371,atsi,0))</f>
        <v>#N/A</v>
      </c>
      <c r="J371" t="e">
        <f>INDEX(lang_codes,MATCH(loaded!U371,lang,0))</f>
        <v>#N/A</v>
      </c>
      <c r="K371" s="6">
        <f>loaded!W371</f>
        <v>0</v>
      </c>
      <c r="L371" t="e">
        <f>INDEX(us_acc_codes,MATCH(loaded!Y371,us_acc,0))</f>
        <v>#N/A</v>
      </c>
      <c r="M371" t="e">
        <f>INDEX(client_codes,MATCH(loaded!AA371,client,0))</f>
        <v>#N/A</v>
      </c>
      <c r="N371" t="e">
        <f>INDEX(src_ref_codes,MATCH(loaded!AC371,src_ref,0))</f>
        <v>#N/A</v>
      </c>
      <c r="O371" s="89" t="e">
        <f>IF(stats!$Y$13,DATE(RIGHT(loaded!AE371,4),MID(loaded!AE371,3,2),LEFT(loaded!AE371,2)),DATE(RIGHT(loaded!AE371,4),MID(loaded!AE371,4,2),LEFT(loaded!AE371,2)))</f>
        <v>#VALUE!</v>
      </c>
      <c r="P371" s="89" t="e">
        <f>IF(stats!$Y$13,DATE(RIGHT(loaded!AG371,4),MID(loaded!AG371,3,2),LEFT(loaded!AG371,2)),DATE(RIGHT(loaded!AG371,4),MID(loaded!AG371,4,2),LEFT(loaded!AG371,2)))</f>
        <v>#VALUE!</v>
      </c>
      <c r="Q371" s="67" t="e">
        <f t="shared" si="11"/>
        <v>#VALUE!</v>
      </c>
      <c r="R371" t="e">
        <f>INDEX(reces_codes,MATCH(loaded!AI371,reason,0))</f>
        <v>#N/A</v>
      </c>
      <c r="S371" t="e">
        <f>INDEX(TDS_codes,MATCH(loaded!AK371,TDS,0))</f>
        <v>#N/A</v>
      </c>
      <c r="T371" t="e">
        <f>IF(M371=2,"",INDEX(method_codes,MATCH(loaded!AM371,method,0)))</f>
        <v>#N/A</v>
      </c>
      <c r="U371" t="e">
        <f>IF(M371=2,"",INDEX(inj_codes,MATCH(loaded!AO371,inj,0)))</f>
        <v>#N/A</v>
      </c>
      <c r="V371" t="e">
        <f>IF(M371=2,"",INDEX(drug_codes,MATCH(loaded!AQ371,drug,0)))</f>
        <v>#N/A</v>
      </c>
      <c r="W371" t="e">
        <f>IF(M371=2,"",_xlfn.IFNA(INDEX(drug_codes,MATCH(loaded!AS371,drug,0)),""))</f>
        <v>#N/A</v>
      </c>
      <c r="X371" t="e">
        <f>IF(M371=2,"",_xlfn.IFNA(INDEX(drug_codes,MATCH(loaded!AU371,drug,0)),""))</f>
        <v>#N/A</v>
      </c>
      <c r="Y371" t="e">
        <f>IF(M371=2,"",_xlfn.IFNA(INDEX(drug_codes,MATCH(loaded!AW371,drug,0)),""))</f>
        <v>#N/A</v>
      </c>
      <c r="Z371" t="e">
        <f>IF(M371=2,"",_xlfn.IFNA(INDEX(drug_codes,MATCH(loaded!AY371,drug,0)),""))</f>
        <v>#N/A</v>
      </c>
      <c r="AA371" t="e">
        <f>IF(M371=2,"",_xlfn.IFNA(INDEX(drug_codes,MATCH(loaded!BA371,drug,0)),""))</f>
        <v>#N/A</v>
      </c>
      <c r="AB371" t="e">
        <f>INDEX(MTT_codes,MATCH(loaded!BC371,MTT,0))</f>
        <v>#N/A</v>
      </c>
      <c r="AC371" t="str">
        <f>_xlfn.IFNA(INDEX(MTT_codes,MATCH(loaded!BE371,MTT,0)),"")</f>
        <v/>
      </c>
      <c r="AD371" t="str">
        <f>_xlfn.IFNA(INDEX(MTT_codes,MATCH(loaded!BG371,MTT,0)),"")</f>
        <v/>
      </c>
      <c r="AE371" t="str">
        <f>_xlfn.IFNA(INDEX(MTT_codes,MATCH(loaded!BI371,MTT,0)),"")</f>
        <v/>
      </c>
      <c r="AF371" t="str">
        <f>_xlfn.IFNA(INDEX(MTT_codes,MATCH(loaded!BK371,MTT,0)),"")</f>
        <v/>
      </c>
      <c r="AG371" t="str">
        <f>_xlfn.IFNA(INDEX(MTT_codes,MATCH(loaded!BM371,MTT,0)),"")</f>
        <v/>
      </c>
      <c r="AH371" t="e">
        <f>INDEX(liv_ar_codes,MATCH(loaded!BO371,liv_ar,0))</f>
        <v>#N/A</v>
      </c>
      <c r="AI371" t="str">
        <f>_xlfn.IFNA(INDEX(MTT_codes,MATCH(loaded!BQ371,MTT,0)),"")</f>
        <v/>
      </c>
      <c r="AJ371">
        <f>_xlfn.IFNA(INDEX(mental_codes,MATCH(loaded!BS371,mental,0)),9)</f>
        <v>9</v>
      </c>
    </row>
    <row r="372" spans="2:36">
      <c r="B372">
        <f>loaded!C372</f>
        <v>0</v>
      </c>
      <c r="C372">
        <f>loaded!I372</f>
        <v>0</v>
      </c>
      <c r="D372">
        <f>IF(loaded!K372="Male",1,IF(loaded!K372="Female",2,9))</f>
        <v>9</v>
      </c>
      <c r="E372" s="89" t="e">
        <f>IF(stats!$Y$13,DATE(RIGHT(loaded!M372,4),MID(loaded!M372,3,2),LEFT(loaded!M372,2)),DATE(RIGHT(loaded!M372,4), MID(loaded!M372,4,2),LEFT(loaded!M372,2)))</f>
        <v>#VALUE!</v>
      </c>
      <c r="F372" s="67" t="e">
        <f t="shared" si="10"/>
        <v>#VALUE!</v>
      </c>
      <c r="G372" t="str">
        <f>LEFT(loaded!O372,3)</f>
        <v/>
      </c>
      <c r="H372" s="67" t="str">
        <f>_xlfn.IFNA(INDEX(cntry_codes,MATCH(loaded!Q372,countries,0)),IF(loaded!Q372="","0003",""))</f>
        <v>0003</v>
      </c>
      <c r="I372" t="e">
        <f>INDEX(atsi_codes,MATCH(loaded!S372,atsi,0))</f>
        <v>#N/A</v>
      </c>
      <c r="J372" t="e">
        <f>INDEX(lang_codes,MATCH(loaded!U372,lang,0))</f>
        <v>#N/A</v>
      </c>
      <c r="K372" s="6">
        <f>loaded!W372</f>
        <v>0</v>
      </c>
      <c r="L372" t="e">
        <f>INDEX(us_acc_codes,MATCH(loaded!Y372,us_acc,0))</f>
        <v>#N/A</v>
      </c>
      <c r="M372" t="e">
        <f>INDEX(client_codes,MATCH(loaded!AA372,client,0))</f>
        <v>#N/A</v>
      </c>
      <c r="N372" t="e">
        <f>INDEX(src_ref_codes,MATCH(loaded!AC372,src_ref,0))</f>
        <v>#N/A</v>
      </c>
      <c r="O372" s="89" t="e">
        <f>IF(stats!$Y$13,DATE(RIGHT(loaded!AE372,4),MID(loaded!AE372,3,2),LEFT(loaded!AE372,2)),DATE(RIGHT(loaded!AE372,4),MID(loaded!AE372,4,2),LEFT(loaded!AE372,2)))</f>
        <v>#VALUE!</v>
      </c>
      <c r="P372" s="89" t="e">
        <f>IF(stats!$Y$13,DATE(RIGHT(loaded!AG372,4),MID(loaded!AG372,3,2),LEFT(loaded!AG372,2)),DATE(RIGHT(loaded!AG372,4),MID(loaded!AG372,4,2),LEFT(loaded!AG372,2)))</f>
        <v>#VALUE!</v>
      </c>
      <c r="Q372" s="67" t="e">
        <f t="shared" si="11"/>
        <v>#VALUE!</v>
      </c>
      <c r="R372" t="e">
        <f>INDEX(reces_codes,MATCH(loaded!AI372,reason,0))</f>
        <v>#N/A</v>
      </c>
      <c r="S372" t="e">
        <f>INDEX(TDS_codes,MATCH(loaded!AK372,TDS,0))</f>
        <v>#N/A</v>
      </c>
      <c r="T372" t="e">
        <f>IF(M372=2,"",INDEX(method_codes,MATCH(loaded!AM372,method,0)))</f>
        <v>#N/A</v>
      </c>
      <c r="U372" t="e">
        <f>IF(M372=2,"",INDEX(inj_codes,MATCH(loaded!AO372,inj,0)))</f>
        <v>#N/A</v>
      </c>
      <c r="V372" t="e">
        <f>IF(M372=2,"",INDEX(drug_codes,MATCH(loaded!AQ372,drug,0)))</f>
        <v>#N/A</v>
      </c>
      <c r="W372" t="e">
        <f>IF(M372=2,"",_xlfn.IFNA(INDEX(drug_codes,MATCH(loaded!AS372,drug,0)),""))</f>
        <v>#N/A</v>
      </c>
      <c r="X372" t="e">
        <f>IF(M372=2,"",_xlfn.IFNA(INDEX(drug_codes,MATCH(loaded!AU372,drug,0)),""))</f>
        <v>#N/A</v>
      </c>
      <c r="Y372" t="e">
        <f>IF(M372=2,"",_xlfn.IFNA(INDEX(drug_codes,MATCH(loaded!AW372,drug,0)),""))</f>
        <v>#N/A</v>
      </c>
      <c r="Z372" t="e">
        <f>IF(M372=2,"",_xlfn.IFNA(INDEX(drug_codes,MATCH(loaded!AY372,drug,0)),""))</f>
        <v>#N/A</v>
      </c>
      <c r="AA372" t="e">
        <f>IF(M372=2,"",_xlfn.IFNA(INDEX(drug_codes,MATCH(loaded!BA372,drug,0)),""))</f>
        <v>#N/A</v>
      </c>
      <c r="AB372" t="e">
        <f>INDEX(MTT_codes,MATCH(loaded!BC372,MTT,0))</f>
        <v>#N/A</v>
      </c>
      <c r="AC372" t="str">
        <f>_xlfn.IFNA(INDEX(MTT_codes,MATCH(loaded!BE372,MTT,0)),"")</f>
        <v/>
      </c>
      <c r="AD372" t="str">
        <f>_xlfn.IFNA(INDEX(MTT_codes,MATCH(loaded!BG372,MTT,0)),"")</f>
        <v/>
      </c>
      <c r="AE372" t="str">
        <f>_xlfn.IFNA(INDEX(MTT_codes,MATCH(loaded!BI372,MTT,0)),"")</f>
        <v/>
      </c>
      <c r="AF372" t="str">
        <f>_xlfn.IFNA(INDEX(MTT_codes,MATCH(loaded!BK372,MTT,0)),"")</f>
        <v/>
      </c>
      <c r="AG372" t="str">
        <f>_xlfn.IFNA(INDEX(MTT_codes,MATCH(loaded!BM372,MTT,0)),"")</f>
        <v/>
      </c>
      <c r="AH372" t="e">
        <f>INDEX(liv_ar_codes,MATCH(loaded!BO372,liv_ar,0))</f>
        <v>#N/A</v>
      </c>
      <c r="AI372" t="str">
        <f>_xlfn.IFNA(INDEX(MTT_codes,MATCH(loaded!BQ372,MTT,0)),"")</f>
        <v/>
      </c>
      <c r="AJ372">
        <f>_xlfn.IFNA(INDEX(mental_codes,MATCH(loaded!BS372,mental,0)),9)</f>
        <v>9</v>
      </c>
    </row>
    <row r="373" spans="2:36">
      <c r="B373">
        <f>loaded!C373</f>
        <v>0</v>
      </c>
      <c r="C373">
        <f>loaded!I373</f>
        <v>0</v>
      </c>
      <c r="D373">
        <f>IF(loaded!K373="Male",1,IF(loaded!K373="Female",2,9))</f>
        <v>9</v>
      </c>
      <c r="E373" s="89" t="e">
        <f>IF(stats!$Y$13,DATE(RIGHT(loaded!M373,4),MID(loaded!M373,3,2),LEFT(loaded!M373,2)),DATE(RIGHT(loaded!M373,4), MID(loaded!M373,4,2),LEFT(loaded!M373,2)))</f>
        <v>#VALUE!</v>
      </c>
      <c r="F373" s="67" t="e">
        <f t="shared" si="10"/>
        <v>#VALUE!</v>
      </c>
      <c r="G373" t="str">
        <f>LEFT(loaded!O373,3)</f>
        <v/>
      </c>
      <c r="H373" s="67" t="str">
        <f>_xlfn.IFNA(INDEX(cntry_codes,MATCH(loaded!Q373,countries,0)),IF(loaded!Q373="","0003",""))</f>
        <v>0003</v>
      </c>
      <c r="I373" t="e">
        <f>INDEX(atsi_codes,MATCH(loaded!S373,atsi,0))</f>
        <v>#N/A</v>
      </c>
      <c r="J373" t="e">
        <f>INDEX(lang_codes,MATCH(loaded!U373,lang,0))</f>
        <v>#N/A</v>
      </c>
      <c r="K373" s="6">
        <f>loaded!W373</f>
        <v>0</v>
      </c>
      <c r="L373" t="e">
        <f>INDEX(us_acc_codes,MATCH(loaded!Y373,us_acc,0))</f>
        <v>#N/A</v>
      </c>
      <c r="M373" t="e">
        <f>INDEX(client_codes,MATCH(loaded!AA373,client,0))</f>
        <v>#N/A</v>
      </c>
      <c r="N373" t="e">
        <f>INDEX(src_ref_codes,MATCH(loaded!AC373,src_ref,0))</f>
        <v>#N/A</v>
      </c>
      <c r="O373" s="89" t="e">
        <f>IF(stats!$Y$13,DATE(RIGHT(loaded!AE373,4),MID(loaded!AE373,3,2),LEFT(loaded!AE373,2)),DATE(RIGHT(loaded!AE373,4),MID(loaded!AE373,4,2),LEFT(loaded!AE373,2)))</f>
        <v>#VALUE!</v>
      </c>
      <c r="P373" s="89" t="e">
        <f>IF(stats!$Y$13,DATE(RIGHT(loaded!AG373,4),MID(loaded!AG373,3,2),LEFT(loaded!AG373,2)),DATE(RIGHT(loaded!AG373,4),MID(loaded!AG373,4,2),LEFT(loaded!AG373,2)))</f>
        <v>#VALUE!</v>
      </c>
      <c r="Q373" s="67" t="e">
        <f t="shared" si="11"/>
        <v>#VALUE!</v>
      </c>
      <c r="R373" t="e">
        <f>INDEX(reces_codes,MATCH(loaded!AI373,reason,0))</f>
        <v>#N/A</v>
      </c>
      <c r="S373" t="e">
        <f>INDEX(TDS_codes,MATCH(loaded!AK373,TDS,0))</f>
        <v>#N/A</v>
      </c>
      <c r="T373" t="e">
        <f>IF(M373=2,"",INDEX(method_codes,MATCH(loaded!AM373,method,0)))</f>
        <v>#N/A</v>
      </c>
      <c r="U373" t="e">
        <f>IF(M373=2,"",INDEX(inj_codes,MATCH(loaded!AO373,inj,0)))</f>
        <v>#N/A</v>
      </c>
      <c r="V373" t="e">
        <f>IF(M373=2,"",INDEX(drug_codes,MATCH(loaded!AQ373,drug,0)))</f>
        <v>#N/A</v>
      </c>
      <c r="W373" t="e">
        <f>IF(M373=2,"",_xlfn.IFNA(INDEX(drug_codes,MATCH(loaded!AS373,drug,0)),""))</f>
        <v>#N/A</v>
      </c>
      <c r="X373" t="e">
        <f>IF(M373=2,"",_xlfn.IFNA(INDEX(drug_codes,MATCH(loaded!AU373,drug,0)),""))</f>
        <v>#N/A</v>
      </c>
      <c r="Y373" t="e">
        <f>IF(M373=2,"",_xlfn.IFNA(INDEX(drug_codes,MATCH(loaded!AW373,drug,0)),""))</f>
        <v>#N/A</v>
      </c>
      <c r="Z373" t="e">
        <f>IF(M373=2,"",_xlfn.IFNA(INDEX(drug_codes,MATCH(loaded!AY373,drug,0)),""))</f>
        <v>#N/A</v>
      </c>
      <c r="AA373" t="e">
        <f>IF(M373=2,"",_xlfn.IFNA(INDEX(drug_codes,MATCH(loaded!BA373,drug,0)),""))</f>
        <v>#N/A</v>
      </c>
      <c r="AB373" t="e">
        <f>INDEX(MTT_codes,MATCH(loaded!BC373,MTT,0))</f>
        <v>#N/A</v>
      </c>
      <c r="AC373" t="str">
        <f>_xlfn.IFNA(INDEX(MTT_codes,MATCH(loaded!BE373,MTT,0)),"")</f>
        <v/>
      </c>
      <c r="AD373" t="str">
        <f>_xlfn.IFNA(INDEX(MTT_codes,MATCH(loaded!BG373,MTT,0)),"")</f>
        <v/>
      </c>
      <c r="AE373" t="str">
        <f>_xlfn.IFNA(INDEX(MTT_codes,MATCH(loaded!BI373,MTT,0)),"")</f>
        <v/>
      </c>
      <c r="AF373" t="str">
        <f>_xlfn.IFNA(INDEX(MTT_codes,MATCH(loaded!BK373,MTT,0)),"")</f>
        <v/>
      </c>
      <c r="AG373" t="str">
        <f>_xlfn.IFNA(INDEX(MTT_codes,MATCH(loaded!BM373,MTT,0)),"")</f>
        <v/>
      </c>
      <c r="AH373" t="e">
        <f>INDEX(liv_ar_codes,MATCH(loaded!BO373,liv_ar,0))</f>
        <v>#N/A</v>
      </c>
      <c r="AI373" t="str">
        <f>_xlfn.IFNA(INDEX(MTT_codes,MATCH(loaded!BQ373,MTT,0)),"")</f>
        <v/>
      </c>
      <c r="AJ373">
        <f>_xlfn.IFNA(INDEX(mental_codes,MATCH(loaded!BS373,mental,0)),9)</f>
        <v>9</v>
      </c>
    </row>
    <row r="374" spans="2:36">
      <c r="B374">
        <f>loaded!C374</f>
        <v>0</v>
      </c>
      <c r="C374">
        <f>loaded!I374</f>
        <v>0</v>
      </c>
      <c r="D374">
        <f>IF(loaded!K374="Male",1,IF(loaded!K374="Female",2,9))</f>
        <v>9</v>
      </c>
      <c r="E374" s="89" t="e">
        <f>IF(stats!$Y$13,DATE(RIGHT(loaded!M374,4),MID(loaded!M374,3,2),LEFT(loaded!M374,2)),DATE(RIGHT(loaded!M374,4), MID(loaded!M374,4,2),LEFT(loaded!M374,2)))</f>
        <v>#VALUE!</v>
      </c>
      <c r="F374" s="67" t="e">
        <f t="shared" si="10"/>
        <v>#VALUE!</v>
      </c>
      <c r="G374" t="str">
        <f>LEFT(loaded!O374,3)</f>
        <v/>
      </c>
      <c r="H374" s="67" t="str">
        <f>_xlfn.IFNA(INDEX(cntry_codes,MATCH(loaded!Q374,countries,0)),IF(loaded!Q374="","0003",""))</f>
        <v>0003</v>
      </c>
      <c r="I374" t="e">
        <f>INDEX(atsi_codes,MATCH(loaded!S374,atsi,0))</f>
        <v>#N/A</v>
      </c>
      <c r="J374" t="e">
        <f>INDEX(lang_codes,MATCH(loaded!U374,lang,0))</f>
        <v>#N/A</v>
      </c>
      <c r="K374" s="6">
        <f>loaded!W374</f>
        <v>0</v>
      </c>
      <c r="L374" t="e">
        <f>INDEX(us_acc_codes,MATCH(loaded!Y374,us_acc,0))</f>
        <v>#N/A</v>
      </c>
      <c r="M374" t="e">
        <f>INDEX(client_codes,MATCH(loaded!AA374,client,0))</f>
        <v>#N/A</v>
      </c>
      <c r="N374" t="e">
        <f>INDEX(src_ref_codes,MATCH(loaded!AC374,src_ref,0))</f>
        <v>#N/A</v>
      </c>
      <c r="O374" s="89" t="e">
        <f>IF(stats!$Y$13,DATE(RIGHT(loaded!AE374,4),MID(loaded!AE374,3,2),LEFT(loaded!AE374,2)),DATE(RIGHT(loaded!AE374,4),MID(loaded!AE374,4,2),LEFT(loaded!AE374,2)))</f>
        <v>#VALUE!</v>
      </c>
      <c r="P374" s="89" t="e">
        <f>IF(stats!$Y$13,DATE(RIGHT(loaded!AG374,4),MID(loaded!AG374,3,2),LEFT(loaded!AG374,2)),DATE(RIGHT(loaded!AG374,4),MID(loaded!AG374,4,2),LEFT(loaded!AG374,2)))</f>
        <v>#VALUE!</v>
      </c>
      <c r="Q374" s="67" t="e">
        <f t="shared" si="11"/>
        <v>#VALUE!</v>
      </c>
      <c r="R374" t="e">
        <f>INDEX(reces_codes,MATCH(loaded!AI374,reason,0))</f>
        <v>#N/A</v>
      </c>
      <c r="S374" t="e">
        <f>INDEX(TDS_codes,MATCH(loaded!AK374,TDS,0))</f>
        <v>#N/A</v>
      </c>
      <c r="T374" t="e">
        <f>IF(M374=2,"",INDEX(method_codes,MATCH(loaded!AM374,method,0)))</f>
        <v>#N/A</v>
      </c>
      <c r="U374" t="e">
        <f>IF(M374=2,"",INDEX(inj_codes,MATCH(loaded!AO374,inj,0)))</f>
        <v>#N/A</v>
      </c>
      <c r="V374" t="e">
        <f>IF(M374=2,"",INDEX(drug_codes,MATCH(loaded!AQ374,drug,0)))</f>
        <v>#N/A</v>
      </c>
      <c r="W374" t="e">
        <f>IF(M374=2,"",_xlfn.IFNA(INDEX(drug_codes,MATCH(loaded!AS374,drug,0)),""))</f>
        <v>#N/A</v>
      </c>
      <c r="X374" t="e">
        <f>IF(M374=2,"",_xlfn.IFNA(INDEX(drug_codes,MATCH(loaded!AU374,drug,0)),""))</f>
        <v>#N/A</v>
      </c>
      <c r="Y374" t="e">
        <f>IF(M374=2,"",_xlfn.IFNA(INDEX(drug_codes,MATCH(loaded!AW374,drug,0)),""))</f>
        <v>#N/A</v>
      </c>
      <c r="Z374" t="e">
        <f>IF(M374=2,"",_xlfn.IFNA(INDEX(drug_codes,MATCH(loaded!AY374,drug,0)),""))</f>
        <v>#N/A</v>
      </c>
      <c r="AA374" t="e">
        <f>IF(M374=2,"",_xlfn.IFNA(INDEX(drug_codes,MATCH(loaded!BA374,drug,0)),""))</f>
        <v>#N/A</v>
      </c>
      <c r="AB374" t="e">
        <f>INDEX(MTT_codes,MATCH(loaded!BC374,MTT,0))</f>
        <v>#N/A</v>
      </c>
      <c r="AC374" t="str">
        <f>_xlfn.IFNA(INDEX(MTT_codes,MATCH(loaded!BE374,MTT,0)),"")</f>
        <v/>
      </c>
      <c r="AD374" t="str">
        <f>_xlfn.IFNA(INDEX(MTT_codes,MATCH(loaded!BG374,MTT,0)),"")</f>
        <v/>
      </c>
      <c r="AE374" t="str">
        <f>_xlfn.IFNA(INDEX(MTT_codes,MATCH(loaded!BI374,MTT,0)),"")</f>
        <v/>
      </c>
      <c r="AF374" t="str">
        <f>_xlfn.IFNA(INDEX(MTT_codes,MATCH(loaded!BK374,MTT,0)),"")</f>
        <v/>
      </c>
      <c r="AG374" t="str">
        <f>_xlfn.IFNA(INDEX(MTT_codes,MATCH(loaded!BM374,MTT,0)),"")</f>
        <v/>
      </c>
      <c r="AH374" t="e">
        <f>INDEX(liv_ar_codes,MATCH(loaded!BO374,liv_ar,0))</f>
        <v>#N/A</v>
      </c>
      <c r="AI374" t="str">
        <f>_xlfn.IFNA(INDEX(MTT_codes,MATCH(loaded!BQ374,MTT,0)),"")</f>
        <v/>
      </c>
      <c r="AJ374">
        <f>_xlfn.IFNA(INDEX(mental_codes,MATCH(loaded!BS374,mental,0)),9)</f>
        <v>9</v>
      </c>
    </row>
    <row r="375" spans="2:36">
      <c r="B375">
        <f>loaded!C375</f>
        <v>0</v>
      </c>
      <c r="C375">
        <f>loaded!I375</f>
        <v>0</v>
      </c>
      <c r="D375">
        <f>IF(loaded!K375="Male",1,IF(loaded!K375="Female",2,9))</f>
        <v>9</v>
      </c>
      <c r="E375" s="89" t="e">
        <f>IF(stats!$Y$13,DATE(RIGHT(loaded!M375,4),MID(loaded!M375,3,2),LEFT(loaded!M375,2)),DATE(RIGHT(loaded!M375,4), MID(loaded!M375,4,2),LEFT(loaded!M375,2)))</f>
        <v>#VALUE!</v>
      </c>
      <c r="F375" s="67" t="e">
        <f t="shared" si="10"/>
        <v>#VALUE!</v>
      </c>
      <c r="G375" t="str">
        <f>LEFT(loaded!O375,3)</f>
        <v/>
      </c>
      <c r="H375" s="67" t="str">
        <f>_xlfn.IFNA(INDEX(cntry_codes,MATCH(loaded!Q375,countries,0)),IF(loaded!Q375="","0003",""))</f>
        <v>0003</v>
      </c>
      <c r="I375" t="e">
        <f>INDEX(atsi_codes,MATCH(loaded!S375,atsi,0))</f>
        <v>#N/A</v>
      </c>
      <c r="J375" t="e">
        <f>INDEX(lang_codes,MATCH(loaded!U375,lang,0))</f>
        <v>#N/A</v>
      </c>
      <c r="K375" s="6">
        <f>loaded!W375</f>
        <v>0</v>
      </c>
      <c r="L375" t="e">
        <f>INDEX(us_acc_codes,MATCH(loaded!Y375,us_acc,0))</f>
        <v>#N/A</v>
      </c>
      <c r="M375" t="e">
        <f>INDEX(client_codes,MATCH(loaded!AA375,client,0))</f>
        <v>#N/A</v>
      </c>
      <c r="N375" t="e">
        <f>INDEX(src_ref_codes,MATCH(loaded!AC375,src_ref,0))</f>
        <v>#N/A</v>
      </c>
      <c r="O375" s="89" t="e">
        <f>IF(stats!$Y$13,DATE(RIGHT(loaded!AE375,4),MID(loaded!AE375,3,2),LEFT(loaded!AE375,2)),DATE(RIGHT(loaded!AE375,4),MID(loaded!AE375,4,2),LEFT(loaded!AE375,2)))</f>
        <v>#VALUE!</v>
      </c>
      <c r="P375" s="89" t="e">
        <f>IF(stats!$Y$13,DATE(RIGHT(loaded!AG375,4),MID(loaded!AG375,3,2),LEFT(loaded!AG375,2)),DATE(RIGHT(loaded!AG375,4),MID(loaded!AG375,4,2),LEFT(loaded!AG375,2)))</f>
        <v>#VALUE!</v>
      </c>
      <c r="Q375" s="67" t="e">
        <f t="shared" si="11"/>
        <v>#VALUE!</v>
      </c>
      <c r="R375" t="e">
        <f>INDEX(reces_codes,MATCH(loaded!AI375,reason,0))</f>
        <v>#N/A</v>
      </c>
      <c r="S375" t="e">
        <f>INDEX(TDS_codes,MATCH(loaded!AK375,TDS,0))</f>
        <v>#N/A</v>
      </c>
      <c r="T375" t="e">
        <f>IF(M375=2,"",INDEX(method_codes,MATCH(loaded!AM375,method,0)))</f>
        <v>#N/A</v>
      </c>
      <c r="U375" t="e">
        <f>IF(M375=2,"",INDEX(inj_codes,MATCH(loaded!AO375,inj,0)))</f>
        <v>#N/A</v>
      </c>
      <c r="V375" t="e">
        <f>IF(M375=2,"",INDEX(drug_codes,MATCH(loaded!AQ375,drug,0)))</f>
        <v>#N/A</v>
      </c>
      <c r="W375" t="e">
        <f>IF(M375=2,"",_xlfn.IFNA(INDEX(drug_codes,MATCH(loaded!AS375,drug,0)),""))</f>
        <v>#N/A</v>
      </c>
      <c r="X375" t="e">
        <f>IF(M375=2,"",_xlfn.IFNA(INDEX(drug_codes,MATCH(loaded!AU375,drug,0)),""))</f>
        <v>#N/A</v>
      </c>
      <c r="Y375" t="e">
        <f>IF(M375=2,"",_xlfn.IFNA(INDEX(drug_codes,MATCH(loaded!AW375,drug,0)),""))</f>
        <v>#N/A</v>
      </c>
      <c r="Z375" t="e">
        <f>IF(M375=2,"",_xlfn.IFNA(INDEX(drug_codes,MATCH(loaded!AY375,drug,0)),""))</f>
        <v>#N/A</v>
      </c>
      <c r="AA375" t="e">
        <f>IF(M375=2,"",_xlfn.IFNA(INDEX(drug_codes,MATCH(loaded!BA375,drug,0)),""))</f>
        <v>#N/A</v>
      </c>
      <c r="AB375" t="e">
        <f>INDEX(MTT_codes,MATCH(loaded!BC375,MTT,0))</f>
        <v>#N/A</v>
      </c>
      <c r="AC375" t="str">
        <f>_xlfn.IFNA(INDEX(MTT_codes,MATCH(loaded!BE375,MTT,0)),"")</f>
        <v/>
      </c>
      <c r="AD375" t="str">
        <f>_xlfn.IFNA(INDEX(MTT_codes,MATCH(loaded!BG375,MTT,0)),"")</f>
        <v/>
      </c>
      <c r="AE375" t="str">
        <f>_xlfn.IFNA(INDEX(MTT_codes,MATCH(loaded!BI375,MTT,0)),"")</f>
        <v/>
      </c>
      <c r="AF375" t="str">
        <f>_xlfn.IFNA(INDEX(MTT_codes,MATCH(loaded!BK375,MTT,0)),"")</f>
        <v/>
      </c>
      <c r="AG375" t="str">
        <f>_xlfn.IFNA(INDEX(MTT_codes,MATCH(loaded!BM375,MTT,0)),"")</f>
        <v/>
      </c>
      <c r="AH375" t="e">
        <f>INDEX(liv_ar_codes,MATCH(loaded!BO375,liv_ar,0))</f>
        <v>#N/A</v>
      </c>
      <c r="AI375" t="str">
        <f>_xlfn.IFNA(INDEX(MTT_codes,MATCH(loaded!BQ375,MTT,0)),"")</f>
        <v/>
      </c>
      <c r="AJ375">
        <f>_xlfn.IFNA(INDEX(mental_codes,MATCH(loaded!BS375,mental,0)),9)</f>
        <v>9</v>
      </c>
    </row>
    <row r="376" spans="2:36">
      <c r="B376">
        <f>loaded!C376</f>
        <v>0</v>
      </c>
      <c r="C376">
        <f>loaded!I376</f>
        <v>0</v>
      </c>
      <c r="D376">
        <f>IF(loaded!K376="Male",1,IF(loaded!K376="Female",2,9))</f>
        <v>9</v>
      </c>
      <c r="E376" s="89" t="e">
        <f>IF(stats!$Y$13,DATE(RIGHT(loaded!M376,4),MID(loaded!M376,3,2),LEFT(loaded!M376,2)),DATE(RIGHT(loaded!M376,4), MID(loaded!M376,4,2),LEFT(loaded!M376,2)))</f>
        <v>#VALUE!</v>
      </c>
      <c r="F376" s="67" t="e">
        <f t="shared" si="10"/>
        <v>#VALUE!</v>
      </c>
      <c r="G376" t="str">
        <f>LEFT(loaded!O376,3)</f>
        <v/>
      </c>
      <c r="H376" s="67" t="str">
        <f>_xlfn.IFNA(INDEX(cntry_codes,MATCH(loaded!Q376,countries,0)),IF(loaded!Q376="","0003",""))</f>
        <v>0003</v>
      </c>
      <c r="I376" t="e">
        <f>INDEX(atsi_codes,MATCH(loaded!S376,atsi,0))</f>
        <v>#N/A</v>
      </c>
      <c r="J376" t="e">
        <f>INDEX(lang_codes,MATCH(loaded!U376,lang,0))</f>
        <v>#N/A</v>
      </c>
      <c r="K376" s="6">
        <f>loaded!W376</f>
        <v>0</v>
      </c>
      <c r="L376" t="e">
        <f>INDEX(us_acc_codes,MATCH(loaded!Y376,us_acc,0))</f>
        <v>#N/A</v>
      </c>
      <c r="M376" t="e">
        <f>INDEX(client_codes,MATCH(loaded!AA376,client,0))</f>
        <v>#N/A</v>
      </c>
      <c r="N376" t="e">
        <f>INDEX(src_ref_codes,MATCH(loaded!AC376,src_ref,0))</f>
        <v>#N/A</v>
      </c>
      <c r="O376" s="89" t="e">
        <f>IF(stats!$Y$13,DATE(RIGHT(loaded!AE376,4),MID(loaded!AE376,3,2),LEFT(loaded!AE376,2)),DATE(RIGHT(loaded!AE376,4),MID(loaded!AE376,4,2),LEFT(loaded!AE376,2)))</f>
        <v>#VALUE!</v>
      </c>
      <c r="P376" s="89" t="e">
        <f>IF(stats!$Y$13,DATE(RIGHT(loaded!AG376,4),MID(loaded!AG376,3,2),LEFT(loaded!AG376,2)),DATE(RIGHT(loaded!AG376,4),MID(loaded!AG376,4,2),LEFT(loaded!AG376,2)))</f>
        <v>#VALUE!</v>
      </c>
      <c r="Q376" s="67" t="e">
        <f t="shared" si="11"/>
        <v>#VALUE!</v>
      </c>
      <c r="R376" t="e">
        <f>INDEX(reces_codes,MATCH(loaded!AI376,reason,0))</f>
        <v>#N/A</v>
      </c>
      <c r="S376" t="e">
        <f>INDEX(TDS_codes,MATCH(loaded!AK376,TDS,0))</f>
        <v>#N/A</v>
      </c>
      <c r="T376" t="e">
        <f>IF(M376=2,"",INDEX(method_codes,MATCH(loaded!AM376,method,0)))</f>
        <v>#N/A</v>
      </c>
      <c r="U376" t="e">
        <f>IF(M376=2,"",INDEX(inj_codes,MATCH(loaded!AO376,inj,0)))</f>
        <v>#N/A</v>
      </c>
      <c r="V376" t="e">
        <f>IF(M376=2,"",INDEX(drug_codes,MATCH(loaded!AQ376,drug,0)))</f>
        <v>#N/A</v>
      </c>
      <c r="W376" t="e">
        <f>IF(M376=2,"",_xlfn.IFNA(INDEX(drug_codes,MATCH(loaded!AS376,drug,0)),""))</f>
        <v>#N/A</v>
      </c>
      <c r="X376" t="e">
        <f>IF(M376=2,"",_xlfn.IFNA(INDEX(drug_codes,MATCH(loaded!AU376,drug,0)),""))</f>
        <v>#N/A</v>
      </c>
      <c r="Y376" t="e">
        <f>IF(M376=2,"",_xlfn.IFNA(INDEX(drug_codes,MATCH(loaded!AW376,drug,0)),""))</f>
        <v>#N/A</v>
      </c>
      <c r="Z376" t="e">
        <f>IF(M376=2,"",_xlfn.IFNA(INDEX(drug_codes,MATCH(loaded!AY376,drug,0)),""))</f>
        <v>#N/A</v>
      </c>
      <c r="AA376" t="e">
        <f>IF(M376=2,"",_xlfn.IFNA(INDEX(drug_codes,MATCH(loaded!BA376,drug,0)),""))</f>
        <v>#N/A</v>
      </c>
      <c r="AB376" t="e">
        <f>INDEX(MTT_codes,MATCH(loaded!BC376,MTT,0))</f>
        <v>#N/A</v>
      </c>
      <c r="AC376" t="str">
        <f>_xlfn.IFNA(INDEX(MTT_codes,MATCH(loaded!BE376,MTT,0)),"")</f>
        <v/>
      </c>
      <c r="AD376" t="str">
        <f>_xlfn.IFNA(INDEX(MTT_codes,MATCH(loaded!BG376,MTT,0)),"")</f>
        <v/>
      </c>
      <c r="AE376" t="str">
        <f>_xlfn.IFNA(INDEX(MTT_codes,MATCH(loaded!BI376,MTT,0)),"")</f>
        <v/>
      </c>
      <c r="AF376" t="str">
        <f>_xlfn.IFNA(INDEX(MTT_codes,MATCH(loaded!BK376,MTT,0)),"")</f>
        <v/>
      </c>
      <c r="AG376" t="str">
        <f>_xlfn.IFNA(INDEX(MTT_codes,MATCH(loaded!BM376,MTT,0)),"")</f>
        <v/>
      </c>
      <c r="AH376" t="e">
        <f>INDEX(liv_ar_codes,MATCH(loaded!BO376,liv_ar,0))</f>
        <v>#N/A</v>
      </c>
      <c r="AI376" t="str">
        <f>_xlfn.IFNA(INDEX(MTT_codes,MATCH(loaded!BQ376,MTT,0)),"")</f>
        <v/>
      </c>
      <c r="AJ376">
        <f>_xlfn.IFNA(INDEX(mental_codes,MATCH(loaded!BS376,mental,0)),9)</f>
        <v>9</v>
      </c>
    </row>
    <row r="377" spans="2:36">
      <c r="B377">
        <f>loaded!C377</f>
        <v>0</v>
      </c>
      <c r="C377">
        <f>loaded!I377</f>
        <v>0</v>
      </c>
      <c r="D377">
        <f>IF(loaded!K377="Male",1,IF(loaded!K377="Female",2,9))</f>
        <v>9</v>
      </c>
      <c r="E377" s="89" t="e">
        <f>IF(stats!$Y$13,DATE(RIGHT(loaded!M377,4),MID(loaded!M377,3,2),LEFT(loaded!M377,2)),DATE(RIGHT(loaded!M377,4), MID(loaded!M377,4,2),LEFT(loaded!M377,2)))</f>
        <v>#VALUE!</v>
      </c>
      <c r="F377" s="67" t="e">
        <f t="shared" si="10"/>
        <v>#VALUE!</v>
      </c>
      <c r="G377" t="str">
        <f>LEFT(loaded!O377,3)</f>
        <v/>
      </c>
      <c r="H377" s="67" t="str">
        <f>_xlfn.IFNA(INDEX(cntry_codes,MATCH(loaded!Q377,countries,0)),IF(loaded!Q377="","0003",""))</f>
        <v>0003</v>
      </c>
      <c r="I377" t="e">
        <f>INDEX(atsi_codes,MATCH(loaded!S377,atsi,0))</f>
        <v>#N/A</v>
      </c>
      <c r="J377" t="e">
        <f>INDEX(lang_codes,MATCH(loaded!U377,lang,0))</f>
        <v>#N/A</v>
      </c>
      <c r="K377" s="6">
        <f>loaded!W377</f>
        <v>0</v>
      </c>
      <c r="L377" t="e">
        <f>INDEX(us_acc_codes,MATCH(loaded!Y377,us_acc,0))</f>
        <v>#N/A</v>
      </c>
      <c r="M377" t="e">
        <f>INDEX(client_codes,MATCH(loaded!AA377,client,0))</f>
        <v>#N/A</v>
      </c>
      <c r="N377" t="e">
        <f>INDEX(src_ref_codes,MATCH(loaded!AC377,src_ref,0))</f>
        <v>#N/A</v>
      </c>
      <c r="O377" s="89" t="e">
        <f>IF(stats!$Y$13,DATE(RIGHT(loaded!AE377,4),MID(loaded!AE377,3,2),LEFT(loaded!AE377,2)),DATE(RIGHT(loaded!AE377,4),MID(loaded!AE377,4,2),LEFT(loaded!AE377,2)))</f>
        <v>#VALUE!</v>
      </c>
      <c r="P377" s="89" t="e">
        <f>IF(stats!$Y$13,DATE(RIGHT(loaded!AG377,4),MID(loaded!AG377,3,2),LEFT(loaded!AG377,2)),DATE(RIGHT(loaded!AG377,4),MID(loaded!AG377,4,2),LEFT(loaded!AG377,2)))</f>
        <v>#VALUE!</v>
      </c>
      <c r="Q377" s="67" t="e">
        <f t="shared" si="11"/>
        <v>#VALUE!</v>
      </c>
      <c r="R377" t="e">
        <f>INDEX(reces_codes,MATCH(loaded!AI377,reason,0))</f>
        <v>#N/A</v>
      </c>
      <c r="S377" t="e">
        <f>INDEX(TDS_codes,MATCH(loaded!AK377,TDS,0))</f>
        <v>#N/A</v>
      </c>
      <c r="T377" t="e">
        <f>IF(M377=2,"",INDEX(method_codes,MATCH(loaded!AM377,method,0)))</f>
        <v>#N/A</v>
      </c>
      <c r="U377" t="e">
        <f>IF(M377=2,"",INDEX(inj_codes,MATCH(loaded!AO377,inj,0)))</f>
        <v>#N/A</v>
      </c>
      <c r="V377" t="e">
        <f>IF(M377=2,"",INDEX(drug_codes,MATCH(loaded!AQ377,drug,0)))</f>
        <v>#N/A</v>
      </c>
      <c r="W377" t="e">
        <f>IF(M377=2,"",_xlfn.IFNA(INDEX(drug_codes,MATCH(loaded!AS377,drug,0)),""))</f>
        <v>#N/A</v>
      </c>
      <c r="X377" t="e">
        <f>IF(M377=2,"",_xlfn.IFNA(INDEX(drug_codes,MATCH(loaded!AU377,drug,0)),""))</f>
        <v>#N/A</v>
      </c>
      <c r="Y377" t="e">
        <f>IF(M377=2,"",_xlfn.IFNA(INDEX(drug_codes,MATCH(loaded!AW377,drug,0)),""))</f>
        <v>#N/A</v>
      </c>
      <c r="Z377" t="e">
        <f>IF(M377=2,"",_xlfn.IFNA(INDEX(drug_codes,MATCH(loaded!AY377,drug,0)),""))</f>
        <v>#N/A</v>
      </c>
      <c r="AA377" t="e">
        <f>IF(M377=2,"",_xlfn.IFNA(INDEX(drug_codes,MATCH(loaded!BA377,drug,0)),""))</f>
        <v>#N/A</v>
      </c>
      <c r="AB377" t="e">
        <f>INDEX(MTT_codes,MATCH(loaded!BC377,MTT,0))</f>
        <v>#N/A</v>
      </c>
      <c r="AC377" t="str">
        <f>_xlfn.IFNA(INDEX(MTT_codes,MATCH(loaded!BE377,MTT,0)),"")</f>
        <v/>
      </c>
      <c r="AD377" t="str">
        <f>_xlfn.IFNA(INDEX(MTT_codes,MATCH(loaded!BG377,MTT,0)),"")</f>
        <v/>
      </c>
      <c r="AE377" t="str">
        <f>_xlfn.IFNA(INDEX(MTT_codes,MATCH(loaded!BI377,MTT,0)),"")</f>
        <v/>
      </c>
      <c r="AF377" t="str">
        <f>_xlfn.IFNA(INDEX(MTT_codes,MATCH(loaded!BK377,MTT,0)),"")</f>
        <v/>
      </c>
      <c r="AG377" t="str">
        <f>_xlfn.IFNA(INDEX(MTT_codes,MATCH(loaded!BM377,MTT,0)),"")</f>
        <v/>
      </c>
      <c r="AH377" t="e">
        <f>INDEX(liv_ar_codes,MATCH(loaded!BO377,liv_ar,0))</f>
        <v>#N/A</v>
      </c>
      <c r="AI377" t="str">
        <f>_xlfn.IFNA(INDEX(MTT_codes,MATCH(loaded!BQ377,MTT,0)),"")</f>
        <v/>
      </c>
      <c r="AJ377">
        <f>_xlfn.IFNA(INDEX(mental_codes,MATCH(loaded!BS377,mental,0)),9)</f>
        <v>9</v>
      </c>
    </row>
    <row r="378" spans="2:36">
      <c r="B378">
        <f>loaded!C378</f>
        <v>0</v>
      </c>
      <c r="C378">
        <f>loaded!I378</f>
        <v>0</v>
      </c>
      <c r="D378">
        <f>IF(loaded!K378="Male",1,IF(loaded!K378="Female",2,9))</f>
        <v>9</v>
      </c>
      <c r="E378" s="89" t="e">
        <f>IF(stats!$Y$13,DATE(RIGHT(loaded!M378,4),MID(loaded!M378,3,2),LEFT(loaded!M378,2)),DATE(RIGHT(loaded!M378,4), MID(loaded!M378,4,2),LEFT(loaded!M378,2)))</f>
        <v>#VALUE!</v>
      </c>
      <c r="F378" s="67" t="e">
        <f t="shared" si="10"/>
        <v>#VALUE!</v>
      </c>
      <c r="G378" t="str">
        <f>LEFT(loaded!O378,3)</f>
        <v/>
      </c>
      <c r="H378" s="67" t="str">
        <f>_xlfn.IFNA(INDEX(cntry_codes,MATCH(loaded!Q378,countries,0)),IF(loaded!Q378="","0003",""))</f>
        <v>0003</v>
      </c>
      <c r="I378" t="e">
        <f>INDEX(atsi_codes,MATCH(loaded!S378,atsi,0))</f>
        <v>#N/A</v>
      </c>
      <c r="J378" t="e">
        <f>INDEX(lang_codes,MATCH(loaded!U378,lang,0))</f>
        <v>#N/A</v>
      </c>
      <c r="K378" s="6">
        <f>loaded!W378</f>
        <v>0</v>
      </c>
      <c r="L378" t="e">
        <f>INDEX(us_acc_codes,MATCH(loaded!Y378,us_acc,0))</f>
        <v>#N/A</v>
      </c>
      <c r="M378" t="e">
        <f>INDEX(client_codes,MATCH(loaded!AA378,client,0))</f>
        <v>#N/A</v>
      </c>
      <c r="N378" t="e">
        <f>INDEX(src_ref_codes,MATCH(loaded!AC378,src_ref,0))</f>
        <v>#N/A</v>
      </c>
      <c r="O378" s="89" t="e">
        <f>IF(stats!$Y$13,DATE(RIGHT(loaded!AE378,4),MID(loaded!AE378,3,2),LEFT(loaded!AE378,2)),DATE(RIGHT(loaded!AE378,4),MID(loaded!AE378,4,2),LEFT(loaded!AE378,2)))</f>
        <v>#VALUE!</v>
      </c>
      <c r="P378" s="89" t="e">
        <f>IF(stats!$Y$13,DATE(RIGHT(loaded!AG378,4),MID(loaded!AG378,3,2),LEFT(loaded!AG378,2)),DATE(RIGHT(loaded!AG378,4),MID(loaded!AG378,4,2),LEFT(loaded!AG378,2)))</f>
        <v>#VALUE!</v>
      </c>
      <c r="Q378" s="67" t="e">
        <f t="shared" si="11"/>
        <v>#VALUE!</v>
      </c>
      <c r="R378" t="e">
        <f>INDEX(reces_codes,MATCH(loaded!AI378,reason,0))</f>
        <v>#N/A</v>
      </c>
      <c r="S378" t="e">
        <f>INDEX(TDS_codes,MATCH(loaded!AK378,TDS,0))</f>
        <v>#N/A</v>
      </c>
      <c r="T378" t="e">
        <f>IF(M378=2,"",INDEX(method_codes,MATCH(loaded!AM378,method,0)))</f>
        <v>#N/A</v>
      </c>
      <c r="U378" t="e">
        <f>IF(M378=2,"",INDEX(inj_codes,MATCH(loaded!AO378,inj,0)))</f>
        <v>#N/A</v>
      </c>
      <c r="V378" t="e">
        <f>IF(M378=2,"",INDEX(drug_codes,MATCH(loaded!AQ378,drug,0)))</f>
        <v>#N/A</v>
      </c>
      <c r="W378" t="e">
        <f>IF(M378=2,"",_xlfn.IFNA(INDEX(drug_codes,MATCH(loaded!AS378,drug,0)),""))</f>
        <v>#N/A</v>
      </c>
      <c r="X378" t="e">
        <f>IF(M378=2,"",_xlfn.IFNA(INDEX(drug_codes,MATCH(loaded!AU378,drug,0)),""))</f>
        <v>#N/A</v>
      </c>
      <c r="Y378" t="e">
        <f>IF(M378=2,"",_xlfn.IFNA(INDEX(drug_codes,MATCH(loaded!AW378,drug,0)),""))</f>
        <v>#N/A</v>
      </c>
      <c r="Z378" t="e">
        <f>IF(M378=2,"",_xlfn.IFNA(INDEX(drug_codes,MATCH(loaded!AY378,drug,0)),""))</f>
        <v>#N/A</v>
      </c>
      <c r="AA378" t="e">
        <f>IF(M378=2,"",_xlfn.IFNA(INDEX(drug_codes,MATCH(loaded!BA378,drug,0)),""))</f>
        <v>#N/A</v>
      </c>
      <c r="AB378" t="e">
        <f>INDEX(MTT_codes,MATCH(loaded!BC378,MTT,0))</f>
        <v>#N/A</v>
      </c>
      <c r="AC378" t="str">
        <f>_xlfn.IFNA(INDEX(MTT_codes,MATCH(loaded!BE378,MTT,0)),"")</f>
        <v/>
      </c>
      <c r="AD378" t="str">
        <f>_xlfn.IFNA(INDEX(MTT_codes,MATCH(loaded!BG378,MTT,0)),"")</f>
        <v/>
      </c>
      <c r="AE378" t="str">
        <f>_xlfn.IFNA(INDEX(MTT_codes,MATCH(loaded!BI378,MTT,0)),"")</f>
        <v/>
      </c>
      <c r="AF378" t="str">
        <f>_xlfn.IFNA(INDEX(MTT_codes,MATCH(loaded!BK378,MTT,0)),"")</f>
        <v/>
      </c>
      <c r="AG378" t="str">
        <f>_xlfn.IFNA(INDEX(MTT_codes,MATCH(loaded!BM378,MTT,0)),"")</f>
        <v/>
      </c>
      <c r="AH378" t="e">
        <f>INDEX(liv_ar_codes,MATCH(loaded!BO378,liv_ar,0))</f>
        <v>#N/A</v>
      </c>
      <c r="AI378" t="str">
        <f>_xlfn.IFNA(INDEX(MTT_codes,MATCH(loaded!BQ378,MTT,0)),"")</f>
        <v/>
      </c>
      <c r="AJ378">
        <f>_xlfn.IFNA(INDEX(mental_codes,MATCH(loaded!BS378,mental,0)),9)</f>
        <v>9</v>
      </c>
    </row>
    <row r="379" spans="2:36">
      <c r="B379">
        <f>loaded!C379</f>
        <v>0</v>
      </c>
      <c r="C379">
        <f>loaded!I379</f>
        <v>0</v>
      </c>
      <c r="D379">
        <f>IF(loaded!K379="Male",1,IF(loaded!K379="Female",2,9))</f>
        <v>9</v>
      </c>
      <c r="E379" s="89" t="e">
        <f>IF(stats!$Y$13,DATE(RIGHT(loaded!M379,4),MID(loaded!M379,3,2),LEFT(loaded!M379,2)),DATE(RIGHT(loaded!M379,4), MID(loaded!M379,4,2),LEFT(loaded!M379,2)))</f>
        <v>#VALUE!</v>
      </c>
      <c r="F379" s="67" t="e">
        <f t="shared" si="10"/>
        <v>#VALUE!</v>
      </c>
      <c r="G379" t="str">
        <f>LEFT(loaded!O379,3)</f>
        <v/>
      </c>
      <c r="H379" s="67" t="str">
        <f>_xlfn.IFNA(INDEX(cntry_codes,MATCH(loaded!Q379,countries,0)),IF(loaded!Q379="","0003",""))</f>
        <v>0003</v>
      </c>
      <c r="I379" t="e">
        <f>INDEX(atsi_codes,MATCH(loaded!S379,atsi,0))</f>
        <v>#N/A</v>
      </c>
      <c r="J379" t="e">
        <f>INDEX(lang_codes,MATCH(loaded!U379,lang,0))</f>
        <v>#N/A</v>
      </c>
      <c r="K379" s="6">
        <f>loaded!W379</f>
        <v>0</v>
      </c>
      <c r="L379" t="e">
        <f>INDEX(us_acc_codes,MATCH(loaded!Y379,us_acc,0))</f>
        <v>#N/A</v>
      </c>
      <c r="M379" t="e">
        <f>INDEX(client_codes,MATCH(loaded!AA379,client,0))</f>
        <v>#N/A</v>
      </c>
      <c r="N379" t="e">
        <f>INDEX(src_ref_codes,MATCH(loaded!AC379,src_ref,0))</f>
        <v>#N/A</v>
      </c>
      <c r="O379" s="89" t="e">
        <f>IF(stats!$Y$13,DATE(RIGHT(loaded!AE379,4),MID(loaded!AE379,3,2),LEFT(loaded!AE379,2)),DATE(RIGHT(loaded!AE379,4),MID(loaded!AE379,4,2),LEFT(loaded!AE379,2)))</f>
        <v>#VALUE!</v>
      </c>
      <c r="P379" s="89" t="e">
        <f>IF(stats!$Y$13,DATE(RIGHT(loaded!AG379,4),MID(loaded!AG379,3,2),LEFT(loaded!AG379,2)),DATE(RIGHT(loaded!AG379,4),MID(loaded!AG379,4,2),LEFT(loaded!AG379,2)))</f>
        <v>#VALUE!</v>
      </c>
      <c r="Q379" s="67" t="e">
        <f t="shared" si="11"/>
        <v>#VALUE!</v>
      </c>
      <c r="R379" t="e">
        <f>INDEX(reces_codes,MATCH(loaded!AI379,reason,0))</f>
        <v>#N/A</v>
      </c>
      <c r="S379" t="e">
        <f>INDEX(TDS_codes,MATCH(loaded!AK379,TDS,0))</f>
        <v>#N/A</v>
      </c>
      <c r="T379" t="e">
        <f>IF(M379=2,"",INDEX(method_codes,MATCH(loaded!AM379,method,0)))</f>
        <v>#N/A</v>
      </c>
      <c r="U379" t="e">
        <f>IF(M379=2,"",INDEX(inj_codes,MATCH(loaded!AO379,inj,0)))</f>
        <v>#N/A</v>
      </c>
      <c r="V379" t="e">
        <f>IF(M379=2,"",INDEX(drug_codes,MATCH(loaded!AQ379,drug,0)))</f>
        <v>#N/A</v>
      </c>
      <c r="W379" t="e">
        <f>IF(M379=2,"",_xlfn.IFNA(INDEX(drug_codes,MATCH(loaded!AS379,drug,0)),""))</f>
        <v>#N/A</v>
      </c>
      <c r="X379" t="e">
        <f>IF(M379=2,"",_xlfn.IFNA(INDEX(drug_codes,MATCH(loaded!AU379,drug,0)),""))</f>
        <v>#N/A</v>
      </c>
      <c r="Y379" t="e">
        <f>IF(M379=2,"",_xlfn.IFNA(INDEX(drug_codes,MATCH(loaded!AW379,drug,0)),""))</f>
        <v>#N/A</v>
      </c>
      <c r="Z379" t="e">
        <f>IF(M379=2,"",_xlfn.IFNA(INDEX(drug_codes,MATCH(loaded!AY379,drug,0)),""))</f>
        <v>#N/A</v>
      </c>
      <c r="AA379" t="e">
        <f>IF(M379=2,"",_xlfn.IFNA(INDEX(drug_codes,MATCH(loaded!BA379,drug,0)),""))</f>
        <v>#N/A</v>
      </c>
      <c r="AB379" t="e">
        <f>INDEX(MTT_codes,MATCH(loaded!BC379,MTT,0))</f>
        <v>#N/A</v>
      </c>
      <c r="AC379" t="str">
        <f>_xlfn.IFNA(INDEX(MTT_codes,MATCH(loaded!BE379,MTT,0)),"")</f>
        <v/>
      </c>
      <c r="AD379" t="str">
        <f>_xlfn.IFNA(INDEX(MTT_codes,MATCH(loaded!BG379,MTT,0)),"")</f>
        <v/>
      </c>
      <c r="AE379" t="str">
        <f>_xlfn.IFNA(INDEX(MTT_codes,MATCH(loaded!BI379,MTT,0)),"")</f>
        <v/>
      </c>
      <c r="AF379" t="str">
        <f>_xlfn.IFNA(INDEX(MTT_codes,MATCH(loaded!BK379,MTT,0)),"")</f>
        <v/>
      </c>
      <c r="AG379" t="str">
        <f>_xlfn.IFNA(INDEX(MTT_codes,MATCH(loaded!BM379,MTT,0)),"")</f>
        <v/>
      </c>
      <c r="AH379" t="e">
        <f>INDEX(liv_ar_codes,MATCH(loaded!BO379,liv_ar,0))</f>
        <v>#N/A</v>
      </c>
      <c r="AI379" t="str">
        <f>_xlfn.IFNA(INDEX(MTT_codes,MATCH(loaded!BQ379,MTT,0)),"")</f>
        <v/>
      </c>
      <c r="AJ379">
        <f>_xlfn.IFNA(INDEX(mental_codes,MATCH(loaded!BS379,mental,0)),9)</f>
        <v>9</v>
      </c>
    </row>
    <row r="380" spans="2:36">
      <c r="B380">
        <f>loaded!C380</f>
        <v>0</v>
      </c>
      <c r="C380">
        <f>loaded!I380</f>
        <v>0</v>
      </c>
      <c r="D380">
        <f>IF(loaded!K380="Male",1,IF(loaded!K380="Female",2,9))</f>
        <v>9</v>
      </c>
      <c r="E380" s="89" t="e">
        <f>IF(stats!$Y$13,DATE(RIGHT(loaded!M380,4),MID(loaded!M380,3,2),LEFT(loaded!M380,2)),DATE(RIGHT(loaded!M380,4), MID(loaded!M380,4,2),LEFT(loaded!M380,2)))</f>
        <v>#VALUE!</v>
      </c>
      <c r="F380" s="67" t="e">
        <f t="shared" si="10"/>
        <v>#VALUE!</v>
      </c>
      <c r="G380" t="str">
        <f>LEFT(loaded!O380,3)</f>
        <v/>
      </c>
      <c r="H380" s="67" t="str">
        <f>_xlfn.IFNA(INDEX(cntry_codes,MATCH(loaded!Q380,countries,0)),IF(loaded!Q380="","0003",""))</f>
        <v>0003</v>
      </c>
      <c r="I380" t="e">
        <f>INDEX(atsi_codes,MATCH(loaded!S380,atsi,0))</f>
        <v>#N/A</v>
      </c>
      <c r="J380" t="e">
        <f>INDEX(lang_codes,MATCH(loaded!U380,lang,0))</f>
        <v>#N/A</v>
      </c>
      <c r="K380" s="6">
        <f>loaded!W380</f>
        <v>0</v>
      </c>
      <c r="L380" t="e">
        <f>INDEX(us_acc_codes,MATCH(loaded!Y380,us_acc,0))</f>
        <v>#N/A</v>
      </c>
      <c r="M380" t="e">
        <f>INDEX(client_codes,MATCH(loaded!AA380,client,0))</f>
        <v>#N/A</v>
      </c>
      <c r="N380" t="e">
        <f>INDEX(src_ref_codes,MATCH(loaded!AC380,src_ref,0))</f>
        <v>#N/A</v>
      </c>
      <c r="O380" s="89" t="e">
        <f>IF(stats!$Y$13,DATE(RIGHT(loaded!AE380,4),MID(loaded!AE380,3,2),LEFT(loaded!AE380,2)),DATE(RIGHT(loaded!AE380,4),MID(loaded!AE380,4,2),LEFT(loaded!AE380,2)))</f>
        <v>#VALUE!</v>
      </c>
      <c r="P380" s="89" t="e">
        <f>IF(stats!$Y$13,DATE(RIGHT(loaded!AG380,4),MID(loaded!AG380,3,2),LEFT(loaded!AG380,2)),DATE(RIGHT(loaded!AG380,4),MID(loaded!AG380,4,2),LEFT(loaded!AG380,2)))</f>
        <v>#VALUE!</v>
      </c>
      <c r="Q380" s="67" t="e">
        <f t="shared" si="11"/>
        <v>#VALUE!</v>
      </c>
      <c r="R380" t="e">
        <f>INDEX(reces_codes,MATCH(loaded!AI380,reason,0))</f>
        <v>#N/A</v>
      </c>
      <c r="S380" t="e">
        <f>INDEX(TDS_codes,MATCH(loaded!AK380,TDS,0))</f>
        <v>#N/A</v>
      </c>
      <c r="T380" t="e">
        <f>IF(M380=2,"",INDEX(method_codes,MATCH(loaded!AM380,method,0)))</f>
        <v>#N/A</v>
      </c>
      <c r="U380" t="e">
        <f>IF(M380=2,"",INDEX(inj_codes,MATCH(loaded!AO380,inj,0)))</f>
        <v>#N/A</v>
      </c>
      <c r="V380" t="e">
        <f>IF(M380=2,"",INDEX(drug_codes,MATCH(loaded!AQ380,drug,0)))</f>
        <v>#N/A</v>
      </c>
      <c r="W380" t="e">
        <f>IF(M380=2,"",_xlfn.IFNA(INDEX(drug_codes,MATCH(loaded!AS380,drug,0)),""))</f>
        <v>#N/A</v>
      </c>
      <c r="X380" t="e">
        <f>IF(M380=2,"",_xlfn.IFNA(INDEX(drug_codes,MATCH(loaded!AU380,drug,0)),""))</f>
        <v>#N/A</v>
      </c>
      <c r="Y380" t="e">
        <f>IF(M380=2,"",_xlfn.IFNA(INDEX(drug_codes,MATCH(loaded!AW380,drug,0)),""))</f>
        <v>#N/A</v>
      </c>
      <c r="Z380" t="e">
        <f>IF(M380=2,"",_xlfn.IFNA(INDEX(drug_codes,MATCH(loaded!AY380,drug,0)),""))</f>
        <v>#N/A</v>
      </c>
      <c r="AA380" t="e">
        <f>IF(M380=2,"",_xlfn.IFNA(INDEX(drug_codes,MATCH(loaded!BA380,drug,0)),""))</f>
        <v>#N/A</v>
      </c>
      <c r="AB380" t="e">
        <f>INDEX(MTT_codes,MATCH(loaded!BC380,MTT,0))</f>
        <v>#N/A</v>
      </c>
      <c r="AC380" t="str">
        <f>_xlfn.IFNA(INDEX(MTT_codes,MATCH(loaded!BE380,MTT,0)),"")</f>
        <v/>
      </c>
      <c r="AD380" t="str">
        <f>_xlfn.IFNA(INDEX(MTT_codes,MATCH(loaded!BG380,MTT,0)),"")</f>
        <v/>
      </c>
      <c r="AE380" t="str">
        <f>_xlfn.IFNA(INDEX(MTT_codes,MATCH(loaded!BI380,MTT,0)),"")</f>
        <v/>
      </c>
      <c r="AF380" t="str">
        <f>_xlfn.IFNA(INDEX(MTT_codes,MATCH(loaded!BK380,MTT,0)),"")</f>
        <v/>
      </c>
      <c r="AG380" t="str">
        <f>_xlfn.IFNA(INDEX(MTT_codes,MATCH(loaded!BM380,MTT,0)),"")</f>
        <v/>
      </c>
      <c r="AH380" t="e">
        <f>INDEX(liv_ar_codes,MATCH(loaded!BO380,liv_ar,0))</f>
        <v>#N/A</v>
      </c>
      <c r="AI380" t="str">
        <f>_xlfn.IFNA(INDEX(MTT_codes,MATCH(loaded!BQ380,MTT,0)),"")</f>
        <v/>
      </c>
      <c r="AJ380">
        <f>_xlfn.IFNA(INDEX(mental_codes,MATCH(loaded!BS380,mental,0)),9)</f>
        <v>9</v>
      </c>
    </row>
    <row r="381" spans="2:36">
      <c r="B381">
        <f>loaded!C381</f>
        <v>0</v>
      </c>
      <c r="C381">
        <f>loaded!I381</f>
        <v>0</v>
      </c>
      <c r="D381">
        <f>IF(loaded!K381="Male",1,IF(loaded!K381="Female",2,9))</f>
        <v>9</v>
      </c>
      <c r="E381" s="89" t="e">
        <f>IF(stats!$Y$13,DATE(RIGHT(loaded!M381,4),MID(loaded!M381,3,2),LEFT(loaded!M381,2)),DATE(RIGHT(loaded!M381,4), MID(loaded!M381,4,2),LEFT(loaded!M381,2)))</f>
        <v>#VALUE!</v>
      </c>
      <c r="F381" s="67" t="e">
        <f t="shared" si="10"/>
        <v>#VALUE!</v>
      </c>
      <c r="G381" t="str">
        <f>LEFT(loaded!O381,3)</f>
        <v/>
      </c>
      <c r="H381" s="67" t="str">
        <f>_xlfn.IFNA(INDEX(cntry_codes,MATCH(loaded!Q381,countries,0)),IF(loaded!Q381="","0003",""))</f>
        <v>0003</v>
      </c>
      <c r="I381" t="e">
        <f>INDEX(atsi_codes,MATCH(loaded!S381,atsi,0))</f>
        <v>#N/A</v>
      </c>
      <c r="J381" t="e">
        <f>INDEX(lang_codes,MATCH(loaded!U381,lang,0))</f>
        <v>#N/A</v>
      </c>
      <c r="K381" s="6">
        <f>loaded!W381</f>
        <v>0</v>
      </c>
      <c r="L381" t="e">
        <f>INDEX(us_acc_codes,MATCH(loaded!Y381,us_acc,0))</f>
        <v>#N/A</v>
      </c>
      <c r="M381" t="e">
        <f>INDEX(client_codes,MATCH(loaded!AA381,client,0))</f>
        <v>#N/A</v>
      </c>
      <c r="N381" t="e">
        <f>INDEX(src_ref_codes,MATCH(loaded!AC381,src_ref,0))</f>
        <v>#N/A</v>
      </c>
      <c r="O381" s="89" t="e">
        <f>IF(stats!$Y$13,DATE(RIGHT(loaded!AE381,4),MID(loaded!AE381,3,2),LEFT(loaded!AE381,2)),DATE(RIGHT(loaded!AE381,4),MID(loaded!AE381,4,2),LEFT(loaded!AE381,2)))</f>
        <v>#VALUE!</v>
      </c>
      <c r="P381" s="89" t="e">
        <f>IF(stats!$Y$13,DATE(RIGHT(loaded!AG381,4),MID(loaded!AG381,3,2),LEFT(loaded!AG381,2)),DATE(RIGHT(loaded!AG381,4),MID(loaded!AG381,4,2),LEFT(loaded!AG381,2)))</f>
        <v>#VALUE!</v>
      </c>
      <c r="Q381" s="67" t="e">
        <f t="shared" si="11"/>
        <v>#VALUE!</v>
      </c>
      <c r="R381" t="e">
        <f>INDEX(reces_codes,MATCH(loaded!AI381,reason,0))</f>
        <v>#N/A</v>
      </c>
      <c r="S381" t="e">
        <f>INDEX(TDS_codes,MATCH(loaded!AK381,TDS,0))</f>
        <v>#N/A</v>
      </c>
      <c r="T381" t="e">
        <f>IF(M381=2,"",INDEX(method_codes,MATCH(loaded!AM381,method,0)))</f>
        <v>#N/A</v>
      </c>
      <c r="U381" t="e">
        <f>IF(M381=2,"",INDEX(inj_codes,MATCH(loaded!AO381,inj,0)))</f>
        <v>#N/A</v>
      </c>
      <c r="V381" t="e">
        <f>IF(M381=2,"",INDEX(drug_codes,MATCH(loaded!AQ381,drug,0)))</f>
        <v>#N/A</v>
      </c>
      <c r="W381" t="e">
        <f>IF(M381=2,"",_xlfn.IFNA(INDEX(drug_codes,MATCH(loaded!AS381,drug,0)),""))</f>
        <v>#N/A</v>
      </c>
      <c r="X381" t="e">
        <f>IF(M381=2,"",_xlfn.IFNA(INDEX(drug_codes,MATCH(loaded!AU381,drug,0)),""))</f>
        <v>#N/A</v>
      </c>
      <c r="Y381" t="e">
        <f>IF(M381=2,"",_xlfn.IFNA(INDEX(drug_codes,MATCH(loaded!AW381,drug,0)),""))</f>
        <v>#N/A</v>
      </c>
      <c r="Z381" t="e">
        <f>IF(M381=2,"",_xlfn.IFNA(INDEX(drug_codes,MATCH(loaded!AY381,drug,0)),""))</f>
        <v>#N/A</v>
      </c>
      <c r="AA381" t="e">
        <f>IF(M381=2,"",_xlfn.IFNA(INDEX(drug_codes,MATCH(loaded!BA381,drug,0)),""))</f>
        <v>#N/A</v>
      </c>
      <c r="AB381" t="e">
        <f>INDEX(MTT_codes,MATCH(loaded!BC381,MTT,0))</f>
        <v>#N/A</v>
      </c>
      <c r="AC381" t="str">
        <f>_xlfn.IFNA(INDEX(MTT_codes,MATCH(loaded!BE381,MTT,0)),"")</f>
        <v/>
      </c>
      <c r="AD381" t="str">
        <f>_xlfn.IFNA(INDEX(MTT_codes,MATCH(loaded!BG381,MTT,0)),"")</f>
        <v/>
      </c>
      <c r="AE381" t="str">
        <f>_xlfn.IFNA(INDEX(MTT_codes,MATCH(loaded!BI381,MTT,0)),"")</f>
        <v/>
      </c>
      <c r="AF381" t="str">
        <f>_xlfn.IFNA(INDEX(MTT_codes,MATCH(loaded!BK381,MTT,0)),"")</f>
        <v/>
      </c>
      <c r="AG381" t="str">
        <f>_xlfn.IFNA(INDEX(MTT_codes,MATCH(loaded!BM381,MTT,0)),"")</f>
        <v/>
      </c>
      <c r="AH381" t="e">
        <f>INDEX(liv_ar_codes,MATCH(loaded!BO381,liv_ar,0))</f>
        <v>#N/A</v>
      </c>
      <c r="AI381" t="str">
        <f>_xlfn.IFNA(INDEX(MTT_codes,MATCH(loaded!BQ381,MTT,0)),"")</f>
        <v/>
      </c>
      <c r="AJ381">
        <f>_xlfn.IFNA(INDEX(mental_codes,MATCH(loaded!BS381,mental,0)),9)</f>
        <v>9</v>
      </c>
    </row>
    <row r="382" spans="2:36">
      <c r="B382">
        <f>loaded!C382</f>
        <v>0</v>
      </c>
      <c r="C382">
        <f>loaded!I382</f>
        <v>0</v>
      </c>
      <c r="D382">
        <f>IF(loaded!K382="Male",1,IF(loaded!K382="Female",2,9))</f>
        <v>9</v>
      </c>
      <c r="E382" s="89" t="e">
        <f>IF(stats!$Y$13,DATE(RIGHT(loaded!M382,4),MID(loaded!M382,3,2),LEFT(loaded!M382,2)),DATE(RIGHT(loaded!M382,4), MID(loaded!M382,4,2),LEFT(loaded!M382,2)))</f>
        <v>#VALUE!</v>
      </c>
      <c r="F382" s="67" t="e">
        <f t="shared" si="10"/>
        <v>#VALUE!</v>
      </c>
      <c r="G382" t="str">
        <f>LEFT(loaded!O382,3)</f>
        <v/>
      </c>
      <c r="H382" s="67" t="str">
        <f>_xlfn.IFNA(INDEX(cntry_codes,MATCH(loaded!Q382,countries,0)),IF(loaded!Q382="","0003",""))</f>
        <v>0003</v>
      </c>
      <c r="I382" t="e">
        <f>INDEX(atsi_codes,MATCH(loaded!S382,atsi,0))</f>
        <v>#N/A</v>
      </c>
      <c r="J382" t="e">
        <f>INDEX(lang_codes,MATCH(loaded!U382,lang,0))</f>
        <v>#N/A</v>
      </c>
      <c r="K382" s="6">
        <f>loaded!W382</f>
        <v>0</v>
      </c>
      <c r="L382" t="e">
        <f>INDEX(us_acc_codes,MATCH(loaded!Y382,us_acc,0))</f>
        <v>#N/A</v>
      </c>
      <c r="M382" t="e">
        <f>INDEX(client_codes,MATCH(loaded!AA382,client,0))</f>
        <v>#N/A</v>
      </c>
      <c r="N382" t="e">
        <f>INDEX(src_ref_codes,MATCH(loaded!AC382,src_ref,0))</f>
        <v>#N/A</v>
      </c>
      <c r="O382" s="89" t="e">
        <f>IF(stats!$Y$13,DATE(RIGHT(loaded!AE382,4),MID(loaded!AE382,3,2),LEFT(loaded!AE382,2)),DATE(RIGHT(loaded!AE382,4),MID(loaded!AE382,4,2),LEFT(loaded!AE382,2)))</f>
        <v>#VALUE!</v>
      </c>
      <c r="P382" s="89" t="e">
        <f>IF(stats!$Y$13,DATE(RIGHT(loaded!AG382,4),MID(loaded!AG382,3,2),LEFT(loaded!AG382,2)),DATE(RIGHT(loaded!AG382,4),MID(loaded!AG382,4,2),LEFT(loaded!AG382,2)))</f>
        <v>#VALUE!</v>
      </c>
      <c r="Q382" s="67" t="e">
        <f t="shared" si="11"/>
        <v>#VALUE!</v>
      </c>
      <c r="R382" t="e">
        <f>INDEX(reces_codes,MATCH(loaded!AI382,reason,0))</f>
        <v>#N/A</v>
      </c>
      <c r="S382" t="e">
        <f>INDEX(TDS_codes,MATCH(loaded!AK382,TDS,0))</f>
        <v>#N/A</v>
      </c>
      <c r="T382" t="e">
        <f>IF(M382=2,"",INDEX(method_codes,MATCH(loaded!AM382,method,0)))</f>
        <v>#N/A</v>
      </c>
      <c r="U382" t="e">
        <f>IF(M382=2,"",INDEX(inj_codes,MATCH(loaded!AO382,inj,0)))</f>
        <v>#N/A</v>
      </c>
      <c r="V382" t="e">
        <f>IF(M382=2,"",INDEX(drug_codes,MATCH(loaded!AQ382,drug,0)))</f>
        <v>#N/A</v>
      </c>
      <c r="W382" t="e">
        <f>IF(M382=2,"",_xlfn.IFNA(INDEX(drug_codes,MATCH(loaded!AS382,drug,0)),""))</f>
        <v>#N/A</v>
      </c>
      <c r="X382" t="e">
        <f>IF(M382=2,"",_xlfn.IFNA(INDEX(drug_codes,MATCH(loaded!AU382,drug,0)),""))</f>
        <v>#N/A</v>
      </c>
      <c r="Y382" t="e">
        <f>IF(M382=2,"",_xlfn.IFNA(INDEX(drug_codes,MATCH(loaded!AW382,drug,0)),""))</f>
        <v>#N/A</v>
      </c>
      <c r="Z382" t="e">
        <f>IF(M382=2,"",_xlfn.IFNA(INDEX(drug_codes,MATCH(loaded!AY382,drug,0)),""))</f>
        <v>#N/A</v>
      </c>
      <c r="AA382" t="e">
        <f>IF(M382=2,"",_xlfn.IFNA(INDEX(drug_codes,MATCH(loaded!BA382,drug,0)),""))</f>
        <v>#N/A</v>
      </c>
      <c r="AB382" t="e">
        <f>INDEX(MTT_codes,MATCH(loaded!BC382,MTT,0))</f>
        <v>#N/A</v>
      </c>
      <c r="AC382" t="str">
        <f>_xlfn.IFNA(INDEX(MTT_codes,MATCH(loaded!BE382,MTT,0)),"")</f>
        <v/>
      </c>
      <c r="AD382" t="str">
        <f>_xlfn.IFNA(INDEX(MTT_codes,MATCH(loaded!BG382,MTT,0)),"")</f>
        <v/>
      </c>
      <c r="AE382" t="str">
        <f>_xlfn.IFNA(INDEX(MTT_codes,MATCH(loaded!BI382,MTT,0)),"")</f>
        <v/>
      </c>
      <c r="AF382" t="str">
        <f>_xlfn.IFNA(INDEX(MTT_codes,MATCH(loaded!BK382,MTT,0)),"")</f>
        <v/>
      </c>
      <c r="AG382" t="str">
        <f>_xlfn.IFNA(INDEX(MTT_codes,MATCH(loaded!BM382,MTT,0)),"")</f>
        <v/>
      </c>
      <c r="AH382" t="e">
        <f>INDEX(liv_ar_codes,MATCH(loaded!BO382,liv_ar,0))</f>
        <v>#N/A</v>
      </c>
      <c r="AI382" t="str">
        <f>_xlfn.IFNA(INDEX(MTT_codes,MATCH(loaded!BQ382,MTT,0)),"")</f>
        <v/>
      </c>
      <c r="AJ382">
        <f>_xlfn.IFNA(INDEX(mental_codes,MATCH(loaded!BS382,mental,0)),9)</f>
        <v>9</v>
      </c>
    </row>
    <row r="383" spans="2:36">
      <c r="B383">
        <f>loaded!C383</f>
        <v>0</v>
      </c>
      <c r="C383">
        <f>loaded!I383</f>
        <v>0</v>
      </c>
      <c r="D383">
        <f>IF(loaded!K383="Male",1,IF(loaded!K383="Female",2,9))</f>
        <v>9</v>
      </c>
      <c r="E383" s="89" t="e">
        <f>IF(stats!$Y$13,DATE(RIGHT(loaded!M383,4),MID(loaded!M383,3,2),LEFT(loaded!M383,2)),DATE(RIGHT(loaded!M383,4), MID(loaded!M383,4,2),LEFT(loaded!M383,2)))</f>
        <v>#VALUE!</v>
      </c>
      <c r="F383" s="67" t="e">
        <f t="shared" si="10"/>
        <v>#VALUE!</v>
      </c>
      <c r="G383" t="str">
        <f>LEFT(loaded!O383,3)</f>
        <v/>
      </c>
      <c r="H383" s="67" t="str">
        <f>_xlfn.IFNA(INDEX(cntry_codes,MATCH(loaded!Q383,countries,0)),IF(loaded!Q383="","0003",""))</f>
        <v>0003</v>
      </c>
      <c r="I383" t="e">
        <f>INDEX(atsi_codes,MATCH(loaded!S383,atsi,0))</f>
        <v>#N/A</v>
      </c>
      <c r="J383" t="e">
        <f>INDEX(lang_codes,MATCH(loaded!U383,lang,0))</f>
        <v>#N/A</v>
      </c>
      <c r="K383" s="6">
        <f>loaded!W383</f>
        <v>0</v>
      </c>
      <c r="L383" t="e">
        <f>INDEX(us_acc_codes,MATCH(loaded!Y383,us_acc,0))</f>
        <v>#N/A</v>
      </c>
      <c r="M383" t="e">
        <f>INDEX(client_codes,MATCH(loaded!AA383,client,0))</f>
        <v>#N/A</v>
      </c>
      <c r="N383" t="e">
        <f>INDEX(src_ref_codes,MATCH(loaded!AC383,src_ref,0))</f>
        <v>#N/A</v>
      </c>
      <c r="O383" s="89" t="e">
        <f>IF(stats!$Y$13,DATE(RIGHT(loaded!AE383,4),MID(loaded!AE383,3,2),LEFT(loaded!AE383,2)),DATE(RIGHT(loaded!AE383,4),MID(loaded!AE383,4,2),LEFT(loaded!AE383,2)))</f>
        <v>#VALUE!</v>
      </c>
      <c r="P383" s="89" t="e">
        <f>IF(stats!$Y$13,DATE(RIGHT(loaded!AG383,4),MID(loaded!AG383,3,2),LEFT(loaded!AG383,2)),DATE(RIGHT(loaded!AG383,4),MID(loaded!AG383,4,2),LEFT(loaded!AG383,2)))</f>
        <v>#VALUE!</v>
      </c>
      <c r="Q383" s="67" t="e">
        <f t="shared" si="11"/>
        <v>#VALUE!</v>
      </c>
      <c r="R383" t="e">
        <f>INDEX(reces_codes,MATCH(loaded!AI383,reason,0))</f>
        <v>#N/A</v>
      </c>
      <c r="S383" t="e">
        <f>INDEX(TDS_codes,MATCH(loaded!AK383,TDS,0))</f>
        <v>#N/A</v>
      </c>
      <c r="T383" t="e">
        <f>IF(M383=2,"",INDEX(method_codes,MATCH(loaded!AM383,method,0)))</f>
        <v>#N/A</v>
      </c>
      <c r="U383" t="e">
        <f>IF(M383=2,"",INDEX(inj_codes,MATCH(loaded!AO383,inj,0)))</f>
        <v>#N/A</v>
      </c>
      <c r="V383" t="e">
        <f>IF(M383=2,"",INDEX(drug_codes,MATCH(loaded!AQ383,drug,0)))</f>
        <v>#N/A</v>
      </c>
      <c r="W383" t="e">
        <f>IF(M383=2,"",_xlfn.IFNA(INDEX(drug_codes,MATCH(loaded!AS383,drug,0)),""))</f>
        <v>#N/A</v>
      </c>
      <c r="X383" t="e">
        <f>IF(M383=2,"",_xlfn.IFNA(INDEX(drug_codes,MATCH(loaded!AU383,drug,0)),""))</f>
        <v>#N/A</v>
      </c>
      <c r="Y383" t="e">
        <f>IF(M383=2,"",_xlfn.IFNA(INDEX(drug_codes,MATCH(loaded!AW383,drug,0)),""))</f>
        <v>#N/A</v>
      </c>
      <c r="Z383" t="e">
        <f>IF(M383=2,"",_xlfn.IFNA(INDEX(drug_codes,MATCH(loaded!AY383,drug,0)),""))</f>
        <v>#N/A</v>
      </c>
      <c r="AA383" t="e">
        <f>IF(M383=2,"",_xlfn.IFNA(INDEX(drug_codes,MATCH(loaded!BA383,drug,0)),""))</f>
        <v>#N/A</v>
      </c>
      <c r="AB383" t="e">
        <f>INDEX(MTT_codes,MATCH(loaded!BC383,MTT,0))</f>
        <v>#N/A</v>
      </c>
      <c r="AC383" t="str">
        <f>_xlfn.IFNA(INDEX(MTT_codes,MATCH(loaded!BE383,MTT,0)),"")</f>
        <v/>
      </c>
      <c r="AD383" t="str">
        <f>_xlfn.IFNA(INDEX(MTT_codes,MATCH(loaded!BG383,MTT,0)),"")</f>
        <v/>
      </c>
      <c r="AE383" t="str">
        <f>_xlfn.IFNA(INDEX(MTT_codes,MATCH(loaded!BI383,MTT,0)),"")</f>
        <v/>
      </c>
      <c r="AF383" t="str">
        <f>_xlfn.IFNA(INDEX(MTT_codes,MATCH(loaded!BK383,MTT,0)),"")</f>
        <v/>
      </c>
      <c r="AG383" t="str">
        <f>_xlfn.IFNA(INDEX(MTT_codes,MATCH(loaded!BM383,MTT,0)),"")</f>
        <v/>
      </c>
      <c r="AH383" t="e">
        <f>INDEX(liv_ar_codes,MATCH(loaded!BO383,liv_ar,0))</f>
        <v>#N/A</v>
      </c>
      <c r="AI383" t="str">
        <f>_xlfn.IFNA(INDEX(MTT_codes,MATCH(loaded!BQ383,MTT,0)),"")</f>
        <v/>
      </c>
      <c r="AJ383">
        <f>_xlfn.IFNA(INDEX(mental_codes,MATCH(loaded!BS383,mental,0)),9)</f>
        <v>9</v>
      </c>
    </row>
    <row r="384" spans="2:36">
      <c r="B384">
        <f>loaded!C384</f>
        <v>0</v>
      </c>
      <c r="C384">
        <f>loaded!I384</f>
        <v>0</v>
      </c>
      <c r="D384">
        <f>IF(loaded!K384="Male",1,IF(loaded!K384="Female",2,9))</f>
        <v>9</v>
      </c>
      <c r="E384" s="89" t="e">
        <f>IF(stats!$Y$13,DATE(RIGHT(loaded!M384,4),MID(loaded!M384,3,2),LEFT(loaded!M384,2)),DATE(RIGHT(loaded!M384,4), MID(loaded!M384,4,2),LEFT(loaded!M384,2)))</f>
        <v>#VALUE!</v>
      </c>
      <c r="F384" s="67" t="e">
        <f t="shared" si="10"/>
        <v>#VALUE!</v>
      </c>
      <c r="G384" t="str">
        <f>LEFT(loaded!O384,3)</f>
        <v/>
      </c>
      <c r="H384" s="67" t="str">
        <f>_xlfn.IFNA(INDEX(cntry_codes,MATCH(loaded!Q384,countries,0)),IF(loaded!Q384="","0003",""))</f>
        <v>0003</v>
      </c>
      <c r="I384" t="e">
        <f>INDEX(atsi_codes,MATCH(loaded!S384,atsi,0))</f>
        <v>#N/A</v>
      </c>
      <c r="J384" t="e">
        <f>INDEX(lang_codes,MATCH(loaded!U384,lang,0))</f>
        <v>#N/A</v>
      </c>
      <c r="K384" s="6">
        <f>loaded!W384</f>
        <v>0</v>
      </c>
      <c r="L384" t="e">
        <f>INDEX(us_acc_codes,MATCH(loaded!Y384,us_acc,0))</f>
        <v>#N/A</v>
      </c>
      <c r="M384" t="e">
        <f>INDEX(client_codes,MATCH(loaded!AA384,client,0))</f>
        <v>#N/A</v>
      </c>
      <c r="N384" t="e">
        <f>INDEX(src_ref_codes,MATCH(loaded!AC384,src_ref,0))</f>
        <v>#N/A</v>
      </c>
      <c r="O384" s="89" t="e">
        <f>IF(stats!$Y$13,DATE(RIGHT(loaded!AE384,4),MID(loaded!AE384,3,2),LEFT(loaded!AE384,2)),DATE(RIGHT(loaded!AE384,4),MID(loaded!AE384,4,2),LEFT(loaded!AE384,2)))</f>
        <v>#VALUE!</v>
      </c>
      <c r="P384" s="89" t="e">
        <f>IF(stats!$Y$13,DATE(RIGHT(loaded!AG384,4),MID(loaded!AG384,3,2),LEFT(loaded!AG384,2)),DATE(RIGHT(loaded!AG384,4),MID(loaded!AG384,4,2),LEFT(loaded!AG384,2)))</f>
        <v>#VALUE!</v>
      </c>
      <c r="Q384" s="67" t="e">
        <f t="shared" si="11"/>
        <v>#VALUE!</v>
      </c>
      <c r="R384" t="e">
        <f>INDEX(reces_codes,MATCH(loaded!AI384,reason,0))</f>
        <v>#N/A</v>
      </c>
      <c r="S384" t="e">
        <f>INDEX(TDS_codes,MATCH(loaded!AK384,TDS,0))</f>
        <v>#N/A</v>
      </c>
      <c r="T384" t="e">
        <f>IF(M384=2,"",INDEX(method_codes,MATCH(loaded!AM384,method,0)))</f>
        <v>#N/A</v>
      </c>
      <c r="U384" t="e">
        <f>IF(M384=2,"",INDEX(inj_codes,MATCH(loaded!AO384,inj,0)))</f>
        <v>#N/A</v>
      </c>
      <c r="V384" t="e">
        <f>IF(M384=2,"",INDEX(drug_codes,MATCH(loaded!AQ384,drug,0)))</f>
        <v>#N/A</v>
      </c>
      <c r="W384" t="e">
        <f>IF(M384=2,"",_xlfn.IFNA(INDEX(drug_codes,MATCH(loaded!AS384,drug,0)),""))</f>
        <v>#N/A</v>
      </c>
      <c r="X384" t="e">
        <f>IF(M384=2,"",_xlfn.IFNA(INDEX(drug_codes,MATCH(loaded!AU384,drug,0)),""))</f>
        <v>#N/A</v>
      </c>
      <c r="Y384" t="e">
        <f>IF(M384=2,"",_xlfn.IFNA(INDEX(drug_codes,MATCH(loaded!AW384,drug,0)),""))</f>
        <v>#N/A</v>
      </c>
      <c r="Z384" t="e">
        <f>IF(M384=2,"",_xlfn.IFNA(INDEX(drug_codes,MATCH(loaded!AY384,drug,0)),""))</f>
        <v>#N/A</v>
      </c>
      <c r="AA384" t="e">
        <f>IF(M384=2,"",_xlfn.IFNA(INDEX(drug_codes,MATCH(loaded!BA384,drug,0)),""))</f>
        <v>#N/A</v>
      </c>
      <c r="AB384" t="e">
        <f>INDEX(MTT_codes,MATCH(loaded!BC384,MTT,0))</f>
        <v>#N/A</v>
      </c>
      <c r="AC384" t="str">
        <f>_xlfn.IFNA(INDEX(MTT_codes,MATCH(loaded!BE384,MTT,0)),"")</f>
        <v/>
      </c>
      <c r="AD384" t="str">
        <f>_xlfn.IFNA(INDEX(MTT_codes,MATCH(loaded!BG384,MTT,0)),"")</f>
        <v/>
      </c>
      <c r="AE384" t="str">
        <f>_xlfn.IFNA(INDEX(MTT_codes,MATCH(loaded!BI384,MTT,0)),"")</f>
        <v/>
      </c>
      <c r="AF384" t="str">
        <f>_xlfn.IFNA(INDEX(MTT_codes,MATCH(loaded!BK384,MTT,0)),"")</f>
        <v/>
      </c>
      <c r="AG384" t="str">
        <f>_xlfn.IFNA(INDEX(MTT_codes,MATCH(loaded!BM384,MTT,0)),"")</f>
        <v/>
      </c>
      <c r="AH384" t="e">
        <f>INDEX(liv_ar_codes,MATCH(loaded!BO384,liv_ar,0))</f>
        <v>#N/A</v>
      </c>
      <c r="AI384" t="str">
        <f>_xlfn.IFNA(INDEX(MTT_codes,MATCH(loaded!BQ384,MTT,0)),"")</f>
        <v/>
      </c>
      <c r="AJ384">
        <f>_xlfn.IFNA(INDEX(mental_codes,MATCH(loaded!BS384,mental,0)),9)</f>
        <v>9</v>
      </c>
    </row>
    <row r="385" spans="2:36">
      <c r="B385">
        <f>loaded!C385</f>
        <v>0</v>
      </c>
      <c r="C385">
        <f>loaded!I385</f>
        <v>0</v>
      </c>
      <c r="D385">
        <f>IF(loaded!K385="Male",1,IF(loaded!K385="Female",2,9))</f>
        <v>9</v>
      </c>
      <c r="E385" s="89" t="e">
        <f>IF(stats!$Y$13,DATE(RIGHT(loaded!M385,4),MID(loaded!M385,3,2),LEFT(loaded!M385,2)),DATE(RIGHT(loaded!M385,4), MID(loaded!M385,4,2),LEFT(loaded!M385,2)))</f>
        <v>#VALUE!</v>
      </c>
      <c r="F385" s="67" t="e">
        <f t="shared" ref="F385:F448" si="12">ROUND((O385-E385)/365.25,2)</f>
        <v>#VALUE!</v>
      </c>
      <c r="G385" t="str">
        <f>LEFT(loaded!O385,3)</f>
        <v/>
      </c>
      <c r="H385" s="67" t="str">
        <f>_xlfn.IFNA(INDEX(cntry_codes,MATCH(loaded!Q385,countries,0)),IF(loaded!Q385="","0003",""))</f>
        <v>0003</v>
      </c>
      <c r="I385" t="e">
        <f>INDEX(atsi_codes,MATCH(loaded!S385,atsi,0))</f>
        <v>#N/A</v>
      </c>
      <c r="J385" t="e">
        <f>INDEX(lang_codes,MATCH(loaded!U385,lang,0))</f>
        <v>#N/A</v>
      </c>
      <c r="K385" s="6">
        <f>loaded!W385</f>
        <v>0</v>
      </c>
      <c r="L385" t="e">
        <f>INDEX(us_acc_codes,MATCH(loaded!Y385,us_acc,0))</f>
        <v>#N/A</v>
      </c>
      <c r="M385" t="e">
        <f>INDEX(client_codes,MATCH(loaded!AA385,client,0))</f>
        <v>#N/A</v>
      </c>
      <c r="N385" t="e">
        <f>INDEX(src_ref_codes,MATCH(loaded!AC385,src_ref,0))</f>
        <v>#N/A</v>
      </c>
      <c r="O385" s="89" t="e">
        <f>IF(stats!$Y$13,DATE(RIGHT(loaded!AE385,4),MID(loaded!AE385,3,2),LEFT(loaded!AE385,2)),DATE(RIGHT(loaded!AE385,4),MID(loaded!AE385,4,2),LEFT(loaded!AE385,2)))</f>
        <v>#VALUE!</v>
      </c>
      <c r="P385" s="89" t="e">
        <f>IF(stats!$Y$13,DATE(RIGHT(loaded!AG385,4),MID(loaded!AG385,3,2),LEFT(loaded!AG385,2)),DATE(RIGHT(loaded!AG385,4),MID(loaded!AG385,4,2),LEFT(loaded!AG385,2)))</f>
        <v>#VALUE!</v>
      </c>
      <c r="Q385" s="67" t="e">
        <f t="shared" ref="Q385:Q448" si="13">IF(P385&lt;&gt;"",P385-O385,"")</f>
        <v>#VALUE!</v>
      </c>
      <c r="R385" t="e">
        <f>INDEX(reces_codes,MATCH(loaded!AI385,reason,0))</f>
        <v>#N/A</v>
      </c>
      <c r="S385" t="e">
        <f>INDEX(TDS_codes,MATCH(loaded!AK385,TDS,0))</f>
        <v>#N/A</v>
      </c>
      <c r="T385" t="e">
        <f>IF(M385=2,"",INDEX(method_codes,MATCH(loaded!AM385,method,0)))</f>
        <v>#N/A</v>
      </c>
      <c r="U385" t="e">
        <f>IF(M385=2,"",INDEX(inj_codes,MATCH(loaded!AO385,inj,0)))</f>
        <v>#N/A</v>
      </c>
      <c r="V385" t="e">
        <f>IF(M385=2,"",INDEX(drug_codes,MATCH(loaded!AQ385,drug,0)))</f>
        <v>#N/A</v>
      </c>
      <c r="W385" t="e">
        <f>IF(M385=2,"",_xlfn.IFNA(INDEX(drug_codes,MATCH(loaded!AS385,drug,0)),""))</f>
        <v>#N/A</v>
      </c>
      <c r="X385" t="e">
        <f>IF(M385=2,"",_xlfn.IFNA(INDEX(drug_codes,MATCH(loaded!AU385,drug,0)),""))</f>
        <v>#N/A</v>
      </c>
      <c r="Y385" t="e">
        <f>IF(M385=2,"",_xlfn.IFNA(INDEX(drug_codes,MATCH(loaded!AW385,drug,0)),""))</f>
        <v>#N/A</v>
      </c>
      <c r="Z385" t="e">
        <f>IF(M385=2,"",_xlfn.IFNA(INDEX(drug_codes,MATCH(loaded!AY385,drug,0)),""))</f>
        <v>#N/A</v>
      </c>
      <c r="AA385" t="e">
        <f>IF(M385=2,"",_xlfn.IFNA(INDEX(drug_codes,MATCH(loaded!BA385,drug,0)),""))</f>
        <v>#N/A</v>
      </c>
      <c r="AB385" t="e">
        <f>INDEX(MTT_codes,MATCH(loaded!BC385,MTT,0))</f>
        <v>#N/A</v>
      </c>
      <c r="AC385" t="str">
        <f>_xlfn.IFNA(INDEX(MTT_codes,MATCH(loaded!BE385,MTT,0)),"")</f>
        <v/>
      </c>
      <c r="AD385" t="str">
        <f>_xlfn.IFNA(INDEX(MTT_codes,MATCH(loaded!BG385,MTT,0)),"")</f>
        <v/>
      </c>
      <c r="AE385" t="str">
        <f>_xlfn.IFNA(INDEX(MTT_codes,MATCH(loaded!BI385,MTT,0)),"")</f>
        <v/>
      </c>
      <c r="AF385" t="str">
        <f>_xlfn.IFNA(INDEX(MTT_codes,MATCH(loaded!BK385,MTT,0)),"")</f>
        <v/>
      </c>
      <c r="AG385" t="str">
        <f>_xlfn.IFNA(INDEX(MTT_codes,MATCH(loaded!BM385,MTT,0)),"")</f>
        <v/>
      </c>
      <c r="AH385" t="e">
        <f>INDEX(liv_ar_codes,MATCH(loaded!BO385,liv_ar,0))</f>
        <v>#N/A</v>
      </c>
      <c r="AI385" t="str">
        <f>_xlfn.IFNA(INDEX(MTT_codes,MATCH(loaded!BQ385,MTT,0)),"")</f>
        <v/>
      </c>
      <c r="AJ385">
        <f>_xlfn.IFNA(INDEX(mental_codes,MATCH(loaded!BS385,mental,0)),9)</f>
        <v>9</v>
      </c>
    </row>
    <row r="386" spans="2:36">
      <c r="B386">
        <f>loaded!C386</f>
        <v>0</v>
      </c>
      <c r="C386">
        <f>loaded!I386</f>
        <v>0</v>
      </c>
      <c r="D386">
        <f>IF(loaded!K386="Male",1,IF(loaded!K386="Female",2,9))</f>
        <v>9</v>
      </c>
      <c r="E386" s="89" t="e">
        <f>IF(stats!$Y$13,DATE(RIGHT(loaded!M386,4),MID(loaded!M386,3,2),LEFT(loaded!M386,2)),DATE(RIGHT(loaded!M386,4), MID(loaded!M386,4,2),LEFT(loaded!M386,2)))</f>
        <v>#VALUE!</v>
      </c>
      <c r="F386" s="67" t="e">
        <f t="shared" si="12"/>
        <v>#VALUE!</v>
      </c>
      <c r="G386" t="str">
        <f>LEFT(loaded!O386,3)</f>
        <v/>
      </c>
      <c r="H386" s="67" t="str">
        <f>_xlfn.IFNA(INDEX(cntry_codes,MATCH(loaded!Q386,countries,0)),IF(loaded!Q386="","0003",""))</f>
        <v>0003</v>
      </c>
      <c r="I386" t="e">
        <f>INDEX(atsi_codes,MATCH(loaded!S386,atsi,0))</f>
        <v>#N/A</v>
      </c>
      <c r="J386" t="e">
        <f>INDEX(lang_codes,MATCH(loaded!U386,lang,0))</f>
        <v>#N/A</v>
      </c>
      <c r="K386" s="6">
        <f>loaded!W386</f>
        <v>0</v>
      </c>
      <c r="L386" t="e">
        <f>INDEX(us_acc_codes,MATCH(loaded!Y386,us_acc,0))</f>
        <v>#N/A</v>
      </c>
      <c r="M386" t="e">
        <f>INDEX(client_codes,MATCH(loaded!AA386,client,0))</f>
        <v>#N/A</v>
      </c>
      <c r="N386" t="e">
        <f>INDEX(src_ref_codes,MATCH(loaded!AC386,src_ref,0))</f>
        <v>#N/A</v>
      </c>
      <c r="O386" s="89" t="e">
        <f>IF(stats!$Y$13,DATE(RIGHT(loaded!AE386,4),MID(loaded!AE386,3,2),LEFT(loaded!AE386,2)),DATE(RIGHT(loaded!AE386,4),MID(loaded!AE386,4,2),LEFT(loaded!AE386,2)))</f>
        <v>#VALUE!</v>
      </c>
      <c r="P386" s="89" t="e">
        <f>IF(stats!$Y$13,DATE(RIGHT(loaded!AG386,4),MID(loaded!AG386,3,2),LEFT(loaded!AG386,2)),DATE(RIGHT(loaded!AG386,4),MID(loaded!AG386,4,2),LEFT(loaded!AG386,2)))</f>
        <v>#VALUE!</v>
      </c>
      <c r="Q386" s="67" t="e">
        <f t="shared" si="13"/>
        <v>#VALUE!</v>
      </c>
      <c r="R386" t="e">
        <f>INDEX(reces_codes,MATCH(loaded!AI386,reason,0))</f>
        <v>#N/A</v>
      </c>
      <c r="S386" t="e">
        <f>INDEX(TDS_codes,MATCH(loaded!AK386,TDS,0))</f>
        <v>#N/A</v>
      </c>
      <c r="T386" t="e">
        <f>IF(M386=2,"",INDEX(method_codes,MATCH(loaded!AM386,method,0)))</f>
        <v>#N/A</v>
      </c>
      <c r="U386" t="e">
        <f>IF(M386=2,"",INDEX(inj_codes,MATCH(loaded!AO386,inj,0)))</f>
        <v>#N/A</v>
      </c>
      <c r="V386" t="e">
        <f>IF(M386=2,"",INDEX(drug_codes,MATCH(loaded!AQ386,drug,0)))</f>
        <v>#N/A</v>
      </c>
      <c r="W386" t="e">
        <f>IF(M386=2,"",_xlfn.IFNA(INDEX(drug_codes,MATCH(loaded!AS386,drug,0)),""))</f>
        <v>#N/A</v>
      </c>
      <c r="X386" t="e">
        <f>IF(M386=2,"",_xlfn.IFNA(INDEX(drug_codes,MATCH(loaded!AU386,drug,0)),""))</f>
        <v>#N/A</v>
      </c>
      <c r="Y386" t="e">
        <f>IF(M386=2,"",_xlfn.IFNA(INDEX(drug_codes,MATCH(loaded!AW386,drug,0)),""))</f>
        <v>#N/A</v>
      </c>
      <c r="Z386" t="e">
        <f>IF(M386=2,"",_xlfn.IFNA(INDEX(drug_codes,MATCH(loaded!AY386,drug,0)),""))</f>
        <v>#N/A</v>
      </c>
      <c r="AA386" t="e">
        <f>IF(M386=2,"",_xlfn.IFNA(INDEX(drug_codes,MATCH(loaded!BA386,drug,0)),""))</f>
        <v>#N/A</v>
      </c>
      <c r="AB386" t="e">
        <f>INDEX(MTT_codes,MATCH(loaded!BC386,MTT,0))</f>
        <v>#N/A</v>
      </c>
      <c r="AC386" t="str">
        <f>_xlfn.IFNA(INDEX(MTT_codes,MATCH(loaded!BE386,MTT,0)),"")</f>
        <v/>
      </c>
      <c r="AD386" t="str">
        <f>_xlfn.IFNA(INDEX(MTT_codes,MATCH(loaded!BG386,MTT,0)),"")</f>
        <v/>
      </c>
      <c r="AE386" t="str">
        <f>_xlfn.IFNA(INDEX(MTT_codes,MATCH(loaded!BI386,MTT,0)),"")</f>
        <v/>
      </c>
      <c r="AF386" t="str">
        <f>_xlfn.IFNA(INDEX(MTT_codes,MATCH(loaded!BK386,MTT,0)),"")</f>
        <v/>
      </c>
      <c r="AG386" t="str">
        <f>_xlfn.IFNA(INDEX(MTT_codes,MATCH(loaded!BM386,MTT,0)),"")</f>
        <v/>
      </c>
      <c r="AH386" t="e">
        <f>INDEX(liv_ar_codes,MATCH(loaded!BO386,liv_ar,0))</f>
        <v>#N/A</v>
      </c>
      <c r="AI386" t="str">
        <f>_xlfn.IFNA(INDEX(MTT_codes,MATCH(loaded!BQ386,MTT,0)),"")</f>
        <v/>
      </c>
      <c r="AJ386">
        <f>_xlfn.IFNA(INDEX(mental_codes,MATCH(loaded!BS386,mental,0)),9)</f>
        <v>9</v>
      </c>
    </row>
    <row r="387" spans="2:36">
      <c r="B387">
        <f>loaded!C387</f>
        <v>0</v>
      </c>
      <c r="C387">
        <f>loaded!I387</f>
        <v>0</v>
      </c>
      <c r="D387">
        <f>IF(loaded!K387="Male",1,IF(loaded!K387="Female",2,9))</f>
        <v>9</v>
      </c>
      <c r="E387" s="89" t="e">
        <f>IF(stats!$Y$13,DATE(RIGHT(loaded!M387,4),MID(loaded!M387,3,2),LEFT(loaded!M387,2)),DATE(RIGHT(loaded!M387,4), MID(loaded!M387,4,2),LEFT(loaded!M387,2)))</f>
        <v>#VALUE!</v>
      </c>
      <c r="F387" s="67" t="e">
        <f t="shared" si="12"/>
        <v>#VALUE!</v>
      </c>
      <c r="G387" t="str">
        <f>LEFT(loaded!O387,3)</f>
        <v/>
      </c>
      <c r="H387" s="67" t="str">
        <f>_xlfn.IFNA(INDEX(cntry_codes,MATCH(loaded!Q387,countries,0)),IF(loaded!Q387="","0003",""))</f>
        <v>0003</v>
      </c>
      <c r="I387" t="e">
        <f>INDEX(atsi_codes,MATCH(loaded!S387,atsi,0))</f>
        <v>#N/A</v>
      </c>
      <c r="J387" t="e">
        <f>INDEX(lang_codes,MATCH(loaded!U387,lang,0))</f>
        <v>#N/A</v>
      </c>
      <c r="K387" s="6">
        <f>loaded!W387</f>
        <v>0</v>
      </c>
      <c r="L387" t="e">
        <f>INDEX(us_acc_codes,MATCH(loaded!Y387,us_acc,0))</f>
        <v>#N/A</v>
      </c>
      <c r="M387" t="e">
        <f>INDEX(client_codes,MATCH(loaded!AA387,client,0))</f>
        <v>#N/A</v>
      </c>
      <c r="N387" t="e">
        <f>INDEX(src_ref_codes,MATCH(loaded!AC387,src_ref,0))</f>
        <v>#N/A</v>
      </c>
      <c r="O387" s="89" t="e">
        <f>IF(stats!$Y$13,DATE(RIGHT(loaded!AE387,4),MID(loaded!AE387,3,2),LEFT(loaded!AE387,2)),DATE(RIGHT(loaded!AE387,4),MID(loaded!AE387,4,2),LEFT(loaded!AE387,2)))</f>
        <v>#VALUE!</v>
      </c>
      <c r="P387" s="89" t="e">
        <f>IF(stats!$Y$13,DATE(RIGHT(loaded!AG387,4),MID(loaded!AG387,3,2),LEFT(loaded!AG387,2)),DATE(RIGHT(loaded!AG387,4),MID(loaded!AG387,4,2),LEFT(loaded!AG387,2)))</f>
        <v>#VALUE!</v>
      </c>
      <c r="Q387" s="67" t="e">
        <f t="shared" si="13"/>
        <v>#VALUE!</v>
      </c>
      <c r="R387" t="e">
        <f>INDEX(reces_codes,MATCH(loaded!AI387,reason,0))</f>
        <v>#N/A</v>
      </c>
      <c r="S387" t="e">
        <f>INDEX(TDS_codes,MATCH(loaded!AK387,TDS,0))</f>
        <v>#N/A</v>
      </c>
      <c r="T387" t="e">
        <f>IF(M387=2,"",INDEX(method_codes,MATCH(loaded!AM387,method,0)))</f>
        <v>#N/A</v>
      </c>
      <c r="U387" t="e">
        <f>IF(M387=2,"",INDEX(inj_codes,MATCH(loaded!AO387,inj,0)))</f>
        <v>#N/A</v>
      </c>
      <c r="V387" t="e">
        <f>IF(M387=2,"",INDEX(drug_codes,MATCH(loaded!AQ387,drug,0)))</f>
        <v>#N/A</v>
      </c>
      <c r="W387" t="e">
        <f>IF(M387=2,"",_xlfn.IFNA(INDEX(drug_codes,MATCH(loaded!AS387,drug,0)),""))</f>
        <v>#N/A</v>
      </c>
      <c r="X387" t="e">
        <f>IF(M387=2,"",_xlfn.IFNA(INDEX(drug_codes,MATCH(loaded!AU387,drug,0)),""))</f>
        <v>#N/A</v>
      </c>
      <c r="Y387" t="e">
        <f>IF(M387=2,"",_xlfn.IFNA(INDEX(drug_codes,MATCH(loaded!AW387,drug,0)),""))</f>
        <v>#N/A</v>
      </c>
      <c r="Z387" t="e">
        <f>IF(M387=2,"",_xlfn.IFNA(INDEX(drug_codes,MATCH(loaded!AY387,drug,0)),""))</f>
        <v>#N/A</v>
      </c>
      <c r="AA387" t="e">
        <f>IF(M387=2,"",_xlfn.IFNA(INDEX(drug_codes,MATCH(loaded!BA387,drug,0)),""))</f>
        <v>#N/A</v>
      </c>
      <c r="AB387" t="e">
        <f>INDEX(MTT_codes,MATCH(loaded!BC387,MTT,0))</f>
        <v>#N/A</v>
      </c>
      <c r="AC387" t="str">
        <f>_xlfn.IFNA(INDEX(MTT_codes,MATCH(loaded!BE387,MTT,0)),"")</f>
        <v/>
      </c>
      <c r="AD387" t="str">
        <f>_xlfn.IFNA(INDEX(MTT_codes,MATCH(loaded!BG387,MTT,0)),"")</f>
        <v/>
      </c>
      <c r="AE387" t="str">
        <f>_xlfn.IFNA(INDEX(MTT_codes,MATCH(loaded!BI387,MTT,0)),"")</f>
        <v/>
      </c>
      <c r="AF387" t="str">
        <f>_xlfn.IFNA(INDEX(MTT_codes,MATCH(loaded!BK387,MTT,0)),"")</f>
        <v/>
      </c>
      <c r="AG387" t="str">
        <f>_xlfn.IFNA(INDEX(MTT_codes,MATCH(loaded!BM387,MTT,0)),"")</f>
        <v/>
      </c>
      <c r="AH387" t="e">
        <f>INDEX(liv_ar_codes,MATCH(loaded!BO387,liv_ar,0))</f>
        <v>#N/A</v>
      </c>
      <c r="AI387" t="str">
        <f>_xlfn.IFNA(INDEX(MTT_codes,MATCH(loaded!BQ387,MTT,0)),"")</f>
        <v/>
      </c>
      <c r="AJ387">
        <f>_xlfn.IFNA(INDEX(mental_codes,MATCH(loaded!BS387,mental,0)),9)</f>
        <v>9</v>
      </c>
    </row>
    <row r="388" spans="2:36">
      <c r="B388">
        <f>loaded!C388</f>
        <v>0</v>
      </c>
      <c r="C388">
        <f>loaded!I388</f>
        <v>0</v>
      </c>
      <c r="D388">
        <f>IF(loaded!K388="Male",1,IF(loaded!K388="Female",2,9))</f>
        <v>9</v>
      </c>
      <c r="E388" s="89" t="e">
        <f>IF(stats!$Y$13,DATE(RIGHT(loaded!M388,4),MID(loaded!M388,3,2),LEFT(loaded!M388,2)),DATE(RIGHT(loaded!M388,4), MID(loaded!M388,4,2),LEFT(loaded!M388,2)))</f>
        <v>#VALUE!</v>
      </c>
      <c r="F388" s="67" t="e">
        <f t="shared" si="12"/>
        <v>#VALUE!</v>
      </c>
      <c r="G388" t="str">
        <f>LEFT(loaded!O388,3)</f>
        <v/>
      </c>
      <c r="H388" s="67" t="str">
        <f>_xlfn.IFNA(INDEX(cntry_codes,MATCH(loaded!Q388,countries,0)),IF(loaded!Q388="","0003",""))</f>
        <v>0003</v>
      </c>
      <c r="I388" t="e">
        <f>INDEX(atsi_codes,MATCH(loaded!S388,atsi,0))</f>
        <v>#N/A</v>
      </c>
      <c r="J388" t="e">
        <f>INDEX(lang_codes,MATCH(loaded!U388,lang,0))</f>
        <v>#N/A</v>
      </c>
      <c r="K388" s="6">
        <f>loaded!W388</f>
        <v>0</v>
      </c>
      <c r="L388" t="e">
        <f>INDEX(us_acc_codes,MATCH(loaded!Y388,us_acc,0))</f>
        <v>#N/A</v>
      </c>
      <c r="M388" t="e">
        <f>INDEX(client_codes,MATCH(loaded!AA388,client,0))</f>
        <v>#N/A</v>
      </c>
      <c r="N388" t="e">
        <f>INDEX(src_ref_codes,MATCH(loaded!AC388,src_ref,0))</f>
        <v>#N/A</v>
      </c>
      <c r="O388" s="89" t="e">
        <f>IF(stats!$Y$13,DATE(RIGHT(loaded!AE388,4),MID(loaded!AE388,3,2),LEFT(loaded!AE388,2)),DATE(RIGHT(loaded!AE388,4),MID(loaded!AE388,4,2),LEFT(loaded!AE388,2)))</f>
        <v>#VALUE!</v>
      </c>
      <c r="P388" s="89" t="e">
        <f>IF(stats!$Y$13,DATE(RIGHT(loaded!AG388,4),MID(loaded!AG388,3,2),LEFT(loaded!AG388,2)),DATE(RIGHT(loaded!AG388,4),MID(loaded!AG388,4,2),LEFT(loaded!AG388,2)))</f>
        <v>#VALUE!</v>
      </c>
      <c r="Q388" s="67" t="e">
        <f t="shared" si="13"/>
        <v>#VALUE!</v>
      </c>
      <c r="R388" t="e">
        <f>INDEX(reces_codes,MATCH(loaded!AI388,reason,0))</f>
        <v>#N/A</v>
      </c>
      <c r="S388" t="e">
        <f>INDEX(TDS_codes,MATCH(loaded!AK388,TDS,0))</f>
        <v>#N/A</v>
      </c>
      <c r="T388" t="e">
        <f>IF(M388=2,"",INDEX(method_codes,MATCH(loaded!AM388,method,0)))</f>
        <v>#N/A</v>
      </c>
      <c r="U388" t="e">
        <f>IF(M388=2,"",INDEX(inj_codes,MATCH(loaded!AO388,inj,0)))</f>
        <v>#N/A</v>
      </c>
      <c r="V388" t="e">
        <f>IF(M388=2,"",INDEX(drug_codes,MATCH(loaded!AQ388,drug,0)))</f>
        <v>#N/A</v>
      </c>
      <c r="W388" t="e">
        <f>IF(M388=2,"",_xlfn.IFNA(INDEX(drug_codes,MATCH(loaded!AS388,drug,0)),""))</f>
        <v>#N/A</v>
      </c>
      <c r="X388" t="e">
        <f>IF(M388=2,"",_xlfn.IFNA(INDEX(drug_codes,MATCH(loaded!AU388,drug,0)),""))</f>
        <v>#N/A</v>
      </c>
      <c r="Y388" t="e">
        <f>IF(M388=2,"",_xlfn.IFNA(INDEX(drug_codes,MATCH(loaded!AW388,drug,0)),""))</f>
        <v>#N/A</v>
      </c>
      <c r="Z388" t="e">
        <f>IF(M388=2,"",_xlfn.IFNA(INDEX(drug_codes,MATCH(loaded!AY388,drug,0)),""))</f>
        <v>#N/A</v>
      </c>
      <c r="AA388" t="e">
        <f>IF(M388=2,"",_xlfn.IFNA(INDEX(drug_codes,MATCH(loaded!BA388,drug,0)),""))</f>
        <v>#N/A</v>
      </c>
      <c r="AB388" t="e">
        <f>INDEX(MTT_codes,MATCH(loaded!BC388,MTT,0))</f>
        <v>#N/A</v>
      </c>
      <c r="AC388" t="str">
        <f>_xlfn.IFNA(INDEX(MTT_codes,MATCH(loaded!BE388,MTT,0)),"")</f>
        <v/>
      </c>
      <c r="AD388" t="str">
        <f>_xlfn.IFNA(INDEX(MTT_codes,MATCH(loaded!BG388,MTT,0)),"")</f>
        <v/>
      </c>
      <c r="AE388" t="str">
        <f>_xlfn.IFNA(INDEX(MTT_codes,MATCH(loaded!BI388,MTT,0)),"")</f>
        <v/>
      </c>
      <c r="AF388" t="str">
        <f>_xlfn.IFNA(INDEX(MTT_codes,MATCH(loaded!BK388,MTT,0)),"")</f>
        <v/>
      </c>
      <c r="AG388" t="str">
        <f>_xlfn.IFNA(INDEX(MTT_codes,MATCH(loaded!BM388,MTT,0)),"")</f>
        <v/>
      </c>
      <c r="AH388" t="e">
        <f>INDEX(liv_ar_codes,MATCH(loaded!BO388,liv_ar,0))</f>
        <v>#N/A</v>
      </c>
      <c r="AI388" t="str">
        <f>_xlfn.IFNA(INDEX(MTT_codes,MATCH(loaded!BQ388,MTT,0)),"")</f>
        <v/>
      </c>
      <c r="AJ388">
        <f>_xlfn.IFNA(INDEX(mental_codes,MATCH(loaded!BS388,mental,0)),9)</f>
        <v>9</v>
      </c>
    </row>
    <row r="389" spans="2:36">
      <c r="B389">
        <f>loaded!C389</f>
        <v>0</v>
      </c>
      <c r="C389">
        <f>loaded!I389</f>
        <v>0</v>
      </c>
      <c r="D389">
        <f>IF(loaded!K389="Male",1,IF(loaded!K389="Female",2,9))</f>
        <v>9</v>
      </c>
      <c r="E389" s="89" t="e">
        <f>IF(stats!$Y$13,DATE(RIGHT(loaded!M389,4),MID(loaded!M389,3,2),LEFT(loaded!M389,2)),DATE(RIGHT(loaded!M389,4), MID(loaded!M389,4,2),LEFT(loaded!M389,2)))</f>
        <v>#VALUE!</v>
      </c>
      <c r="F389" s="67" t="e">
        <f t="shared" si="12"/>
        <v>#VALUE!</v>
      </c>
      <c r="G389" t="str">
        <f>LEFT(loaded!O389,3)</f>
        <v/>
      </c>
      <c r="H389" s="67" t="str">
        <f>_xlfn.IFNA(INDEX(cntry_codes,MATCH(loaded!Q389,countries,0)),IF(loaded!Q389="","0003",""))</f>
        <v>0003</v>
      </c>
      <c r="I389" t="e">
        <f>INDEX(atsi_codes,MATCH(loaded!S389,atsi,0))</f>
        <v>#N/A</v>
      </c>
      <c r="J389" t="e">
        <f>INDEX(lang_codes,MATCH(loaded!U389,lang,0))</f>
        <v>#N/A</v>
      </c>
      <c r="K389" s="6">
        <f>loaded!W389</f>
        <v>0</v>
      </c>
      <c r="L389" t="e">
        <f>INDEX(us_acc_codes,MATCH(loaded!Y389,us_acc,0))</f>
        <v>#N/A</v>
      </c>
      <c r="M389" t="e">
        <f>INDEX(client_codes,MATCH(loaded!AA389,client,0))</f>
        <v>#N/A</v>
      </c>
      <c r="N389" t="e">
        <f>INDEX(src_ref_codes,MATCH(loaded!AC389,src_ref,0))</f>
        <v>#N/A</v>
      </c>
      <c r="O389" s="89" t="e">
        <f>IF(stats!$Y$13,DATE(RIGHT(loaded!AE389,4),MID(loaded!AE389,3,2),LEFT(loaded!AE389,2)),DATE(RIGHT(loaded!AE389,4),MID(loaded!AE389,4,2),LEFT(loaded!AE389,2)))</f>
        <v>#VALUE!</v>
      </c>
      <c r="P389" s="89" t="e">
        <f>IF(stats!$Y$13,DATE(RIGHT(loaded!AG389,4),MID(loaded!AG389,3,2),LEFT(loaded!AG389,2)),DATE(RIGHT(loaded!AG389,4),MID(loaded!AG389,4,2),LEFT(loaded!AG389,2)))</f>
        <v>#VALUE!</v>
      </c>
      <c r="Q389" s="67" t="e">
        <f t="shared" si="13"/>
        <v>#VALUE!</v>
      </c>
      <c r="R389" t="e">
        <f>INDEX(reces_codes,MATCH(loaded!AI389,reason,0))</f>
        <v>#N/A</v>
      </c>
      <c r="S389" t="e">
        <f>INDEX(TDS_codes,MATCH(loaded!AK389,TDS,0))</f>
        <v>#N/A</v>
      </c>
      <c r="T389" t="e">
        <f>IF(M389=2,"",INDEX(method_codes,MATCH(loaded!AM389,method,0)))</f>
        <v>#N/A</v>
      </c>
      <c r="U389" t="e">
        <f>IF(M389=2,"",INDEX(inj_codes,MATCH(loaded!AO389,inj,0)))</f>
        <v>#N/A</v>
      </c>
      <c r="V389" t="e">
        <f>IF(M389=2,"",INDEX(drug_codes,MATCH(loaded!AQ389,drug,0)))</f>
        <v>#N/A</v>
      </c>
      <c r="W389" t="e">
        <f>IF(M389=2,"",_xlfn.IFNA(INDEX(drug_codes,MATCH(loaded!AS389,drug,0)),""))</f>
        <v>#N/A</v>
      </c>
      <c r="X389" t="e">
        <f>IF(M389=2,"",_xlfn.IFNA(INDEX(drug_codes,MATCH(loaded!AU389,drug,0)),""))</f>
        <v>#N/A</v>
      </c>
      <c r="Y389" t="e">
        <f>IF(M389=2,"",_xlfn.IFNA(INDEX(drug_codes,MATCH(loaded!AW389,drug,0)),""))</f>
        <v>#N/A</v>
      </c>
      <c r="Z389" t="e">
        <f>IF(M389=2,"",_xlfn.IFNA(INDEX(drug_codes,MATCH(loaded!AY389,drug,0)),""))</f>
        <v>#N/A</v>
      </c>
      <c r="AA389" t="e">
        <f>IF(M389=2,"",_xlfn.IFNA(INDEX(drug_codes,MATCH(loaded!BA389,drug,0)),""))</f>
        <v>#N/A</v>
      </c>
      <c r="AB389" t="e">
        <f>INDEX(MTT_codes,MATCH(loaded!BC389,MTT,0))</f>
        <v>#N/A</v>
      </c>
      <c r="AC389" t="str">
        <f>_xlfn.IFNA(INDEX(MTT_codes,MATCH(loaded!BE389,MTT,0)),"")</f>
        <v/>
      </c>
      <c r="AD389" t="str">
        <f>_xlfn.IFNA(INDEX(MTT_codes,MATCH(loaded!BG389,MTT,0)),"")</f>
        <v/>
      </c>
      <c r="AE389" t="str">
        <f>_xlfn.IFNA(INDEX(MTT_codes,MATCH(loaded!BI389,MTT,0)),"")</f>
        <v/>
      </c>
      <c r="AF389" t="str">
        <f>_xlfn.IFNA(INDEX(MTT_codes,MATCH(loaded!BK389,MTT,0)),"")</f>
        <v/>
      </c>
      <c r="AG389" t="str">
        <f>_xlfn.IFNA(INDEX(MTT_codes,MATCH(loaded!BM389,MTT,0)),"")</f>
        <v/>
      </c>
      <c r="AH389" t="e">
        <f>INDEX(liv_ar_codes,MATCH(loaded!BO389,liv_ar,0))</f>
        <v>#N/A</v>
      </c>
      <c r="AI389" t="str">
        <f>_xlfn.IFNA(INDEX(MTT_codes,MATCH(loaded!BQ389,MTT,0)),"")</f>
        <v/>
      </c>
      <c r="AJ389">
        <f>_xlfn.IFNA(INDEX(mental_codes,MATCH(loaded!BS389,mental,0)),9)</f>
        <v>9</v>
      </c>
    </row>
    <row r="390" spans="2:36">
      <c r="B390">
        <f>loaded!C390</f>
        <v>0</v>
      </c>
      <c r="C390">
        <f>loaded!I390</f>
        <v>0</v>
      </c>
      <c r="D390">
        <f>IF(loaded!K390="Male",1,IF(loaded!K390="Female",2,9))</f>
        <v>9</v>
      </c>
      <c r="E390" s="89" t="e">
        <f>IF(stats!$Y$13,DATE(RIGHT(loaded!M390,4),MID(loaded!M390,3,2),LEFT(loaded!M390,2)),DATE(RIGHT(loaded!M390,4), MID(loaded!M390,4,2),LEFT(loaded!M390,2)))</f>
        <v>#VALUE!</v>
      </c>
      <c r="F390" s="67" t="e">
        <f t="shared" si="12"/>
        <v>#VALUE!</v>
      </c>
      <c r="G390" t="str">
        <f>LEFT(loaded!O390,3)</f>
        <v/>
      </c>
      <c r="H390" s="67" t="str">
        <f>_xlfn.IFNA(INDEX(cntry_codes,MATCH(loaded!Q390,countries,0)),IF(loaded!Q390="","0003",""))</f>
        <v>0003</v>
      </c>
      <c r="I390" t="e">
        <f>INDEX(atsi_codes,MATCH(loaded!S390,atsi,0))</f>
        <v>#N/A</v>
      </c>
      <c r="J390" t="e">
        <f>INDEX(lang_codes,MATCH(loaded!U390,lang,0))</f>
        <v>#N/A</v>
      </c>
      <c r="K390" s="6">
        <f>loaded!W390</f>
        <v>0</v>
      </c>
      <c r="L390" t="e">
        <f>INDEX(us_acc_codes,MATCH(loaded!Y390,us_acc,0))</f>
        <v>#N/A</v>
      </c>
      <c r="M390" t="e">
        <f>INDEX(client_codes,MATCH(loaded!AA390,client,0))</f>
        <v>#N/A</v>
      </c>
      <c r="N390" t="e">
        <f>INDEX(src_ref_codes,MATCH(loaded!AC390,src_ref,0))</f>
        <v>#N/A</v>
      </c>
      <c r="O390" s="89" t="e">
        <f>IF(stats!$Y$13,DATE(RIGHT(loaded!AE390,4),MID(loaded!AE390,3,2),LEFT(loaded!AE390,2)),DATE(RIGHT(loaded!AE390,4),MID(loaded!AE390,4,2),LEFT(loaded!AE390,2)))</f>
        <v>#VALUE!</v>
      </c>
      <c r="P390" s="89" t="e">
        <f>IF(stats!$Y$13,DATE(RIGHT(loaded!AG390,4),MID(loaded!AG390,3,2),LEFT(loaded!AG390,2)),DATE(RIGHT(loaded!AG390,4),MID(loaded!AG390,4,2),LEFT(loaded!AG390,2)))</f>
        <v>#VALUE!</v>
      </c>
      <c r="Q390" s="67" t="e">
        <f t="shared" si="13"/>
        <v>#VALUE!</v>
      </c>
      <c r="R390" t="e">
        <f>INDEX(reces_codes,MATCH(loaded!AI390,reason,0))</f>
        <v>#N/A</v>
      </c>
      <c r="S390" t="e">
        <f>INDEX(TDS_codes,MATCH(loaded!AK390,TDS,0))</f>
        <v>#N/A</v>
      </c>
      <c r="T390" t="e">
        <f>IF(M390=2,"",INDEX(method_codes,MATCH(loaded!AM390,method,0)))</f>
        <v>#N/A</v>
      </c>
      <c r="U390" t="e">
        <f>IF(M390=2,"",INDEX(inj_codes,MATCH(loaded!AO390,inj,0)))</f>
        <v>#N/A</v>
      </c>
      <c r="V390" t="e">
        <f>IF(M390=2,"",INDEX(drug_codes,MATCH(loaded!AQ390,drug,0)))</f>
        <v>#N/A</v>
      </c>
      <c r="W390" t="e">
        <f>IF(M390=2,"",_xlfn.IFNA(INDEX(drug_codes,MATCH(loaded!AS390,drug,0)),""))</f>
        <v>#N/A</v>
      </c>
      <c r="X390" t="e">
        <f>IF(M390=2,"",_xlfn.IFNA(INDEX(drug_codes,MATCH(loaded!AU390,drug,0)),""))</f>
        <v>#N/A</v>
      </c>
      <c r="Y390" t="e">
        <f>IF(M390=2,"",_xlfn.IFNA(INDEX(drug_codes,MATCH(loaded!AW390,drug,0)),""))</f>
        <v>#N/A</v>
      </c>
      <c r="Z390" t="e">
        <f>IF(M390=2,"",_xlfn.IFNA(INDEX(drug_codes,MATCH(loaded!AY390,drug,0)),""))</f>
        <v>#N/A</v>
      </c>
      <c r="AA390" t="e">
        <f>IF(M390=2,"",_xlfn.IFNA(INDEX(drug_codes,MATCH(loaded!BA390,drug,0)),""))</f>
        <v>#N/A</v>
      </c>
      <c r="AB390" t="e">
        <f>INDEX(MTT_codes,MATCH(loaded!BC390,MTT,0))</f>
        <v>#N/A</v>
      </c>
      <c r="AC390" t="str">
        <f>_xlfn.IFNA(INDEX(MTT_codes,MATCH(loaded!BE390,MTT,0)),"")</f>
        <v/>
      </c>
      <c r="AD390" t="str">
        <f>_xlfn.IFNA(INDEX(MTT_codes,MATCH(loaded!BG390,MTT,0)),"")</f>
        <v/>
      </c>
      <c r="AE390" t="str">
        <f>_xlfn.IFNA(INDEX(MTT_codes,MATCH(loaded!BI390,MTT,0)),"")</f>
        <v/>
      </c>
      <c r="AF390" t="str">
        <f>_xlfn.IFNA(INDEX(MTT_codes,MATCH(loaded!BK390,MTT,0)),"")</f>
        <v/>
      </c>
      <c r="AG390" t="str">
        <f>_xlfn.IFNA(INDEX(MTT_codes,MATCH(loaded!BM390,MTT,0)),"")</f>
        <v/>
      </c>
      <c r="AH390" t="e">
        <f>INDEX(liv_ar_codes,MATCH(loaded!BO390,liv_ar,0))</f>
        <v>#N/A</v>
      </c>
      <c r="AI390" t="str">
        <f>_xlfn.IFNA(INDEX(MTT_codes,MATCH(loaded!BQ390,MTT,0)),"")</f>
        <v/>
      </c>
      <c r="AJ390">
        <f>_xlfn.IFNA(INDEX(mental_codes,MATCH(loaded!BS390,mental,0)),9)</f>
        <v>9</v>
      </c>
    </row>
    <row r="391" spans="2:36">
      <c r="B391">
        <f>loaded!C391</f>
        <v>0</v>
      </c>
      <c r="C391">
        <f>loaded!I391</f>
        <v>0</v>
      </c>
      <c r="D391">
        <f>IF(loaded!K391="Male",1,IF(loaded!K391="Female",2,9))</f>
        <v>9</v>
      </c>
      <c r="E391" s="89" t="e">
        <f>IF(stats!$Y$13,DATE(RIGHT(loaded!M391,4),MID(loaded!M391,3,2),LEFT(loaded!M391,2)),DATE(RIGHT(loaded!M391,4), MID(loaded!M391,4,2),LEFT(loaded!M391,2)))</f>
        <v>#VALUE!</v>
      </c>
      <c r="F391" s="67" t="e">
        <f t="shared" si="12"/>
        <v>#VALUE!</v>
      </c>
      <c r="G391" t="str">
        <f>LEFT(loaded!O391,3)</f>
        <v/>
      </c>
      <c r="H391" s="67" t="str">
        <f>_xlfn.IFNA(INDEX(cntry_codes,MATCH(loaded!Q391,countries,0)),IF(loaded!Q391="","0003",""))</f>
        <v>0003</v>
      </c>
      <c r="I391" t="e">
        <f>INDEX(atsi_codes,MATCH(loaded!S391,atsi,0))</f>
        <v>#N/A</v>
      </c>
      <c r="J391" t="e">
        <f>INDEX(lang_codes,MATCH(loaded!U391,lang,0))</f>
        <v>#N/A</v>
      </c>
      <c r="K391" s="6">
        <f>loaded!W391</f>
        <v>0</v>
      </c>
      <c r="L391" t="e">
        <f>INDEX(us_acc_codes,MATCH(loaded!Y391,us_acc,0))</f>
        <v>#N/A</v>
      </c>
      <c r="M391" t="e">
        <f>INDEX(client_codes,MATCH(loaded!AA391,client,0))</f>
        <v>#N/A</v>
      </c>
      <c r="N391" t="e">
        <f>INDEX(src_ref_codes,MATCH(loaded!AC391,src_ref,0))</f>
        <v>#N/A</v>
      </c>
      <c r="O391" s="89" t="e">
        <f>IF(stats!$Y$13,DATE(RIGHT(loaded!AE391,4),MID(loaded!AE391,3,2),LEFT(loaded!AE391,2)),DATE(RIGHT(loaded!AE391,4),MID(loaded!AE391,4,2),LEFT(loaded!AE391,2)))</f>
        <v>#VALUE!</v>
      </c>
      <c r="P391" s="89" t="e">
        <f>IF(stats!$Y$13,DATE(RIGHT(loaded!AG391,4),MID(loaded!AG391,3,2),LEFT(loaded!AG391,2)),DATE(RIGHT(loaded!AG391,4),MID(loaded!AG391,4,2),LEFT(loaded!AG391,2)))</f>
        <v>#VALUE!</v>
      </c>
      <c r="Q391" s="67" t="e">
        <f t="shared" si="13"/>
        <v>#VALUE!</v>
      </c>
      <c r="R391" t="e">
        <f>INDEX(reces_codes,MATCH(loaded!AI391,reason,0))</f>
        <v>#N/A</v>
      </c>
      <c r="S391" t="e">
        <f>INDEX(TDS_codes,MATCH(loaded!AK391,TDS,0))</f>
        <v>#N/A</v>
      </c>
      <c r="T391" t="e">
        <f>IF(M391=2,"",INDEX(method_codes,MATCH(loaded!AM391,method,0)))</f>
        <v>#N/A</v>
      </c>
      <c r="U391" t="e">
        <f>IF(M391=2,"",INDEX(inj_codes,MATCH(loaded!AO391,inj,0)))</f>
        <v>#N/A</v>
      </c>
      <c r="V391" t="e">
        <f>IF(M391=2,"",INDEX(drug_codes,MATCH(loaded!AQ391,drug,0)))</f>
        <v>#N/A</v>
      </c>
      <c r="W391" t="e">
        <f>IF(M391=2,"",_xlfn.IFNA(INDEX(drug_codes,MATCH(loaded!AS391,drug,0)),""))</f>
        <v>#N/A</v>
      </c>
      <c r="X391" t="e">
        <f>IF(M391=2,"",_xlfn.IFNA(INDEX(drug_codes,MATCH(loaded!AU391,drug,0)),""))</f>
        <v>#N/A</v>
      </c>
      <c r="Y391" t="e">
        <f>IF(M391=2,"",_xlfn.IFNA(INDEX(drug_codes,MATCH(loaded!AW391,drug,0)),""))</f>
        <v>#N/A</v>
      </c>
      <c r="Z391" t="e">
        <f>IF(M391=2,"",_xlfn.IFNA(INDEX(drug_codes,MATCH(loaded!AY391,drug,0)),""))</f>
        <v>#N/A</v>
      </c>
      <c r="AA391" t="e">
        <f>IF(M391=2,"",_xlfn.IFNA(INDEX(drug_codes,MATCH(loaded!BA391,drug,0)),""))</f>
        <v>#N/A</v>
      </c>
      <c r="AB391" t="e">
        <f>INDEX(MTT_codes,MATCH(loaded!BC391,MTT,0))</f>
        <v>#N/A</v>
      </c>
      <c r="AC391" t="str">
        <f>_xlfn.IFNA(INDEX(MTT_codes,MATCH(loaded!BE391,MTT,0)),"")</f>
        <v/>
      </c>
      <c r="AD391" t="str">
        <f>_xlfn.IFNA(INDEX(MTT_codes,MATCH(loaded!BG391,MTT,0)),"")</f>
        <v/>
      </c>
      <c r="AE391" t="str">
        <f>_xlfn.IFNA(INDEX(MTT_codes,MATCH(loaded!BI391,MTT,0)),"")</f>
        <v/>
      </c>
      <c r="AF391" t="str">
        <f>_xlfn.IFNA(INDEX(MTT_codes,MATCH(loaded!BK391,MTT,0)),"")</f>
        <v/>
      </c>
      <c r="AG391" t="str">
        <f>_xlfn.IFNA(INDEX(MTT_codes,MATCH(loaded!BM391,MTT,0)),"")</f>
        <v/>
      </c>
      <c r="AH391" t="e">
        <f>INDEX(liv_ar_codes,MATCH(loaded!BO391,liv_ar,0))</f>
        <v>#N/A</v>
      </c>
      <c r="AI391" t="str">
        <f>_xlfn.IFNA(INDEX(MTT_codes,MATCH(loaded!BQ391,MTT,0)),"")</f>
        <v/>
      </c>
      <c r="AJ391">
        <f>_xlfn.IFNA(INDEX(mental_codes,MATCH(loaded!BS391,mental,0)),9)</f>
        <v>9</v>
      </c>
    </row>
    <row r="392" spans="2:36">
      <c r="B392">
        <f>loaded!C392</f>
        <v>0</v>
      </c>
      <c r="C392">
        <f>loaded!I392</f>
        <v>0</v>
      </c>
      <c r="D392">
        <f>IF(loaded!K392="Male",1,IF(loaded!K392="Female",2,9))</f>
        <v>9</v>
      </c>
      <c r="E392" s="89" t="e">
        <f>IF(stats!$Y$13,DATE(RIGHT(loaded!M392,4),MID(loaded!M392,3,2),LEFT(loaded!M392,2)),DATE(RIGHT(loaded!M392,4), MID(loaded!M392,4,2),LEFT(loaded!M392,2)))</f>
        <v>#VALUE!</v>
      </c>
      <c r="F392" s="67" t="e">
        <f t="shared" si="12"/>
        <v>#VALUE!</v>
      </c>
      <c r="G392" t="str">
        <f>LEFT(loaded!O392,3)</f>
        <v/>
      </c>
      <c r="H392" s="67" t="str">
        <f>_xlfn.IFNA(INDEX(cntry_codes,MATCH(loaded!Q392,countries,0)),IF(loaded!Q392="","0003",""))</f>
        <v>0003</v>
      </c>
      <c r="I392" t="e">
        <f>INDEX(atsi_codes,MATCH(loaded!S392,atsi,0))</f>
        <v>#N/A</v>
      </c>
      <c r="J392" t="e">
        <f>INDEX(lang_codes,MATCH(loaded!U392,lang,0))</f>
        <v>#N/A</v>
      </c>
      <c r="K392" s="6">
        <f>loaded!W392</f>
        <v>0</v>
      </c>
      <c r="L392" t="e">
        <f>INDEX(us_acc_codes,MATCH(loaded!Y392,us_acc,0))</f>
        <v>#N/A</v>
      </c>
      <c r="M392" t="e">
        <f>INDEX(client_codes,MATCH(loaded!AA392,client,0))</f>
        <v>#N/A</v>
      </c>
      <c r="N392" t="e">
        <f>INDEX(src_ref_codes,MATCH(loaded!AC392,src_ref,0))</f>
        <v>#N/A</v>
      </c>
      <c r="O392" s="89" t="e">
        <f>IF(stats!$Y$13,DATE(RIGHT(loaded!AE392,4),MID(loaded!AE392,3,2),LEFT(loaded!AE392,2)),DATE(RIGHT(loaded!AE392,4),MID(loaded!AE392,4,2),LEFT(loaded!AE392,2)))</f>
        <v>#VALUE!</v>
      </c>
      <c r="P392" s="89" t="e">
        <f>IF(stats!$Y$13,DATE(RIGHT(loaded!AG392,4),MID(loaded!AG392,3,2),LEFT(loaded!AG392,2)),DATE(RIGHT(loaded!AG392,4),MID(loaded!AG392,4,2),LEFT(loaded!AG392,2)))</f>
        <v>#VALUE!</v>
      </c>
      <c r="Q392" s="67" t="e">
        <f t="shared" si="13"/>
        <v>#VALUE!</v>
      </c>
      <c r="R392" t="e">
        <f>INDEX(reces_codes,MATCH(loaded!AI392,reason,0))</f>
        <v>#N/A</v>
      </c>
      <c r="S392" t="e">
        <f>INDEX(TDS_codes,MATCH(loaded!AK392,TDS,0))</f>
        <v>#N/A</v>
      </c>
      <c r="T392" t="e">
        <f>IF(M392=2,"",INDEX(method_codes,MATCH(loaded!AM392,method,0)))</f>
        <v>#N/A</v>
      </c>
      <c r="U392" t="e">
        <f>IF(M392=2,"",INDEX(inj_codes,MATCH(loaded!AO392,inj,0)))</f>
        <v>#N/A</v>
      </c>
      <c r="V392" t="e">
        <f>IF(M392=2,"",INDEX(drug_codes,MATCH(loaded!AQ392,drug,0)))</f>
        <v>#N/A</v>
      </c>
      <c r="W392" t="e">
        <f>IF(M392=2,"",_xlfn.IFNA(INDEX(drug_codes,MATCH(loaded!AS392,drug,0)),""))</f>
        <v>#N/A</v>
      </c>
      <c r="X392" t="e">
        <f>IF(M392=2,"",_xlfn.IFNA(INDEX(drug_codes,MATCH(loaded!AU392,drug,0)),""))</f>
        <v>#N/A</v>
      </c>
      <c r="Y392" t="e">
        <f>IF(M392=2,"",_xlfn.IFNA(INDEX(drug_codes,MATCH(loaded!AW392,drug,0)),""))</f>
        <v>#N/A</v>
      </c>
      <c r="Z392" t="e">
        <f>IF(M392=2,"",_xlfn.IFNA(INDEX(drug_codes,MATCH(loaded!AY392,drug,0)),""))</f>
        <v>#N/A</v>
      </c>
      <c r="AA392" t="e">
        <f>IF(M392=2,"",_xlfn.IFNA(INDEX(drug_codes,MATCH(loaded!BA392,drug,0)),""))</f>
        <v>#N/A</v>
      </c>
      <c r="AB392" t="e">
        <f>INDEX(MTT_codes,MATCH(loaded!BC392,MTT,0))</f>
        <v>#N/A</v>
      </c>
      <c r="AC392" t="str">
        <f>_xlfn.IFNA(INDEX(MTT_codes,MATCH(loaded!BE392,MTT,0)),"")</f>
        <v/>
      </c>
      <c r="AD392" t="str">
        <f>_xlfn.IFNA(INDEX(MTT_codes,MATCH(loaded!BG392,MTT,0)),"")</f>
        <v/>
      </c>
      <c r="AE392" t="str">
        <f>_xlfn.IFNA(INDEX(MTT_codes,MATCH(loaded!BI392,MTT,0)),"")</f>
        <v/>
      </c>
      <c r="AF392" t="str">
        <f>_xlfn.IFNA(INDEX(MTT_codes,MATCH(loaded!BK392,MTT,0)),"")</f>
        <v/>
      </c>
      <c r="AG392" t="str">
        <f>_xlfn.IFNA(INDEX(MTT_codes,MATCH(loaded!BM392,MTT,0)),"")</f>
        <v/>
      </c>
      <c r="AH392" t="e">
        <f>INDEX(liv_ar_codes,MATCH(loaded!BO392,liv_ar,0))</f>
        <v>#N/A</v>
      </c>
      <c r="AI392" t="str">
        <f>_xlfn.IFNA(INDEX(MTT_codes,MATCH(loaded!BQ392,MTT,0)),"")</f>
        <v/>
      </c>
      <c r="AJ392">
        <f>_xlfn.IFNA(INDEX(mental_codes,MATCH(loaded!BS392,mental,0)),9)</f>
        <v>9</v>
      </c>
    </row>
    <row r="393" spans="2:36">
      <c r="B393">
        <f>loaded!C393</f>
        <v>0</v>
      </c>
      <c r="C393">
        <f>loaded!I393</f>
        <v>0</v>
      </c>
      <c r="D393">
        <f>IF(loaded!K393="Male",1,IF(loaded!K393="Female",2,9))</f>
        <v>9</v>
      </c>
      <c r="E393" s="89" t="e">
        <f>IF(stats!$Y$13,DATE(RIGHT(loaded!M393,4),MID(loaded!M393,3,2),LEFT(loaded!M393,2)),DATE(RIGHT(loaded!M393,4), MID(loaded!M393,4,2),LEFT(loaded!M393,2)))</f>
        <v>#VALUE!</v>
      </c>
      <c r="F393" s="67" t="e">
        <f t="shared" si="12"/>
        <v>#VALUE!</v>
      </c>
      <c r="G393" t="str">
        <f>LEFT(loaded!O393,3)</f>
        <v/>
      </c>
      <c r="H393" s="67" t="str">
        <f>_xlfn.IFNA(INDEX(cntry_codes,MATCH(loaded!Q393,countries,0)),IF(loaded!Q393="","0003",""))</f>
        <v>0003</v>
      </c>
      <c r="I393" t="e">
        <f>INDEX(atsi_codes,MATCH(loaded!S393,atsi,0))</f>
        <v>#N/A</v>
      </c>
      <c r="J393" t="e">
        <f>INDEX(lang_codes,MATCH(loaded!U393,lang,0))</f>
        <v>#N/A</v>
      </c>
      <c r="K393" s="6">
        <f>loaded!W393</f>
        <v>0</v>
      </c>
      <c r="L393" t="e">
        <f>INDEX(us_acc_codes,MATCH(loaded!Y393,us_acc,0))</f>
        <v>#N/A</v>
      </c>
      <c r="M393" t="e">
        <f>INDEX(client_codes,MATCH(loaded!AA393,client,0))</f>
        <v>#N/A</v>
      </c>
      <c r="N393" t="e">
        <f>INDEX(src_ref_codes,MATCH(loaded!AC393,src_ref,0))</f>
        <v>#N/A</v>
      </c>
      <c r="O393" s="89" t="e">
        <f>IF(stats!$Y$13,DATE(RIGHT(loaded!AE393,4),MID(loaded!AE393,3,2),LEFT(loaded!AE393,2)),DATE(RIGHT(loaded!AE393,4),MID(loaded!AE393,4,2),LEFT(loaded!AE393,2)))</f>
        <v>#VALUE!</v>
      </c>
      <c r="P393" s="89" t="e">
        <f>IF(stats!$Y$13,DATE(RIGHT(loaded!AG393,4),MID(loaded!AG393,3,2),LEFT(loaded!AG393,2)),DATE(RIGHT(loaded!AG393,4),MID(loaded!AG393,4,2),LEFT(loaded!AG393,2)))</f>
        <v>#VALUE!</v>
      </c>
      <c r="Q393" s="67" t="e">
        <f t="shared" si="13"/>
        <v>#VALUE!</v>
      </c>
      <c r="R393" t="e">
        <f>INDEX(reces_codes,MATCH(loaded!AI393,reason,0))</f>
        <v>#N/A</v>
      </c>
      <c r="S393" t="e">
        <f>INDEX(TDS_codes,MATCH(loaded!AK393,TDS,0))</f>
        <v>#N/A</v>
      </c>
      <c r="T393" t="e">
        <f>IF(M393=2,"",INDEX(method_codes,MATCH(loaded!AM393,method,0)))</f>
        <v>#N/A</v>
      </c>
      <c r="U393" t="e">
        <f>IF(M393=2,"",INDEX(inj_codes,MATCH(loaded!AO393,inj,0)))</f>
        <v>#N/A</v>
      </c>
      <c r="V393" t="e">
        <f>IF(M393=2,"",INDEX(drug_codes,MATCH(loaded!AQ393,drug,0)))</f>
        <v>#N/A</v>
      </c>
      <c r="W393" t="e">
        <f>IF(M393=2,"",_xlfn.IFNA(INDEX(drug_codes,MATCH(loaded!AS393,drug,0)),""))</f>
        <v>#N/A</v>
      </c>
      <c r="X393" t="e">
        <f>IF(M393=2,"",_xlfn.IFNA(INDEX(drug_codes,MATCH(loaded!AU393,drug,0)),""))</f>
        <v>#N/A</v>
      </c>
      <c r="Y393" t="e">
        <f>IF(M393=2,"",_xlfn.IFNA(INDEX(drug_codes,MATCH(loaded!AW393,drug,0)),""))</f>
        <v>#N/A</v>
      </c>
      <c r="Z393" t="e">
        <f>IF(M393=2,"",_xlfn.IFNA(INDEX(drug_codes,MATCH(loaded!AY393,drug,0)),""))</f>
        <v>#N/A</v>
      </c>
      <c r="AA393" t="e">
        <f>IF(M393=2,"",_xlfn.IFNA(INDEX(drug_codes,MATCH(loaded!BA393,drug,0)),""))</f>
        <v>#N/A</v>
      </c>
      <c r="AB393" t="e">
        <f>INDEX(MTT_codes,MATCH(loaded!BC393,MTT,0))</f>
        <v>#N/A</v>
      </c>
      <c r="AC393" t="str">
        <f>_xlfn.IFNA(INDEX(MTT_codes,MATCH(loaded!BE393,MTT,0)),"")</f>
        <v/>
      </c>
      <c r="AD393" t="str">
        <f>_xlfn.IFNA(INDEX(MTT_codes,MATCH(loaded!BG393,MTT,0)),"")</f>
        <v/>
      </c>
      <c r="AE393" t="str">
        <f>_xlfn.IFNA(INDEX(MTT_codes,MATCH(loaded!BI393,MTT,0)),"")</f>
        <v/>
      </c>
      <c r="AF393" t="str">
        <f>_xlfn.IFNA(INDEX(MTT_codes,MATCH(loaded!BK393,MTT,0)),"")</f>
        <v/>
      </c>
      <c r="AG393" t="str">
        <f>_xlfn.IFNA(INDEX(MTT_codes,MATCH(loaded!BM393,MTT,0)),"")</f>
        <v/>
      </c>
      <c r="AH393" t="e">
        <f>INDEX(liv_ar_codes,MATCH(loaded!BO393,liv_ar,0))</f>
        <v>#N/A</v>
      </c>
      <c r="AI393" t="str">
        <f>_xlfn.IFNA(INDEX(MTT_codes,MATCH(loaded!BQ393,MTT,0)),"")</f>
        <v/>
      </c>
      <c r="AJ393">
        <f>_xlfn.IFNA(INDEX(mental_codes,MATCH(loaded!BS393,mental,0)),9)</f>
        <v>9</v>
      </c>
    </row>
    <row r="394" spans="2:36">
      <c r="B394">
        <f>loaded!C394</f>
        <v>0</v>
      </c>
      <c r="C394">
        <f>loaded!I394</f>
        <v>0</v>
      </c>
      <c r="D394">
        <f>IF(loaded!K394="Male",1,IF(loaded!K394="Female",2,9))</f>
        <v>9</v>
      </c>
      <c r="E394" s="89" t="e">
        <f>IF(stats!$Y$13,DATE(RIGHT(loaded!M394,4),MID(loaded!M394,3,2),LEFT(loaded!M394,2)),DATE(RIGHT(loaded!M394,4), MID(loaded!M394,4,2),LEFT(loaded!M394,2)))</f>
        <v>#VALUE!</v>
      </c>
      <c r="F394" s="67" t="e">
        <f t="shared" si="12"/>
        <v>#VALUE!</v>
      </c>
      <c r="G394" t="str">
        <f>LEFT(loaded!O394,3)</f>
        <v/>
      </c>
      <c r="H394" s="67" t="str">
        <f>_xlfn.IFNA(INDEX(cntry_codes,MATCH(loaded!Q394,countries,0)),IF(loaded!Q394="","0003",""))</f>
        <v>0003</v>
      </c>
      <c r="I394" t="e">
        <f>INDEX(atsi_codes,MATCH(loaded!S394,atsi,0))</f>
        <v>#N/A</v>
      </c>
      <c r="J394" t="e">
        <f>INDEX(lang_codes,MATCH(loaded!U394,lang,0))</f>
        <v>#N/A</v>
      </c>
      <c r="K394" s="6">
        <f>loaded!W394</f>
        <v>0</v>
      </c>
      <c r="L394" t="e">
        <f>INDEX(us_acc_codes,MATCH(loaded!Y394,us_acc,0))</f>
        <v>#N/A</v>
      </c>
      <c r="M394" t="e">
        <f>INDEX(client_codes,MATCH(loaded!AA394,client,0))</f>
        <v>#N/A</v>
      </c>
      <c r="N394" t="e">
        <f>INDEX(src_ref_codes,MATCH(loaded!AC394,src_ref,0))</f>
        <v>#N/A</v>
      </c>
      <c r="O394" s="89" t="e">
        <f>IF(stats!$Y$13,DATE(RIGHT(loaded!AE394,4),MID(loaded!AE394,3,2),LEFT(loaded!AE394,2)),DATE(RIGHT(loaded!AE394,4),MID(loaded!AE394,4,2),LEFT(loaded!AE394,2)))</f>
        <v>#VALUE!</v>
      </c>
      <c r="P394" s="89" t="e">
        <f>IF(stats!$Y$13,DATE(RIGHT(loaded!AG394,4),MID(loaded!AG394,3,2),LEFT(loaded!AG394,2)),DATE(RIGHT(loaded!AG394,4),MID(loaded!AG394,4,2),LEFT(loaded!AG394,2)))</f>
        <v>#VALUE!</v>
      </c>
      <c r="Q394" s="67" t="e">
        <f t="shared" si="13"/>
        <v>#VALUE!</v>
      </c>
      <c r="R394" t="e">
        <f>INDEX(reces_codes,MATCH(loaded!AI394,reason,0))</f>
        <v>#N/A</v>
      </c>
      <c r="S394" t="e">
        <f>INDEX(TDS_codes,MATCH(loaded!AK394,TDS,0))</f>
        <v>#N/A</v>
      </c>
      <c r="T394" t="e">
        <f>IF(M394=2,"",INDEX(method_codes,MATCH(loaded!AM394,method,0)))</f>
        <v>#N/A</v>
      </c>
      <c r="U394" t="e">
        <f>IF(M394=2,"",INDEX(inj_codes,MATCH(loaded!AO394,inj,0)))</f>
        <v>#N/A</v>
      </c>
      <c r="V394" t="e">
        <f>IF(M394=2,"",INDEX(drug_codes,MATCH(loaded!AQ394,drug,0)))</f>
        <v>#N/A</v>
      </c>
      <c r="W394" t="e">
        <f>IF(M394=2,"",_xlfn.IFNA(INDEX(drug_codes,MATCH(loaded!AS394,drug,0)),""))</f>
        <v>#N/A</v>
      </c>
      <c r="X394" t="e">
        <f>IF(M394=2,"",_xlfn.IFNA(INDEX(drug_codes,MATCH(loaded!AU394,drug,0)),""))</f>
        <v>#N/A</v>
      </c>
      <c r="Y394" t="e">
        <f>IF(M394=2,"",_xlfn.IFNA(INDEX(drug_codes,MATCH(loaded!AW394,drug,0)),""))</f>
        <v>#N/A</v>
      </c>
      <c r="Z394" t="e">
        <f>IF(M394=2,"",_xlfn.IFNA(INDEX(drug_codes,MATCH(loaded!AY394,drug,0)),""))</f>
        <v>#N/A</v>
      </c>
      <c r="AA394" t="e">
        <f>IF(M394=2,"",_xlfn.IFNA(INDEX(drug_codes,MATCH(loaded!BA394,drug,0)),""))</f>
        <v>#N/A</v>
      </c>
      <c r="AB394" t="e">
        <f>INDEX(MTT_codes,MATCH(loaded!BC394,MTT,0))</f>
        <v>#N/A</v>
      </c>
      <c r="AC394" t="str">
        <f>_xlfn.IFNA(INDEX(MTT_codes,MATCH(loaded!BE394,MTT,0)),"")</f>
        <v/>
      </c>
      <c r="AD394" t="str">
        <f>_xlfn.IFNA(INDEX(MTT_codes,MATCH(loaded!BG394,MTT,0)),"")</f>
        <v/>
      </c>
      <c r="AE394" t="str">
        <f>_xlfn.IFNA(INDEX(MTT_codes,MATCH(loaded!BI394,MTT,0)),"")</f>
        <v/>
      </c>
      <c r="AF394" t="str">
        <f>_xlfn.IFNA(INDEX(MTT_codes,MATCH(loaded!BK394,MTT,0)),"")</f>
        <v/>
      </c>
      <c r="AG394" t="str">
        <f>_xlfn.IFNA(INDEX(MTT_codes,MATCH(loaded!BM394,MTT,0)),"")</f>
        <v/>
      </c>
      <c r="AH394" t="e">
        <f>INDEX(liv_ar_codes,MATCH(loaded!BO394,liv_ar,0))</f>
        <v>#N/A</v>
      </c>
      <c r="AI394" t="str">
        <f>_xlfn.IFNA(INDEX(MTT_codes,MATCH(loaded!BQ394,MTT,0)),"")</f>
        <v/>
      </c>
      <c r="AJ394">
        <f>_xlfn.IFNA(INDEX(mental_codes,MATCH(loaded!BS394,mental,0)),9)</f>
        <v>9</v>
      </c>
    </row>
    <row r="395" spans="2:36">
      <c r="B395">
        <f>loaded!C395</f>
        <v>0</v>
      </c>
      <c r="C395">
        <f>loaded!I395</f>
        <v>0</v>
      </c>
      <c r="D395">
        <f>IF(loaded!K395="Male",1,IF(loaded!K395="Female",2,9))</f>
        <v>9</v>
      </c>
      <c r="E395" s="89" t="e">
        <f>IF(stats!$Y$13,DATE(RIGHT(loaded!M395,4),MID(loaded!M395,3,2),LEFT(loaded!M395,2)),DATE(RIGHT(loaded!M395,4), MID(loaded!M395,4,2),LEFT(loaded!M395,2)))</f>
        <v>#VALUE!</v>
      </c>
      <c r="F395" s="67" t="e">
        <f t="shared" si="12"/>
        <v>#VALUE!</v>
      </c>
      <c r="G395" t="str">
        <f>LEFT(loaded!O395,3)</f>
        <v/>
      </c>
      <c r="H395" s="67" t="str">
        <f>_xlfn.IFNA(INDEX(cntry_codes,MATCH(loaded!Q395,countries,0)),IF(loaded!Q395="","0003",""))</f>
        <v>0003</v>
      </c>
      <c r="I395" t="e">
        <f>INDEX(atsi_codes,MATCH(loaded!S395,atsi,0))</f>
        <v>#N/A</v>
      </c>
      <c r="J395" t="e">
        <f>INDEX(lang_codes,MATCH(loaded!U395,lang,0))</f>
        <v>#N/A</v>
      </c>
      <c r="K395" s="6">
        <f>loaded!W395</f>
        <v>0</v>
      </c>
      <c r="L395" t="e">
        <f>INDEX(us_acc_codes,MATCH(loaded!Y395,us_acc,0))</f>
        <v>#N/A</v>
      </c>
      <c r="M395" t="e">
        <f>INDEX(client_codes,MATCH(loaded!AA395,client,0))</f>
        <v>#N/A</v>
      </c>
      <c r="N395" t="e">
        <f>INDEX(src_ref_codes,MATCH(loaded!AC395,src_ref,0))</f>
        <v>#N/A</v>
      </c>
      <c r="O395" s="89" t="e">
        <f>IF(stats!$Y$13,DATE(RIGHT(loaded!AE395,4),MID(loaded!AE395,3,2),LEFT(loaded!AE395,2)),DATE(RIGHT(loaded!AE395,4),MID(loaded!AE395,4,2),LEFT(loaded!AE395,2)))</f>
        <v>#VALUE!</v>
      </c>
      <c r="P395" s="89" t="e">
        <f>IF(stats!$Y$13,DATE(RIGHT(loaded!AG395,4),MID(loaded!AG395,3,2),LEFT(loaded!AG395,2)),DATE(RIGHT(loaded!AG395,4),MID(loaded!AG395,4,2),LEFT(loaded!AG395,2)))</f>
        <v>#VALUE!</v>
      </c>
      <c r="Q395" s="67" t="e">
        <f t="shared" si="13"/>
        <v>#VALUE!</v>
      </c>
      <c r="R395" t="e">
        <f>INDEX(reces_codes,MATCH(loaded!AI395,reason,0))</f>
        <v>#N/A</v>
      </c>
      <c r="S395" t="e">
        <f>INDEX(TDS_codes,MATCH(loaded!AK395,TDS,0))</f>
        <v>#N/A</v>
      </c>
      <c r="T395" t="e">
        <f>IF(M395=2,"",INDEX(method_codes,MATCH(loaded!AM395,method,0)))</f>
        <v>#N/A</v>
      </c>
      <c r="U395" t="e">
        <f>IF(M395=2,"",INDEX(inj_codes,MATCH(loaded!AO395,inj,0)))</f>
        <v>#N/A</v>
      </c>
      <c r="V395" t="e">
        <f>IF(M395=2,"",INDEX(drug_codes,MATCH(loaded!AQ395,drug,0)))</f>
        <v>#N/A</v>
      </c>
      <c r="W395" t="e">
        <f>IF(M395=2,"",_xlfn.IFNA(INDEX(drug_codes,MATCH(loaded!AS395,drug,0)),""))</f>
        <v>#N/A</v>
      </c>
      <c r="X395" t="e">
        <f>IF(M395=2,"",_xlfn.IFNA(INDEX(drug_codes,MATCH(loaded!AU395,drug,0)),""))</f>
        <v>#N/A</v>
      </c>
      <c r="Y395" t="e">
        <f>IF(M395=2,"",_xlfn.IFNA(INDEX(drug_codes,MATCH(loaded!AW395,drug,0)),""))</f>
        <v>#N/A</v>
      </c>
      <c r="Z395" t="e">
        <f>IF(M395=2,"",_xlfn.IFNA(INDEX(drug_codes,MATCH(loaded!AY395,drug,0)),""))</f>
        <v>#N/A</v>
      </c>
      <c r="AA395" t="e">
        <f>IF(M395=2,"",_xlfn.IFNA(INDEX(drug_codes,MATCH(loaded!BA395,drug,0)),""))</f>
        <v>#N/A</v>
      </c>
      <c r="AB395" t="e">
        <f>INDEX(MTT_codes,MATCH(loaded!BC395,MTT,0))</f>
        <v>#N/A</v>
      </c>
      <c r="AC395" t="str">
        <f>_xlfn.IFNA(INDEX(MTT_codes,MATCH(loaded!BE395,MTT,0)),"")</f>
        <v/>
      </c>
      <c r="AD395" t="str">
        <f>_xlfn.IFNA(INDEX(MTT_codes,MATCH(loaded!BG395,MTT,0)),"")</f>
        <v/>
      </c>
      <c r="AE395" t="str">
        <f>_xlfn.IFNA(INDEX(MTT_codes,MATCH(loaded!BI395,MTT,0)),"")</f>
        <v/>
      </c>
      <c r="AF395" t="str">
        <f>_xlfn.IFNA(INDEX(MTT_codes,MATCH(loaded!BK395,MTT,0)),"")</f>
        <v/>
      </c>
      <c r="AG395" t="str">
        <f>_xlfn.IFNA(INDEX(MTT_codes,MATCH(loaded!BM395,MTT,0)),"")</f>
        <v/>
      </c>
      <c r="AH395" t="e">
        <f>INDEX(liv_ar_codes,MATCH(loaded!BO395,liv_ar,0))</f>
        <v>#N/A</v>
      </c>
      <c r="AI395" t="str">
        <f>_xlfn.IFNA(INDEX(MTT_codes,MATCH(loaded!BQ395,MTT,0)),"")</f>
        <v/>
      </c>
      <c r="AJ395">
        <f>_xlfn.IFNA(INDEX(mental_codes,MATCH(loaded!BS395,mental,0)),9)</f>
        <v>9</v>
      </c>
    </row>
    <row r="396" spans="2:36">
      <c r="B396">
        <f>loaded!C396</f>
        <v>0</v>
      </c>
      <c r="C396">
        <f>loaded!I396</f>
        <v>0</v>
      </c>
      <c r="D396">
        <f>IF(loaded!K396="Male",1,IF(loaded!K396="Female",2,9))</f>
        <v>9</v>
      </c>
      <c r="E396" s="89" t="e">
        <f>IF(stats!$Y$13,DATE(RIGHT(loaded!M396,4),MID(loaded!M396,3,2),LEFT(loaded!M396,2)),DATE(RIGHT(loaded!M396,4), MID(loaded!M396,4,2),LEFT(loaded!M396,2)))</f>
        <v>#VALUE!</v>
      </c>
      <c r="F396" s="67" t="e">
        <f t="shared" si="12"/>
        <v>#VALUE!</v>
      </c>
      <c r="G396" t="str">
        <f>LEFT(loaded!O396,3)</f>
        <v/>
      </c>
      <c r="H396" s="67" t="str">
        <f>_xlfn.IFNA(INDEX(cntry_codes,MATCH(loaded!Q396,countries,0)),IF(loaded!Q396="","0003",""))</f>
        <v>0003</v>
      </c>
      <c r="I396" t="e">
        <f>INDEX(atsi_codes,MATCH(loaded!S396,atsi,0))</f>
        <v>#N/A</v>
      </c>
      <c r="J396" t="e">
        <f>INDEX(lang_codes,MATCH(loaded!U396,lang,0))</f>
        <v>#N/A</v>
      </c>
      <c r="K396" s="6">
        <f>loaded!W396</f>
        <v>0</v>
      </c>
      <c r="L396" t="e">
        <f>INDEX(us_acc_codes,MATCH(loaded!Y396,us_acc,0))</f>
        <v>#N/A</v>
      </c>
      <c r="M396" t="e">
        <f>INDEX(client_codes,MATCH(loaded!AA396,client,0))</f>
        <v>#N/A</v>
      </c>
      <c r="N396" t="e">
        <f>INDEX(src_ref_codes,MATCH(loaded!AC396,src_ref,0))</f>
        <v>#N/A</v>
      </c>
      <c r="O396" s="89" t="e">
        <f>IF(stats!$Y$13,DATE(RIGHT(loaded!AE396,4),MID(loaded!AE396,3,2),LEFT(loaded!AE396,2)),DATE(RIGHT(loaded!AE396,4),MID(loaded!AE396,4,2),LEFT(loaded!AE396,2)))</f>
        <v>#VALUE!</v>
      </c>
      <c r="P396" s="89" t="e">
        <f>IF(stats!$Y$13,DATE(RIGHT(loaded!AG396,4),MID(loaded!AG396,3,2),LEFT(loaded!AG396,2)),DATE(RIGHT(loaded!AG396,4),MID(loaded!AG396,4,2),LEFT(loaded!AG396,2)))</f>
        <v>#VALUE!</v>
      </c>
      <c r="Q396" s="67" t="e">
        <f t="shared" si="13"/>
        <v>#VALUE!</v>
      </c>
      <c r="R396" t="e">
        <f>INDEX(reces_codes,MATCH(loaded!AI396,reason,0))</f>
        <v>#N/A</v>
      </c>
      <c r="S396" t="e">
        <f>INDEX(TDS_codes,MATCH(loaded!AK396,TDS,0))</f>
        <v>#N/A</v>
      </c>
      <c r="T396" t="e">
        <f>IF(M396=2,"",INDEX(method_codes,MATCH(loaded!AM396,method,0)))</f>
        <v>#N/A</v>
      </c>
      <c r="U396" t="e">
        <f>IF(M396=2,"",INDEX(inj_codes,MATCH(loaded!AO396,inj,0)))</f>
        <v>#N/A</v>
      </c>
      <c r="V396" t="e">
        <f>IF(M396=2,"",INDEX(drug_codes,MATCH(loaded!AQ396,drug,0)))</f>
        <v>#N/A</v>
      </c>
      <c r="W396" t="e">
        <f>IF(M396=2,"",_xlfn.IFNA(INDEX(drug_codes,MATCH(loaded!AS396,drug,0)),""))</f>
        <v>#N/A</v>
      </c>
      <c r="X396" t="e">
        <f>IF(M396=2,"",_xlfn.IFNA(INDEX(drug_codes,MATCH(loaded!AU396,drug,0)),""))</f>
        <v>#N/A</v>
      </c>
      <c r="Y396" t="e">
        <f>IF(M396=2,"",_xlfn.IFNA(INDEX(drug_codes,MATCH(loaded!AW396,drug,0)),""))</f>
        <v>#N/A</v>
      </c>
      <c r="Z396" t="e">
        <f>IF(M396=2,"",_xlfn.IFNA(INDEX(drug_codes,MATCH(loaded!AY396,drug,0)),""))</f>
        <v>#N/A</v>
      </c>
      <c r="AA396" t="e">
        <f>IF(M396=2,"",_xlfn.IFNA(INDEX(drug_codes,MATCH(loaded!BA396,drug,0)),""))</f>
        <v>#N/A</v>
      </c>
      <c r="AB396" t="e">
        <f>INDEX(MTT_codes,MATCH(loaded!BC396,MTT,0))</f>
        <v>#N/A</v>
      </c>
      <c r="AC396" t="str">
        <f>_xlfn.IFNA(INDEX(MTT_codes,MATCH(loaded!BE396,MTT,0)),"")</f>
        <v/>
      </c>
      <c r="AD396" t="str">
        <f>_xlfn.IFNA(INDEX(MTT_codes,MATCH(loaded!BG396,MTT,0)),"")</f>
        <v/>
      </c>
      <c r="AE396" t="str">
        <f>_xlfn.IFNA(INDEX(MTT_codes,MATCH(loaded!BI396,MTT,0)),"")</f>
        <v/>
      </c>
      <c r="AF396" t="str">
        <f>_xlfn.IFNA(INDEX(MTT_codes,MATCH(loaded!BK396,MTT,0)),"")</f>
        <v/>
      </c>
      <c r="AG396" t="str">
        <f>_xlfn.IFNA(INDEX(MTT_codes,MATCH(loaded!BM396,MTT,0)),"")</f>
        <v/>
      </c>
      <c r="AH396" t="e">
        <f>INDEX(liv_ar_codes,MATCH(loaded!BO396,liv_ar,0))</f>
        <v>#N/A</v>
      </c>
      <c r="AI396" t="str">
        <f>_xlfn.IFNA(INDEX(MTT_codes,MATCH(loaded!BQ396,MTT,0)),"")</f>
        <v/>
      </c>
      <c r="AJ396">
        <f>_xlfn.IFNA(INDEX(mental_codes,MATCH(loaded!BS396,mental,0)),9)</f>
        <v>9</v>
      </c>
    </row>
    <row r="397" spans="2:36">
      <c r="B397">
        <f>loaded!C397</f>
        <v>0</v>
      </c>
      <c r="C397">
        <f>loaded!I397</f>
        <v>0</v>
      </c>
      <c r="D397">
        <f>IF(loaded!K397="Male",1,IF(loaded!K397="Female",2,9))</f>
        <v>9</v>
      </c>
      <c r="E397" s="89" t="e">
        <f>IF(stats!$Y$13,DATE(RIGHT(loaded!M397,4),MID(loaded!M397,3,2),LEFT(loaded!M397,2)),DATE(RIGHT(loaded!M397,4), MID(loaded!M397,4,2),LEFT(loaded!M397,2)))</f>
        <v>#VALUE!</v>
      </c>
      <c r="F397" s="67" t="e">
        <f t="shared" si="12"/>
        <v>#VALUE!</v>
      </c>
      <c r="G397" t="str">
        <f>LEFT(loaded!O397,3)</f>
        <v/>
      </c>
      <c r="H397" s="67" t="str">
        <f>_xlfn.IFNA(INDEX(cntry_codes,MATCH(loaded!Q397,countries,0)),IF(loaded!Q397="","0003",""))</f>
        <v>0003</v>
      </c>
      <c r="I397" t="e">
        <f>INDEX(atsi_codes,MATCH(loaded!S397,atsi,0))</f>
        <v>#N/A</v>
      </c>
      <c r="J397" t="e">
        <f>INDEX(lang_codes,MATCH(loaded!U397,lang,0))</f>
        <v>#N/A</v>
      </c>
      <c r="K397" s="6">
        <f>loaded!W397</f>
        <v>0</v>
      </c>
      <c r="L397" t="e">
        <f>INDEX(us_acc_codes,MATCH(loaded!Y397,us_acc,0))</f>
        <v>#N/A</v>
      </c>
      <c r="M397" t="e">
        <f>INDEX(client_codes,MATCH(loaded!AA397,client,0))</f>
        <v>#N/A</v>
      </c>
      <c r="N397" t="e">
        <f>INDEX(src_ref_codes,MATCH(loaded!AC397,src_ref,0))</f>
        <v>#N/A</v>
      </c>
      <c r="O397" s="89" t="e">
        <f>IF(stats!$Y$13,DATE(RIGHT(loaded!AE397,4),MID(loaded!AE397,3,2),LEFT(loaded!AE397,2)),DATE(RIGHT(loaded!AE397,4),MID(loaded!AE397,4,2),LEFT(loaded!AE397,2)))</f>
        <v>#VALUE!</v>
      </c>
      <c r="P397" s="89" t="e">
        <f>IF(stats!$Y$13,DATE(RIGHT(loaded!AG397,4),MID(loaded!AG397,3,2),LEFT(loaded!AG397,2)),DATE(RIGHT(loaded!AG397,4),MID(loaded!AG397,4,2),LEFT(loaded!AG397,2)))</f>
        <v>#VALUE!</v>
      </c>
      <c r="Q397" s="67" t="e">
        <f t="shared" si="13"/>
        <v>#VALUE!</v>
      </c>
      <c r="R397" t="e">
        <f>INDEX(reces_codes,MATCH(loaded!AI397,reason,0))</f>
        <v>#N/A</v>
      </c>
      <c r="S397" t="e">
        <f>INDEX(TDS_codes,MATCH(loaded!AK397,TDS,0))</f>
        <v>#N/A</v>
      </c>
      <c r="T397" t="e">
        <f>IF(M397=2,"",INDEX(method_codes,MATCH(loaded!AM397,method,0)))</f>
        <v>#N/A</v>
      </c>
      <c r="U397" t="e">
        <f>IF(M397=2,"",INDEX(inj_codes,MATCH(loaded!AO397,inj,0)))</f>
        <v>#N/A</v>
      </c>
      <c r="V397" t="e">
        <f>IF(M397=2,"",INDEX(drug_codes,MATCH(loaded!AQ397,drug,0)))</f>
        <v>#N/A</v>
      </c>
      <c r="W397" t="e">
        <f>IF(M397=2,"",_xlfn.IFNA(INDEX(drug_codes,MATCH(loaded!AS397,drug,0)),""))</f>
        <v>#N/A</v>
      </c>
      <c r="X397" t="e">
        <f>IF(M397=2,"",_xlfn.IFNA(INDEX(drug_codes,MATCH(loaded!AU397,drug,0)),""))</f>
        <v>#N/A</v>
      </c>
      <c r="Y397" t="e">
        <f>IF(M397=2,"",_xlfn.IFNA(INDEX(drug_codes,MATCH(loaded!AW397,drug,0)),""))</f>
        <v>#N/A</v>
      </c>
      <c r="Z397" t="e">
        <f>IF(M397=2,"",_xlfn.IFNA(INDEX(drug_codes,MATCH(loaded!AY397,drug,0)),""))</f>
        <v>#N/A</v>
      </c>
      <c r="AA397" t="e">
        <f>IF(M397=2,"",_xlfn.IFNA(INDEX(drug_codes,MATCH(loaded!BA397,drug,0)),""))</f>
        <v>#N/A</v>
      </c>
      <c r="AB397" t="e">
        <f>INDEX(MTT_codes,MATCH(loaded!BC397,MTT,0))</f>
        <v>#N/A</v>
      </c>
      <c r="AC397" t="str">
        <f>_xlfn.IFNA(INDEX(MTT_codes,MATCH(loaded!BE397,MTT,0)),"")</f>
        <v/>
      </c>
      <c r="AD397" t="str">
        <f>_xlfn.IFNA(INDEX(MTT_codes,MATCH(loaded!BG397,MTT,0)),"")</f>
        <v/>
      </c>
      <c r="AE397" t="str">
        <f>_xlfn.IFNA(INDEX(MTT_codes,MATCH(loaded!BI397,MTT,0)),"")</f>
        <v/>
      </c>
      <c r="AF397" t="str">
        <f>_xlfn.IFNA(INDEX(MTT_codes,MATCH(loaded!BK397,MTT,0)),"")</f>
        <v/>
      </c>
      <c r="AG397" t="str">
        <f>_xlfn.IFNA(INDEX(MTT_codes,MATCH(loaded!BM397,MTT,0)),"")</f>
        <v/>
      </c>
      <c r="AH397" t="e">
        <f>INDEX(liv_ar_codes,MATCH(loaded!BO397,liv_ar,0))</f>
        <v>#N/A</v>
      </c>
      <c r="AI397" t="str">
        <f>_xlfn.IFNA(INDEX(MTT_codes,MATCH(loaded!BQ397,MTT,0)),"")</f>
        <v/>
      </c>
      <c r="AJ397">
        <f>_xlfn.IFNA(INDEX(mental_codes,MATCH(loaded!BS397,mental,0)),9)</f>
        <v>9</v>
      </c>
    </row>
    <row r="398" spans="2:36">
      <c r="B398">
        <f>loaded!C398</f>
        <v>0</v>
      </c>
      <c r="C398">
        <f>loaded!I398</f>
        <v>0</v>
      </c>
      <c r="D398">
        <f>IF(loaded!K398="Male",1,IF(loaded!K398="Female",2,9))</f>
        <v>9</v>
      </c>
      <c r="E398" s="89" t="e">
        <f>IF(stats!$Y$13,DATE(RIGHT(loaded!M398,4),MID(loaded!M398,3,2),LEFT(loaded!M398,2)),DATE(RIGHT(loaded!M398,4), MID(loaded!M398,4,2),LEFT(loaded!M398,2)))</f>
        <v>#VALUE!</v>
      </c>
      <c r="F398" s="67" t="e">
        <f t="shared" si="12"/>
        <v>#VALUE!</v>
      </c>
      <c r="G398" t="str">
        <f>LEFT(loaded!O398,3)</f>
        <v/>
      </c>
      <c r="H398" s="67" t="str">
        <f>_xlfn.IFNA(INDEX(cntry_codes,MATCH(loaded!Q398,countries,0)),IF(loaded!Q398="","0003",""))</f>
        <v>0003</v>
      </c>
      <c r="I398" t="e">
        <f>INDEX(atsi_codes,MATCH(loaded!S398,atsi,0))</f>
        <v>#N/A</v>
      </c>
      <c r="J398" t="e">
        <f>INDEX(lang_codes,MATCH(loaded!U398,lang,0))</f>
        <v>#N/A</v>
      </c>
      <c r="K398" s="6">
        <f>loaded!W398</f>
        <v>0</v>
      </c>
      <c r="L398" t="e">
        <f>INDEX(us_acc_codes,MATCH(loaded!Y398,us_acc,0))</f>
        <v>#N/A</v>
      </c>
      <c r="M398" t="e">
        <f>INDEX(client_codes,MATCH(loaded!AA398,client,0))</f>
        <v>#N/A</v>
      </c>
      <c r="N398" t="e">
        <f>INDEX(src_ref_codes,MATCH(loaded!AC398,src_ref,0))</f>
        <v>#N/A</v>
      </c>
      <c r="O398" s="89" t="e">
        <f>IF(stats!$Y$13,DATE(RIGHT(loaded!AE398,4),MID(loaded!AE398,3,2),LEFT(loaded!AE398,2)),DATE(RIGHT(loaded!AE398,4),MID(loaded!AE398,4,2),LEFT(loaded!AE398,2)))</f>
        <v>#VALUE!</v>
      </c>
      <c r="P398" s="89" t="e">
        <f>IF(stats!$Y$13,DATE(RIGHT(loaded!AG398,4),MID(loaded!AG398,3,2),LEFT(loaded!AG398,2)),DATE(RIGHT(loaded!AG398,4),MID(loaded!AG398,4,2),LEFT(loaded!AG398,2)))</f>
        <v>#VALUE!</v>
      </c>
      <c r="Q398" s="67" t="e">
        <f t="shared" si="13"/>
        <v>#VALUE!</v>
      </c>
      <c r="R398" t="e">
        <f>INDEX(reces_codes,MATCH(loaded!AI398,reason,0))</f>
        <v>#N/A</v>
      </c>
      <c r="S398" t="e">
        <f>INDEX(TDS_codes,MATCH(loaded!AK398,TDS,0))</f>
        <v>#N/A</v>
      </c>
      <c r="T398" t="e">
        <f>IF(M398=2,"",INDEX(method_codes,MATCH(loaded!AM398,method,0)))</f>
        <v>#N/A</v>
      </c>
      <c r="U398" t="e">
        <f>IF(M398=2,"",INDEX(inj_codes,MATCH(loaded!AO398,inj,0)))</f>
        <v>#N/A</v>
      </c>
      <c r="V398" t="e">
        <f>IF(M398=2,"",INDEX(drug_codes,MATCH(loaded!AQ398,drug,0)))</f>
        <v>#N/A</v>
      </c>
      <c r="W398" t="e">
        <f>IF(M398=2,"",_xlfn.IFNA(INDEX(drug_codes,MATCH(loaded!AS398,drug,0)),""))</f>
        <v>#N/A</v>
      </c>
      <c r="X398" t="e">
        <f>IF(M398=2,"",_xlfn.IFNA(INDEX(drug_codes,MATCH(loaded!AU398,drug,0)),""))</f>
        <v>#N/A</v>
      </c>
      <c r="Y398" t="e">
        <f>IF(M398=2,"",_xlfn.IFNA(INDEX(drug_codes,MATCH(loaded!AW398,drug,0)),""))</f>
        <v>#N/A</v>
      </c>
      <c r="Z398" t="e">
        <f>IF(M398=2,"",_xlfn.IFNA(INDEX(drug_codes,MATCH(loaded!AY398,drug,0)),""))</f>
        <v>#N/A</v>
      </c>
      <c r="AA398" t="e">
        <f>IF(M398=2,"",_xlfn.IFNA(INDEX(drug_codes,MATCH(loaded!BA398,drug,0)),""))</f>
        <v>#N/A</v>
      </c>
      <c r="AB398" t="e">
        <f>INDEX(MTT_codes,MATCH(loaded!BC398,MTT,0))</f>
        <v>#N/A</v>
      </c>
      <c r="AC398" t="str">
        <f>_xlfn.IFNA(INDEX(MTT_codes,MATCH(loaded!BE398,MTT,0)),"")</f>
        <v/>
      </c>
      <c r="AD398" t="str">
        <f>_xlfn.IFNA(INDEX(MTT_codes,MATCH(loaded!BG398,MTT,0)),"")</f>
        <v/>
      </c>
      <c r="AE398" t="str">
        <f>_xlfn.IFNA(INDEX(MTT_codes,MATCH(loaded!BI398,MTT,0)),"")</f>
        <v/>
      </c>
      <c r="AF398" t="str">
        <f>_xlfn.IFNA(INDEX(MTT_codes,MATCH(loaded!BK398,MTT,0)),"")</f>
        <v/>
      </c>
      <c r="AG398" t="str">
        <f>_xlfn.IFNA(INDEX(MTT_codes,MATCH(loaded!BM398,MTT,0)),"")</f>
        <v/>
      </c>
      <c r="AH398" t="e">
        <f>INDEX(liv_ar_codes,MATCH(loaded!BO398,liv_ar,0))</f>
        <v>#N/A</v>
      </c>
      <c r="AI398" t="str">
        <f>_xlfn.IFNA(INDEX(MTT_codes,MATCH(loaded!BQ398,MTT,0)),"")</f>
        <v/>
      </c>
      <c r="AJ398">
        <f>_xlfn.IFNA(INDEX(mental_codes,MATCH(loaded!BS398,mental,0)),9)</f>
        <v>9</v>
      </c>
    </row>
    <row r="399" spans="2:36">
      <c r="B399">
        <f>loaded!C399</f>
        <v>0</v>
      </c>
      <c r="C399">
        <f>loaded!I399</f>
        <v>0</v>
      </c>
      <c r="D399">
        <f>IF(loaded!K399="Male",1,IF(loaded!K399="Female",2,9))</f>
        <v>9</v>
      </c>
      <c r="E399" s="89" t="e">
        <f>IF(stats!$Y$13,DATE(RIGHT(loaded!M399,4),MID(loaded!M399,3,2),LEFT(loaded!M399,2)),DATE(RIGHT(loaded!M399,4), MID(loaded!M399,4,2),LEFT(loaded!M399,2)))</f>
        <v>#VALUE!</v>
      </c>
      <c r="F399" s="67" t="e">
        <f t="shared" si="12"/>
        <v>#VALUE!</v>
      </c>
      <c r="G399" t="str">
        <f>LEFT(loaded!O399,3)</f>
        <v/>
      </c>
      <c r="H399" s="67" t="str">
        <f>_xlfn.IFNA(INDEX(cntry_codes,MATCH(loaded!Q399,countries,0)),IF(loaded!Q399="","0003",""))</f>
        <v>0003</v>
      </c>
      <c r="I399" t="e">
        <f>INDEX(atsi_codes,MATCH(loaded!S399,atsi,0))</f>
        <v>#N/A</v>
      </c>
      <c r="J399" t="e">
        <f>INDEX(lang_codes,MATCH(loaded!U399,lang,0))</f>
        <v>#N/A</v>
      </c>
      <c r="K399" s="6">
        <f>loaded!W399</f>
        <v>0</v>
      </c>
      <c r="L399" t="e">
        <f>INDEX(us_acc_codes,MATCH(loaded!Y399,us_acc,0))</f>
        <v>#N/A</v>
      </c>
      <c r="M399" t="e">
        <f>INDEX(client_codes,MATCH(loaded!AA399,client,0))</f>
        <v>#N/A</v>
      </c>
      <c r="N399" t="e">
        <f>INDEX(src_ref_codes,MATCH(loaded!AC399,src_ref,0))</f>
        <v>#N/A</v>
      </c>
      <c r="O399" s="89" t="e">
        <f>IF(stats!$Y$13,DATE(RIGHT(loaded!AE399,4),MID(loaded!AE399,3,2),LEFT(loaded!AE399,2)),DATE(RIGHT(loaded!AE399,4),MID(loaded!AE399,4,2),LEFT(loaded!AE399,2)))</f>
        <v>#VALUE!</v>
      </c>
      <c r="P399" s="89" t="e">
        <f>IF(stats!$Y$13,DATE(RIGHT(loaded!AG399,4),MID(loaded!AG399,3,2),LEFT(loaded!AG399,2)),DATE(RIGHT(loaded!AG399,4),MID(loaded!AG399,4,2),LEFT(loaded!AG399,2)))</f>
        <v>#VALUE!</v>
      </c>
      <c r="Q399" s="67" t="e">
        <f t="shared" si="13"/>
        <v>#VALUE!</v>
      </c>
      <c r="R399" t="e">
        <f>INDEX(reces_codes,MATCH(loaded!AI399,reason,0))</f>
        <v>#N/A</v>
      </c>
      <c r="S399" t="e">
        <f>INDEX(TDS_codes,MATCH(loaded!AK399,TDS,0))</f>
        <v>#N/A</v>
      </c>
      <c r="T399" t="e">
        <f>IF(M399=2,"",INDEX(method_codes,MATCH(loaded!AM399,method,0)))</f>
        <v>#N/A</v>
      </c>
      <c r="U399" t="e">
        <f>IF(M399=2,"",INDEX(inj_codes,MATCH(loaded!AO399,inj,0)))</f>
        <v>#N/A</v>
      </c>
      <c r="V399" t="e">
        <f>IF(M399=2,"",INDEX(drug_codes,MATCH(loaded!AQ399,drug,0)))</f>
        <v>#N/A</v>
      </c>
      <c r="W399" t="e">
        <f>IF(M399=2,"",_xlfn.IFNA(INDEX(drug_codes,MATCH(loaded!AS399,drug,0)),""))</f>
        <v>#N/A</v>
      </c>
      <c r="X399" t="e">
        <f>IF(M399=2,"",_xlfn.IFNA(INDEX(drug_codes,MATCH(loaded!AU399,drug,0)),""))</f>
        <v>#N/A</v>
      </c>
      <c r="Y399" t="e">
        <f>IF(M399=2,"",_xlfn.IFNA(INDEX(drug_codes,MATCH(loaded!AW399,drug,0)),""))</f>
        <v>#N/A</v>
      </c>
      <c r="Z399" t="e">
        <f>IF(M399=2,"",_xlfn.IFNA(INDEX(drug_codes,MATCH(loaded!AY399,drug,0)),""))</f>
        <v>#N/A</v>
      </c>
      <c r="AA399" t="e">
        <f>IF(M399=2,"",_xlfn.IFNA(INDEX(drug_codes,MATCH(loaded!BA399,drug,0)),""))</f>
        <v>#N/A</v>
      </c>
      <c r="AB399" t="e">
        <f>INDEX(MTT_codes,MATCH(loaded!BC399,MTT,0))</f>
        <v>#N/A</v>
      </c>
      <c r="AC399" t="str">
        <f>_xlfn.IFNA(INDEX(MTT_codes,MATCH(loaded!BE399,MTT,0)),"")</f>
        <v/>
      </c>
      <c r="AD399" t="str">
        <f>_xlfn.IFNA(INDEX(MTT_codes,MATCH(loaded!BG399,MTT,0)),"")</f>
        <v/>
      </c>
      <c r="AE399" t="str">
        <f>_xlfn.IFNA(INDEX(MTT_codes,MATCH(loaded!BI399,MTT,0)),"")</f>
        <v/>
      </c>
      <c r="AF399" t="str">
        <f>_xlfn.IFNA(INDEX(MTT_codes,MATCH(loaded!BK399,MTT,0)),"")</f>
        <v/>
      </c>
      <c r="AG399" t="str">
        <f>_xlfn.IFNA(INDEX(MTT_codes,MATCH(loaded!BM399,MTT,0)),"")</f>
        <v/>
      </c>
      <c r="AH399" t="e">
        <f>INDEX(liv_ar_codes,MATCH(loaded!BO399,liv_ar,0))</f>
        <v>#N/A</v>
      </c>
      <c r="AI399" t="str">
        <f>_xlfn.IFNA(INDEX(MTT_codes,MATCH(loaded!BQ399,MTT,0)),"")</f>
        <v/>
      </c>
      <c r="AJ399">
        <f>_xlfn.IFNA(INDEX(mental_codes,MATCH(loaded!BS399,mental,0)),9)</f>
        <v>9</v>
      </c>
    </row>
    <row r="400" spans="2:36">
      <c r="B400">
        <f>loaded!C400</f>
        <v>0</v>
      </c>
      <c r="C400">
        <f>loaded!I400</f>
        <v>0</v>
      </c>
      <c r="D400">
        <f>IF(loaded!K400="Male",1,IF(loaded!K400="Female",2,9))</f>
        <v>9</v>
      </c>
      <c r="E400" s="89" t="e">
        <f>IF(stats!$Y$13,DATE(RIGHT(loaded!M400,4),MID(loaded!M400,3,2),LEFT(loaded!M400,2)),DATE(RIGHT(loaded!M400,4), MID(loaded!M400,4,2),LEFT(loaded!M400,2)))</f>
        <v>#VALUE!</v>
      </c>
      <c r="F400" s="67" t="e">
        <f t="shared" si="12"/>
        <v>#VALUE!</v>
      </c>
      <c r="G400" t="str">
        <f>LEFT(loaded!O400,3)</f>
        <v/>
      </c>
      <c r="H400" s="67" t="str">
        <f>_xlfn.IFNA(INDEX(cntry_codes,MATCH(loaded!Q400,countries,0)),IF(loaded!Q400="","0003",""))</f>
        <v>0003</v>
      </c>
      <c r="I400" t="e">
        <f>INDEX(atsi_codes,MATCH(loaded!S400,atsi,0))</f>
        <v>#N/A</v>
      </c>
      <c r="J400" t="e">
        <f>INDEX(lang_codes,MATCH(loaded!U400,lang,0))</f>
        <v>#N/A</v>
      </c>
      <c r="K400" s="6">
        <f>loaded!W400</f>
        <v>0</v>
      </c>
      <c r="L400" t="e">
        <f>INDEX(us_acc_codes,MATCH(loaded!Y400,us_acc,0))</f>
        <v>#N/A</v>
      </c>
      <c r="M400" t="e">
        <f>INDEX(client_codes,MATCH(loaded!AA400,client,0))</f>
        <v>#N/A</v>
      </c>
      <c r="N400" t="e">
        <f>INDEX(src_ref_codes,MATCH(loaded!AC400,src_ref,0))</f>
        <v>#N/A</v>
      </c>
      <c r="O400" s="89" t="e">
        <f>IF(stats!$Y$13,DATE(RIGHT(loaded!AE400,4),MID(loaded!AE400,3,2),LEFT(loaded!AE400,2)),DATE(RIGHT(loaded!AE400,4),MID(loaded!AE400,4,2),LEFT(loaded!AE400,2)))</f>
        <v>#VALUE!</v>
      </c>
      <c r="P400" s="89" t="e">
        <f>IF(stats!$Y$13,DATE(RIGHT(loaded!AG400,4),MID(loaded!AG400,3,2),LEFT(loaded!AG400,2)),DATE(RIGHT(loaded!AG400,4),MID(loaded!AG400,4,2),LEFT(loaded!AG400,2)))</f>
        <v>#VALUE!</v>
      </c>
      <c r="Q400" s="67" t="e">
        <f t="shared" si="13"/>
        <v>#VALUE!</v>
      </c>
      <c r="R400" t="e">
        <f>INDEX(reces_codes,MATCH(loaded!AI400,reason,0))</f>
        <v>#N/A</v>
      </c>
      <c r="S400" t="e">
        <f>INDEX(TDS_codes,MATCH(loaded!AK400,TDS,0))</f>
        <v>#N/A</v>
      </c>
      <c r="T400" t="e">
        <f>IF(M400=2,"",INDEX(method_codes,MATCH(loaded!AM400,method,0)))</f>
        <v>#N/A</v>
      </c>
      <c r="U400" t="e">
        <f>IF(M400=2,"",INDEX(inj_codes,MATCH(loaded!AO400,inj,0)))</f>
        <v>#N/A</v>
      </c>
      <c r="V400" t="e">
        <f>IF(M400=2,"",INDEX(drug_codes,MATCH(loaded!AQ400,drug,0)))</f>
        <v>#N/A</v>
      </c>
      <c r="W400" t="e">
        <f>IF(M400=2,"",_xlfn.IFNA(INDEX(drug_codes,MATCH(loaded!AS400,drug,0)),""))</f>
        <v>#N/A</v>
      </c>
      <c r="X400" t="e">
        <f>IF(M400=2,"",_xlfn.IFNA(INDEX(drug_codes,MATCH(loaded!AU400,drug,0)),""))</f>
        <v>#N/A</v>
      </c>
      <c r="Y400" t="e">
        <f>IF(M400=2,"",_xlfn.IFNA(INDEX(drug_codes,MATCH(loaded!AW400,drug,0)),""))</f>
        <v>#N/A</v>
      </c>
      <c r="Z400" t="e">
        <f>IF(M400=2,"",_xlfn.IFNA(INDEX(drug_codes,MATCH(loaded!AY400,drug,0)),""))</f>
        <v>#N/A</v>
      </c>
      <c r="AA400" t="e">
        <f>IF(M400=2,"",_xlfn.IFNA(INDEX(drug_codes,MATCH(loaded!BA400,drug,0)),""))</f>
        <v>#N/A</v>
      </c>
      <c r="AB400" t="e">
        <f>INDEX(MTT_codes,MATCH(loaded!BC400,MTT,0))</f>
        <v>#N/A</v>
      </c>
      <c r="AC400" t="str">
        <f>_xlfn.IFNA(INDEX(MTT_codes,MATCH(loaded!BE400,MTT,0)),"")</f>
        <v/>
      </c>
      <c r="AD400" t="str">
        <f>_xlfn.IFNA(INDEX(MTT_codes,MATCH(loaded!BG400,MTT,0)),"")</f>
        <v/>
      </c>
      <c r="AE400" t="str">
        <f>_xlfn.IFNA(INDEX(MTT_codes,MATCH(loaded!BI400,MTT,0)),"")</f>
        <v/>
      </c>
      <c r="AF400" t="str">
        <f>_xlfn.IFNA(INDEX(MTT_codes,MATCH(loaded!BK400,MTT,0)),"")</f>
        <v/>
      </c>
      <c r="AG400" t="str">
        <f>_xlfn.IFNA(INDEX(MTT_codes,MATCH(loaded!BM400,MTT,0)),"")</f>
        <v/>
      </c>
      <c r="AH400" t="e">
        <f>INDEX(liv_ar_codes,MATCH(loaded!BO400,liv_ar,0))</f>
        <v>#N/A</v>
      </c>
      <c r="AI400" t="str">
        <f>_xlfn.IFNA(INDEX(MTT_codes,MATCH(loaded!BQ400,MTT,0)),"")</f>
        <v/>
      </c>
      <c r="AJ400">
        <f>_xlfn.IFNA(INDEX(mental_codes,MATCH(loaded!BS400,mental,0)),9)</f>
        <v>9</v>
      </c>
    </row>
    <row r="401" spans="2:36">
      <c r="B401">
        <f>loaded!C401</f>
        <v>0</v>
      </c>
      <c r="C401">
        <f>loaded!I401</f>
        <v>0</v>
      </c>
      <c r="D401">
        <f>IF(loaded!K401="Male",1,IF(loaded!K401="Female",2,9))</f>
        <v>9</v>
      </c>
      <c r="E401" s="89" t="e">
        <f>IF(stats!$Y$13,DATE(RIGHT(loaded!M401,4),MID(loaded!M401,3,2),LEFT(loaded!M401,2)),DATE(RIGHT(loaded!M401,4), MID(loaded!M401,4,2),LEFT(loaded!M401,2)))</f>
        <v>#VALUE!</v>
      </c>
      <c r="F401" s="67" t="e">
        <f t="shared" si="12"/>
        <v>#VALUE!</v>
      </c>
      <c r="G401" t="str">
        <f>LEFT(loaded!O401,3)</f>
        <v/>
      </c>
      <c r="H401" s="67" t="str">
        <f>_xlfn.IFNA(INDEX(cntry_codes,MATCH(loaded!Q401,countries,0)),IF(loaded!Q401="","0003",""))</f>
        <v>0003</v>
      </c>
      <c r="I401" t="e">
        <f>INDEX(atsi_codes,MATCH(loaded!S401,atsi,0))</f>
        <v>#N/A</v>
      </c>
      <c r="J401" t="e">
        <f>INDEX(lang_codes,MATCH(loaded!U401,lang,0))</f>
        <v>#N/A</v>
      </c>
      <c r="K401" s="6">
        <f>loaded!W401</f>
        <v>0</v>
      </c>
      <c r="L401" t="e">
        <f>INDEX(us_acc_codes,MATCH(loaded!Y401,us_acc,0))</f>
        <v>#N/A</v>
      </c>
      <c r="M401" t="e">
        <f>INDEX(client_codes,MATCH(loaded!AA401,client,0))</f>
        <v>#N/A</v>
      </c>
      <c r="N401" t="e">
        <f>INDEX(src_ref_codes,MATCH(loaded!AC401,src_ref,0))</f>
        <v>#N/A</v>
      </c>
      <c r="O401" s="89" t="e">
        <f>IF(stats!$Y$13,DATE(RIGHT(loaded!AE401,4),MID(loaded!AE401,3,2),LEFT(loaded!AE401,2)),DATE(RIGHT(loaded!AE401,4),MID(loaded!AE401,4,2),LEFT(loaded!AE401,2)))</f>
        <v>#VALUE!</v>
      </c>
      <c r="P401" s="89" t="e">
        <f>IF(stats!$Y$13,DATE(RIGHT(loaded!AG401,4),MID(loaded!AG401,3,2),LEFT(loaded!AG401,2)),DATE(RIGHT(loaded!AG401,4),MID(loaded!AG401,4,2),LEFT(loaded!AG401,2)))</f>
        <v>#VALUE!</v>
      </c>
      <c r="Q401" s="67" t="e">
        <f t="shared" si="13"/>
        <v>#VALUE!</v>
      </c>
      <c r="R401" t="e">
        <f>INDEX(reces_codes,MATCH(loaded!AI401,reason,0))</f>
        <v>#N/A</v>
      </c>
      <c r="S401" t="e">
        <f>INDEX(TDS_codes,MATCH(loaded!AK401,TDS,0))</f>
        <v>#N/A</v>
      </c>
      <c r="T401" t="e">
        <f>IF(M401=2,"",INDEX(method_codes,MATCH(loaded!AM401,method,0)))</f>
        <v>#N/A</v>
      </c>
      <c r="U401" t="e">
        <f>IF(M401=2,"",INDEX(inj_codes,MATCH(loaded!AO401,inj,0)))</f>
        <v>#N/A</v>
      </c>
      <c r="V401" t="e">
        <f>IF(M401=2,"",INDEX(drug_codes,MATCH(loaded!AQ401,drug,0)))</f>
        <v>#N/A</v>
      </c>
      <c r="W401" t="e">
        <f>IF(M401=2,"",_xlfn.IFNA(INDEX(drug_codes,MATCH(loaded!AS401,drug,0)),""))</f>
        <v>#N/A</v>
      </c>
      <c r="X401" t="e">
        <f>IF(M401=2,"",_xlfn.IFNA(INDEX(drug_codes,MATCH(loaded!AU401,drug,0)),""))</f>
        <v>#N/A</v>
      </c>
      <c r="Y401" t="e">
        <f>IF(M401=2,"",_xlfn.IFNA(INDEX(drug_codes,MATCH(loaded!AW401,drug,0)),""))</f>
        <v>#N/A</v>
      </c>
      <c r="Z401" t="e">
        <f>IF(M401=2,"",_xlfn.IFNA(INDEX(drug_codes,MATCH(loaded!AY401,drug,0)),""))</f>
        <v>#N/A</v>
      </c>
      <c r="AA401" t="e">
        <f>IF(M401=2,"",_xlfn.IFNA(INDEX(drug_codes,MATCH(loaded!BA401,drug,0)),""))</f>
        <v>#N/A</v>
      </c>
      <c r="AB401" t="e">
        <f>INDEX(MTT_codes,MATCH(loaded!BC401,MTT,0))</f>
        <v>#N/A</v>
      </c>
      <c r="AC401" t="str">
        <f>_xlfn.IFNA(INDEX(MTT_codes,MATCH(loaded!BE401,MTT,0)),"")</f>
        <v/>
      </c>
      <c r="AD401" t="str">
        <f>_xlfn.IFNA(INDEX(MTT_codes,MATCH(loaded!BG401,MTT,0)),"")</f>
        <v/>
      </c>
      <c r="AE401" t="str">
        <f>_xlfn.IFNA(INDEX(MTT_codes,MATCH(loaded!BI401,MTT,0)),"")</f>
        <v/>
      </c>
      <c r="AF401" t="str">
        <f>_xlfn.IFNA(INDEX(MTT_codes,MATCH(loaded!BK401,MTT,0)),"")</f>
        <v/>
      </c>
      <c r="AG401" t="str">
        <f>_xlfn.IFNA(INDEX(MTT_codes,MATCH(loaded!BM401,MTT,0)),"")</f>
        <v/>
      </c>
      <c r="AH401" t="e">
        <f>INDEX(liv_ar_codes,MATCH(loaded!BO401,liv_ar,0))</f>
        <v>#N/A</v>
      </c>
      <c r="AI401" t="str">
        <f>_xlfn.IFNA(INDEX(MTT_codes,MATCH(loaded!BQ401,MTT,0)),"")</f>
        <v/>
      </c>
      <c r="AJ401">
        <f>_xlfn.IFNA(INDEX(mental_codes,MATCH(loaded!BS401,mental,0)),9)</f>
        <v>9</v>
      </c>
    </row>
    <row r="402" spans="2:36">
      <c r="B402">
        <f>loaded!C402</f>
        <v>0</v>
      </c>
      <c r="C402">
        <f>loaded!I402</f>
        <v>0</v>
      </c>
      <c r="D402">
        <f>IF(loaded!K402="Male",1,IF(loaded!K402="Female",2,9))</f>
        <v>9</v>
      </c>
      <c r="E402" s="89" t="e">
        <f>IF(stats!$Y$13,DATE(RIGHT(loaded!M402,4),MID(loaded!M402,3,2),LEFT(loaded!M402,2)),DATE(RIGHT(loaded!M402,4), MID(loaded!M402,4,2),LEFT(loaded!M402,2)))</f>
        <v>#VALUE!</v>
      </c>
      <c r="F402" s="67" t="e">
        <f t="shared" si="12"/>
        <v>#VALUE!</v>
      </c>
      <c r="G402" t="str">
        <f>LEFT(loaded!O402,3)</f>
        <v/>
      </c>
      <c r="H402" s="67" t="str">
        <f>_xlfn.IFNA(INDEX(cntry_codes,MATCH(loaded!Q402,countries,0)),IF(loaded!Q402="","0003",""))</f>
        <v>0003</v>
      </c>
      <c r="I402" t="e">
        <f>INDEX(atsi_codes,MATCH(loaded!S402,atsi,0))</f>
        <v>#N/A</v>
      </c>
      <c r="J402" t="e">
        <f>INDEX(lang_codes,MATCH(loaded!U402,lang,0))</f>
        <v>#N/A</v>
      </c>
      <c r="K402" s="6">
        <f>loaded!W402</f>
        <v>0</v>
      </c>
      <c r="L402" t="e">
        <f>INDEX(us_acc_codes,MATCH(loaded!Y402,us_acc,0))</f>
        <v>#N/A</v>
      </c>
      <c r="M402" t="e">
        <f>INDEX(client_codes,MATCH(loaded!AA402,client,0))</f>
        <v>#N/A</v>
      </c>
      <c r="N402" t="e">
        <f>INDEX(src_ref_codes,MATCH(loaded!AC402,src_ref,0))</f>
        <v>#N/A</v>
      </c>
      <c r="O402" s="89" t="e">
        <f>IF(stats!$Y$13,DATE(RIGHT(loaded!AE402,4),MID(loaded!AE402,3,2),LEFT(loaded!AE402,2)),DATE(RIGHT(loaded!AE402,4),MID(loaded!AE402,4,2),LEFT(loaded!AE402,2)))</f>
        <v>#VALUE!</v>
      </c>
      <c r="P402" s="89" t="e">
        <f>IF(stats!$Y$13,DATE(RIGHT(loaded!AG402,4),MID(loaded!AG402,3,2),LEFT(loaded!AG402,2)),DATE(RIGHT(loaded!AG402,4),MID(loaded!AG402,4,2),LEFT(loaded!AG402,2)))</f>
        <v>#VALUE!</v>
      </c>
      <c r="Q402" s="67" t="e">
        <f t="shared" si="13"/>
        <v>#VALUE!</v>
      </c>
      <c r="R402" t="e">
        <f>INDEX(reces_codes,MATCH(loaded!AI402,reason,0))</f>
        <v>#N/A</v>
      </c>
      <c r="S402" t="e">
        <f>INDEX(TDS_codes,MATCH(loaded!AK402,TDS,0))</f>
        <v>#N/A</v>
      </c>
      <c r="T402" t="e">
        <f>IF(M402=2,"",INDEX(method_codes,MATCH(loaded!AM402,method,0)))</f>
        <v>#N/A</v>
      </c>
      <c r="U402" t="e">
        <f>IF(M402=2,"",INDEX(inj_codes,MATCH(loaded!AO402,inj,0)))</f>
        <v>#N/A</v>
      </c>
      <c r="V402" t="e">
        <f>IF(M402=2,"",INDEX(drug_codes,MATCH(loaded!AQ402,drug,0)))</f>
        <v>#N/A</v>
      </c>
      <c r="W402" t="e">
        <f>IF(M402=2,"",_xlfn.IFNA(INDEX(drug_codes,MATCH(loaded!AS402,drug,0)),""))</f>
        <v>#N/A</v>
      </c>
      <c r="X402" t="e">
        <f>IF(M402=2,"",_xlfn.IFNA(INDEX(drug_codes,MATCH(loaded!AU402,drug,0)),""))</f>
        <v>#N/A</v>
      </c>
      <c r="Y402" t="e">
        <f>IF(M402=2,"",_xlfn.IFNA(INDEX(drug_codes,MATCH(loaded!AW402,drug,0)),""))</f>
        <v>#N/A</v>
      </c>
      <c r="Z402" t="e">
        <f>IF(M402=2,"",_xlfn.IFNA(INDEX(drug_codes,MATCH(loaded!AY402,drug,0)),""))</f>
        <v>#N/A</v>
      </c>
      <c r="AA402" t="e">
        <f>IF(M402=2,"",_xlfn.IFNA(INDEX(drug_codes,MATCH(loaded!BA402,drug,0)),""))</f>
        <v>#N/A</v>
      </c>
      <c r="AB402" t="e">
        <f>INDEX(MTT_codes,MATCH(loaded!BC402,MTT,0))</f>
        <v>#N/A</v>
      </c>
      <c r="AC402" t="str">
        <f>_xlfn.IFNA(INDEX(MTT_codes,MATCH(loaded!BE402,MTT,0)),"")</f>
        <v/>
      </c>
      <c r="AD402" t="str">
        <f>_xlfn.IFNA(INDEX(MTT_codes,MATCH(loaded!BG402,MTT,0)),"")</f>
        <v/>
      </c>
      <c r="AE402" t="str">
        <f>_xlfn.IFNA(INDEX(MTT_codes,MATCH(loaded!BI402,MTT,0)),"")</f>
        <v/>
      </c>
      <c r="AF402" t="str">
        <f>_xlfn.IFNA(INDEX(MTT_codes,MATCH(loaded!BK402,MTT,0)),"")</f>
        <v/>
      </c>
      <c r="AG402" t="str">
        <f>_xlfn.IFNA(INDEX(MTT_codes,MATCH(loaded!BM402,MTT,0)),"")</f>
        <v/>
      </c>
      <c r="AH402" t="e">
        <f>INDEX(liv_ar_codes,MATCH(loaded!BO402,liv_ar,0))</f>
        <v>#N/A</v>
      </c>
      <c r="AI402" t="str">
        <f>_xlfn.IFNA(INDEX(MTT_codes,MATCH(loaded!BQ402,MTT,0)),"")</f>
        <v/>
      </c>
      <c r="AJ402">
        <f>_xlfn.IFNA(INDEX(mental_codes,MATCH(loaded!BS402,mental,0)),9)</f>
        <v>9</v>
      </c>
    </row>
    <row r="403" spans="2:36">
      <c r="B403">
        <f>loaded!C403</f>
        <v>0</v>
      </c>
      <c r="C403">
        <f>loaded!I403</f>
        <v>0</v>
      </c>
      <c r="D403">
        <f>IF(loaded!K403="Male",1,IF(loaded!K403="Female",2,9))</f>
        <v>9</v>
      </c>
      <c r="E403" s="89" t="e">
        <f>IF(stats!$Y$13,DATE(RIGHT(loaded!M403,4),MID(loaded!M403,3,2),LEFT(loaded!M403,2)),DATE(RIGHT(loaded!M403,4), MID(loaded!M403,4,2),LEFT(loaded!M403,2)))</f>
        <v>#VALUE!</v>
      </c>
      <c r="F403" s="67" t="e">
        <f t="shared" si="12"/>
        <v>#VALUE!</v>
      </c>
      <c r="G403" t="str">
        <f>LEFT(loaded!O403,3)</f>
        <v/>
      </c>
      <c r="H403" s="67" t="str">
        <f>_xlfn.IFNA(INDEX(cntry_codes,MATCH(loaded!Q403,countries,0)),IF(loaded!Q403="","0003",""))</f>
        <v>0003</v>
      </c>
      <c r="I403" t="e">
        <f>INDEX(atsi_codes,MATCH(loaded!S403,atsi,0))</f>
        <v>#N/A</v>
      </c>
      <c r="J403" t="e">
        <f>INDEX(lang_codes,MATCH(loaded!U403,lang,0))</f>
        <v>#N/A</v>
      </c>
      <c r="K403" s="6">
        <f>loaded!W403</f>
        <v>0</v>
      </c>
      <c r="L403" t="e">
        <f>INDEX(us_acc_codes,MATCH(loaded!Y403,us_acc,0))</f>
        <v>#N/A</v>
      </c>
      <c r="M403" t="e">
        <f>INDEX(client_codes,MATCH(loaded!AA403,client,0))</f>
        <v>#N/A</v>
      </c>
      <c r="N403" t="e">
        <f>INDEX(src_ref_codes,MATCH(loaded!AC403,src_ref,0))</f>
        <v>#N/A</v>
      </c>
      <c r="O403" s="89" t="e">
        <f>IF(stats!$Y$13,DATE(RIGHT(loaded!AE403,4),MID(loaded!AE403,3,2),LEFT(loaded!AE403,2)),DATE(RIGHT(loaded!AE403,4),MID(loaded!AE403,4,2),LEFT(loaded!AE403,2)))</f>
        <v>#VALUE!</v>
      </c>
      <c r="P403" s="89" t="e">
        <f>IF(stats!$Y$13,DATE(RIGHT(loaded!AG403,4),MID(loaded!AG403,3,2),LEFT(loaded!AG403,2)),DATE(RIGHT(loaded!AG403,4),MID(loaded!AG403,4,2),LEFT(loaded!AG403,2)))</f>
        <v>#VALUE!</v>
      </c>
      <c r="Q403" s="67" t="e">
        <f t="shared" si="13"/>
        <v>#VALUE!</v>
      </c>
      <c r="R403" t="e">
        <f>INDEX(reces_codes,MATCH(loaded!AI403,reason,0))</f>
        <v>#N/A</v>
      </c>
      <c r="S403" t="e">
        <f>INDEX(TDS_codes,MATCH(loaded!AK403,TDS,0))</f>
        <v>#N/A</v>
      </c>
      <c r="T403" t="e">
        <f>IF(M403=2,"",INDEX(method_codes,MATCH(loaded!AM403,method,0)))</f>
        <v>#N/A</v>
      </c>
      <c r="U403" t="e">
        <f>IF(M403=2,"",INDEX(inj_codes,MATCH(loaded!AO403,inj,0)))</f>
        <v>#N/A</v>
      </c>
      <c r="V403" t="e">
        <f>IF(M403=2,"",INDEX(drug_codes,MATCH(loaded!AQ403,drug,0)))</f>
        <v>#N/A</v>
      </c>
      <c r="W403" t="e">
        <f>IF(M403=2,"",_xlfn.IFNA(INDEX(drug_codes,MATCH(loaded!AS403,drug,0)),""))</f>
        <v>#N/A</v>
      </c>
      <c r="X403" t="e">
        <f>IF(M403=2,"",_xlfn.IFNA(INDEX(drug_codes,MATCH(loaded!AU403,drug,0)),""))</f>
        <v>#N/A</v>
      </c>
      <c r="Y403" t="e">
        <f>IF(M403=2,"",_xlfn.IFNA(INDEX(drug_codes,MATCH(loaded!AW403,drug,0)),""))</f>
        <v>#N/A</v>
      </c>
      <c r="Z403" t="e">
        <f>IF(M403=2,"",_xlfn.IFNA(INDEX(drug_codes,MATCH(loaded!AY403,drug,0)),""))</f>
        <v>#N/A</v>
      </c>
      <c r="AA403" t="e">
        <f>IF(M403=2,"",_xlfn.IFNA(INDEX(drug_codes,MATCH(loaded!BA403,drug,0)),""))</f>
        <v>#N/A</v>
      </c>
      <c r="AB403" t="e">
        <f>INDEX(MTT_codes,MATCH(loaded!BC403,MTT,0))</f>
        <v>#N/A</v>
      </c>
      <c r="AC403" t="str">
        <f>_xlfn.IFNA(INDEX(MTT_codes,MATCH(loaded!BE403,MTT,0)),"")</f>
        <v/>
      </c>
      <c r="AD403" t="str">
        <f>_xlfn.IFNA(INDEX(MTT_codes,MATCH(loaded!BG403,MTT,0)),"")</f>
        <v/>
      </c>
      <c r="AE403" t="str">
        <f>_xlfn.IFNA(INDEX(MTT_codes,MATCH(loaded!BI403,MTT,0)),"")</f>
        <v/>
      </c>
      <c r="AF403" t="str">
        <f>_xlfn.IFNA(INDEX(MTT_codes,MATCH(loaded!BK403,MTT,0)),"")</f>
        <v/>
      </c>
      <c r="AG403" t="str">
        <f>_xlfn.IFNA(INDEX(MTT_codes,MATCH(loaded!BM403,MTT,0)),"")</f>
        <v/>
      </c>
      <c r="AH403" t="e">
        <f>INDEX(liv_ar_codes,MATCH(loaded!BO403,liv_ar,0))</f>
        <v>#N/A</v>
      </c>
      <c r="AI403" t="str">
        <f>_xlfn.IFNA(INDEX(MTT_codes,MATCH(loaded!BQ403,MTT,0)),"")</f>
        <v/>
      </c>
      <c r="AJ403">
        <f>_xlfn.IFNA(INDEX(mental_codes,MATCH(loaded!BS403,mental,0)),9)</f>
        <v>9</v>
      </c>
    </row>
    <row r="404" spans="2:36">
      <c r="B404">
        <f>loaded!C404</f>
        <v>0</v>
      </c>
      <c r="C404">
        <f>loaded!I404</f>
        <v>0</v>
      </c>
      <c r="D404">
        <f>IF(loaded!K404="Male",1,IF(loaded!K404="Female",2,9))</f>
        <v>9</v>
      </c>
      <c r="E404" s="89" t="e">
        <f>IF(stats!$Y$13,DATE(RIGHT(loaded!M404,4),MID(loaded!M404,3,2),LEFT(loaded!M404,2)),DATE(RIGHT(loaded!M404,4), MID(loaded!M404,4,2),LEFT(loaded!M404,2)))</f>
        <v>#VALUE!</v>
      </c>
      <c r="F404" s="67" t="e">
        <f t="shared" si="12"/>
        <v>#VALUE!</v>
      </c>
      <c r="G404" t="str">
        <f>LEFT(loaded!O404,3)</f>
        <v/>
      </c>
      <c r="H404" s="67" t="str">
        <f>_xlfn.IFNA(INDEX(cntry_codes,MATCH(loaded!Q404,countries,0)),IF(loaded!Q404="","0003",""))</f>
        <v>0003</v>
      </c>
      <c r="I404" t="e">
        <f>INDEX(atsi_codes,MATCH(loaded!S404,atsi,0))</f>
        <v>#N/A</v>
      </c>
      <c r="J404" t="e">
        <f>INDEX(lang_codes,MATCH(loaded!U404,lang,0))</f>
        <v>#N/A</v>
      </c>
      <c r="K404" s="6">
        <f>loaded!W404</f>
        <v>0</v>
      </c>
      <c r="L404" t="e">
        <f>INDEX(us_acc_codes,MATCH(loaded!Y404,us_acc,0))</f>
        <v>#N/A</v>
      </c>
      <c r="M404" t="e">
        <f>INDEX(client_codes,MATCH(loaded!AA404,client,0))</f>
        <v>#N/A</v>
      </c>
      <c r="N404" t="e">
        <f>INDEX(src_ref_codes,MATCH(loaded!AC404,src_ref,0))</f>
        <v>#N/A</v>
      </c>
      <c r="O404" s="89" t="e">
        <f>IF(stats!$Y$13,DATE(RIGHT(loaded!AE404,4),MID(loaded!AE404,3,2),LEFT(loaded!AE404,2)),DATE(RIGHT(loaded!AE404,4),MID(loaded!AE404,4,2),LEFT(loaded!AE404,2)))</f>
        <v>#VALUE!</v>
      </c>
      <c r="P404" s="89" t="e">
        <f>IF(stats!$Y$13,DATE(RIGHT(loaded!AG404,4),MID(loaded!AG404,3,2),LEFT(loaded!AG404,2)),DATE(RIGHT(loaded!AG404,4),MID(loaded!AG404,4,2),LEFT(loaded!AG404,2)))</f>
        <v>#VALUE!</v>
      </c>
      <c r="Q404" s="67" t="e">
        <f t="shared" si="13"/>
        <v>#VALUE!</v>
      </c>
      <c r="R404" t="e">
        <f>INDEX(reces_codes,MATCH(loaded!AI404,reason,0))</f>
        <v>#N/A</v>
      </c>
      <c r="S404" t="e">
        <f>INDEX(TDS_codes,MATCH(loaded!AK404,TDS,0))</f>
        <v>#N/A</v>
      </c>
      <c r="T404" t="e">
        <f>IF(M404=2,"",INDEX(method_codes,MATCH(loaded!AM404,method,0)))</f>
        <v>#N/A</v>
      </c>
      <c r="U404" t="e">
        <f>IF(M404=2,"",INDEX(inj_codes,MATCH(loaded!AO404,inj,0)))</f>
        <v>#N/A</v>
      </c>
      <c r="V404" t="e">
        <f>IF(M404=2,"",INDEX(drug_codes,MATCH(loaded!AQ404,drug,0)))</f>
        <v>#N/A</v>
      </c>
      <c r="W404" t="e">
        <f>IF(M404=2,"",_xlfn.IFNA(INDEX(drug_codes,MATCH(loaded!AS404,drug,0)),""))</f>
        <v>#N/A</v>
      </c>
      <c r="X404" t="e">
        <f>IF(M404=2,"",_xlfn.IFNA(INDEX(drug_codes,MATCH(loaded!AU404,drug,0)),""))</f>
        <v>#N/A</v>
      </c>
      <c r="Y404" t="e">
        <f>IF(M404=2,"",_xlfn.IFNA(INDEX(drug_codes,MATCH(loaded!AW404,drug,0)),""))</f>
        <v>#N/A</v>
      </c>
      <c r="Z404" t="e">
        <f>IF(M404=2,"",_xlfn.IFNA(INDEX(drug_codes,MATCH(loaded!AY404,drug,0)),""))</f>
        <v>#N/A</v>
      </c>
      <c r="AA404" t="e">
        <f>IF(M404=2,"",_xlfn.IFNA(INDEX(drug_codes,MATCH(loaded!BA404,drug,0)),""))</f>
        <v>#N/A</v>
      </c>
      <c r="AB404" t="e">
        <f>INDEX(MTT_codes,MATCH(loaded!BC404,MTT,0))</f>
        <v>#N/A</v>
      </c>
      <c r="AC404" t="str">
        <f>_xlfn.IFNA(INDEX(MTT_codes,MATCH(loaded!BE404,MTT,0)),"")</f>
        <v/>
      </c>
      <c r="AD404" t="str">
        <f>_xlfn.IFNA(INDEX(MTT_codes,MATCH(loaded!BG404,MTT,0)),"")</f>
        <v/>
      </c>
      <c r="AE404" t="str">
        <f>_xlfn.IFNA(INDEX(MTT_codes,MATCH(loaded!BI404,MTT,0)),"")</f>
        <v/>
      </c>
      <c r="AF404" t="str">
        <f>_xlfn.IFNA(INDEX(MTT_codes,MATCH(loaded!BK404,MTT,0)),"")</f>
        <v/>
      </c>
      <c r="AG404" t="str">
        <f>_xlfn.IFNA(INDEX(MTT_codes,MATCH(loaded!BM404,MTT,0)),"")</f>
        <v/>
      </c>
      <c r="AH404" t="e">
        <f>INDEX(liv_ar_codes,MATCH(loaded!BO404,liv_ar,0))</f>
        <v>#N/A</v>
      </c>
      <c r="AI404" t="str">
        <f>_xlfn.IFNA(INDEX(MTT_codes,MATCH(loaded!BQ404,MTT,0)),"")</f>
        <v/>
      </c>
      <c r="AJ404">
        <f>_xlfn.IFNA(INDEX(mental_codes,MATCH(loaded!BS404,mental,0)),9)</f>
        <v>9</v>
      </c>
    </row>
    <row r="405" spans="2:36">
      <c r="B405">
        <f>loaded!C405</f>
        <v>0</v>
      </c>
      <c r="C405">
        <f>loaded!I405</f>
        <v>0</v>
      </c>
      <c r="D405">
        <f>IF(loaded!K405="Male",1,IF(loaded!K405="Female",2,9))</f>
        <v>9</v>
      </c>
      <c r="E405" s="89" t="e">
        <f>IF(stats!$Y$13,DATE(RIGHT(loaded!M405,4),MID(loaded!M405,3,2),LEFT(loaded!M405,2)),DATE(RIGHT(loaded!M405,4), MID(loaded!M405,4,2),LEFT(loaded!M405,2)))</f>
        <v>#VALUE!</v>
      </c>
      <c r="F405" s="67" t="e">
        <f t="shared" si="12"/>
        <v>#VALUE!</v>
      </c>
      <c r="G405" t="str">
        <f>LEFT(loaded!O405,3)</f>
        <v/>
      </c>
      <c r="H405" s="67" t="str">
        <f>_xlfn.IFNA(INDEX(cntry_codes,MATCH(loaded!Q405,countries,0)),IF(loaded!Q405="","0003",""))</f>
        <v>0003</v>
      </c>
      <c r="I405" t="e">
        <f>INDEX(atsi_codes,MATCH(loaded!S405,atsi,0))</f>
        <v>#N/A</v>
      </c>
      <c r="J405" t="e">
        <f>INDEX(lang_codes,MATCH(loaded!U405,lang,0))</f>
        <v>#N/A</v>
      </c>
      <c r="K405" s="6">
        <f>loaded!W405</f>
        <v>0</v>
      </c>
      <c r="L405" t="e">
        <f>INDEX(us_acc_codes,MATCH(loaded!Y405,us_acc,0))</f>
        <v>#N/A</v>
      </c>
      <c r="M405" t="e">
        <f>INDEX(client_codes,MATCH(loaded!AA405,client,0))</f>
        <v>#N/A</v>
      </c>
      <c r="N405" t="e">
        <f>INDEX(src_ref_codes,MATCH(loaded!AC405,src_ref,0))</f>
        <v>#N/A</v>
      </c>
      <c r="O405" s="89" t="e">
        <f>IF(stats!$Y$13,DATE(RIGHT(loaded!AE405,4),MID(loaded!AE405,3,2),LEFT(loaded!AE405,2)),DATE(RIGHT(loaded!AE405,4),MID(loaded!AE405,4,2),LEFT(loaded!AE405,2)))</f>
        <v>#VALUE!</v>
      </c>
      <c r="P405" s="89" t="e">
        <f>IF(stats!$Y$13,DATE(RIGHT(loaded!AG405,4),MID(loaded!AG405,3,2),LEFT(loaded!AG405,2)),DATE(RIGHT(loaded!AG405,4),MID(loaded!AG405,4,2),LEFT(loaded!AG405,2)))</f>
        <v>#VALUE!</v>
      </c>
      <c r="Q405" s="67" t="e">
        <f t="shared" si="13"/>
        <v>#VALUE!</v>
      </c>
      <c r="R405" t="e">
        <f>INDEX(reces_codes,MATCH(loaded!AI405,reason,0))</f>
        <v>#N/A</v>
      </c>
      <c r="S405" t="e">
        <f>INDEX(TDS_codes,MATCH(loaded!AK405,TDS,0))</f>
        <v>#N/A</v>
      </c>
      <c r="T405" t="e">
        <f>IF(M405=2,"",INDEX(method_codes,MATCH(loaded!AM405,method,0)))</f>
        <v>#N/A</v>
      </c>
      <c r="U405" t="e">
        <f>IF(M405=2,"",INDEX(inj_codes,MATCH(loaded!AO405,inj,0)))</f>
        <v>#N/A</v>
      </c>
      <c r="V405" t="e">
        <f>IF(M405=2,"",INDEX(drug_codes,MATCH(loaded!AQ405,drug,0)))</f>
        <v>#N/A</v>
      </c>
      <c r="W405" t="e">
        <f>IF(M405=2,"",_xlfn.IFNA(INDEX(drug_codes,MATCH(loaded!AS405,drug,0)),""))</f>
        <v>#N/A</v>
      </c>
      <c r="X405" t="e">
        <f>IF(M405=2,"",_xlfn.IFNA(INDEX(drug_codes,MATCH(loaded!AU405,drug,0)),""))</f>
        <v>#N/A</v>
      </c>
      <c r="Y405" t="e">
        <f>IF(M405=2,"",_xlfn.IFNA(INDEX(drug_codes,MATCH(loaded!AW405,drug,0)),""))</f>
        <v>#N/A</v>
      </c>
      <c r="Z405" t="e">
        <f>IF(M405=2,"",_xlfn.IFNA(INDEX(drug_codes,MATCH(loaded!AY405,drug,0)),""))</f>
        <v>#N/A</v>
      </c>
      <c r="AA405" t="e">
        <f>IF(M405=2,"",_xlfn.IFNA(INDEX(drug_codes,MATCH(loaded!BA405,drug,0)),""))</f>
        <v>#N/A</v>
      </c>
      <c r="AB405" t="e">
        <f>INDEX(MTT_codes,MATCH(loaded!BC405,MTT,0))</f>
        <v>#N/A</v>
      </c>
      <c r="AC405" t="str">
        <f>_xlfn.IFNA(INDEX(MTT_codes,MATCH(loaded!BE405,MTT,0)),"")</f>
        <v/>
      </c>
      <c r="AD405" t="str">
        <f>_xlfn.IFNA(INDEX(MTT_codes,MATCH(loaded!BG405,MTT,0)),"")</f>
        <v/>
      </c>
      <c r="AE405" t="str">
        <f>_xlfn.IFNA(INDEX(MTT_codes,MATCH(loaded!BI405,MTT,0)),"")</f>
        <v/>
      </c>
      <c r="AF405" t="str">
        <f>_xlfn.IFNA(INDEX(MTT_codes,MATCH(loaded!BK405,MTT,0)),"")</f>
        <v/>
      </c>
      <c r="AG405" t="str">
        <f>_xlfn.IFNA(INDEX(MTT_codes,MATCH(loaded!BM405,MTT,0)),"")</f>
        <v/>
      </c>
      <c r="AH405" t="e">
        <f>INDEX(liv_ar_codes,MATCH(loaded!BO405,liv_ar,0))</f>
        <v>#N/A</v>
      </c>
      <c r="AI405" t="str">
        <f>_xlfn.IFNA(INDEX(MTT_codes,MATCH(loaded!BQ405,MTT,0)),"")</f>
        <v/>
      </c>
      <c r="AJ405">
        <f>_xlfn.IFNA(INDEX(mental_codes,MATCH(loaded!BS405,mental,0)),9)</f>
        <v>9</v>
      </c>
    </row>
    <row r="406" spans="2:36">
      <c r="B406">
        <f>loaded!C406</f>
        <v>0</v>
      </c>
      <c r="C406">
        <f>loaded!I406</f>
        <v>0</v>
      </c>
      <c r="D406">
        <f>IF(loaded!K406="Male",1,IF(loaded!K406="Female",2,9))</f>
        <v>9</v>
      </c>
      <c r="E406" s="89" t="e">
        <f>IF(stats!$Y$13,DATE(RIGHT(loaded!M406,4),MID(loaded!M406,3,2),LEFT(loaded!M406,2)),DATE(RIGHT(loaded!M406,4), MID(loaded!M406,4,2),LEFT(loaded!M406,2)))</f>
        <v>#VALUE!</v>
      </c>
      <c r="F406" s="67" t="e">
        <f t="shared" si="12"/>
        <v>#VALUE!</v>
      </c>
      <c r="G406" t="str">
        <f>LEFT(loaded!O406,3)</f>
        <v/>
      </c>
      <c r="H406" s="67" t="str">
        <f>_xlfn.IFNA(INDEX(cntry_codes,MATCH(loaded!Q406,countries,0)),IF(loaded!Q406="","0003",""))</f>
        <v>0003</v>
      </c>
      <c r="I406" t="e">
        <f>INDEX(atsi_codes,MATCH(loaded!S406,atsi,0))</f>
        <v>#N/A</v>
      </c>
      <c r="J406" t="e">
        <f>INDEX(lang_codes,MATCH(loaded!U406,lang,0))</f>
        <v>#N/A</v>
      </c>
      <c r="K406" s="6">
        <f>loaded!W406</f>
        <v>0</v>
      </c>
      <c r="L406" t="e">
        <f>INDEX(us_acc_codes,MATCH(loaded!Y406,us_acc,0))</f>
        <v>#N/A</v>
      </c>
      <c r="M406" t="e">
        <f>INDEX(client_codes,MATCH(loaded!AA406,client,0))</f>
        <v>#N/A</v>
      </c>
      <c r="N406" t="e">
        <f>INDEX(src_ref_codes,MATCH(loaded!AC406,src_ref,0))</f>
        <v>#N/A</v>
      </c>
      <c r="O406" s="89" t="e">
        <f>IF(stats!$Y$13,DATE(RIGHT(loaded!AE406,4),MID(loaded!AE406,3,2),LEFT(loaded!AE406,2)),DATE(RIGHT(loaded!AE406,4),MID(loaded!AE406,4,2),LEFT(loaded!AE406,2)))</f>
        <v>#VALUE!</v>
      </c>
      <c r="P406" s="89" t="e">
        <f>IF(stats!$Y$13,DATE(RIGHT(loaded!AG406,4),MID(loaded!AG406,3,2),LEFT(loaded!AG406,2)),DATE(RIGHT(loaded!AG406,4),MID(loaded!AG406,4,2),LEFT(loaded!AG406,2)))</f>
        <v>#VALUE!</v>
      </c>
      <c r="Q406" s="67" t="e">
        <f t="shared" si="13"/>
        <v>#VALUE!</v>
      </c>
      <c r="R406" t="e">
        <f>INDEX(reces_codes,MATCH(loaded!AI406,reason,0))</f>
        <v>#N/A</v>
      </c>
      <c r="S406" t="e">
        <f>INDEX(TDS_codes,MATCH(loaded!AK406,TDS,0))</f>
        <v>#N/A</v>
      </c>
      <c r="T406" t="e">
        <f>IF(M406=2,"",INDEX(method_codes,MATCH(loaded!AM406,method,0)))</f>
        <v>#N/A</v>
      </c>
      <c r="U406" t="e">
        <f>IF(M406=2,"",INDEX(inj_codes,MATCH(loaded!AO406,inj,0)))</f>
        <v>#N/A</v>
      </c>
      <c r="V406" t="e">
        <f>IF(M406=2,"",INDEX(drug_codes,MATCH(loaded!AQ406,drug,0)))</f>
        <v>#N/A</v>
      </c>
      <c r="W406" t="e">
        <f>IF(M406=2,"",_xlfn.IFNA(INDEX(drug_codes,MATCH(loaded!AS406,drug,0)),""))</f>
        <v>#N/A</v>
      </c>
      <c r="X406" t="e">
        <f>IF(M406=2,"",_xlfn.IFNA(INDEX(drug_codes,MATCH(loaded!AU406,drug,0)),""))</f>
        <v>#N/A</v>
      </c>
      <c r="Y406" t="e">
        <f>IF(M406=2,"",_xlfn.IFNA(INDEX(drug_codes,MATCH(loaded!AW406,drug,0)),""))</f>
        <v>#N/A</v>
      </c>
      <c r="Z406" t="e">
        <f>IF(M406=2,"",_xlfn.IFNA(INDEX(drug_codes,MATCH(loaded!AY406,drug,0)),""))</f>
        <v>#N/A</v>
      </c>
      <c r="AA406" t="e">
        <f>IF(M406=2,"",_xlfn.IFNA(INDEX(drug_codes,MATCH(loaded!BA406,drug,0)),""))</f>
        <v>#N/A</v>
      </c>
      <c r="AB406" t="e">
        <f>INDEX(MTT_codes,MATCH(loaded!BC406,MTT,0))</f>
        <v>#N/A</v>
      </c>
      <c r="AC406" t="str">
        <f>_xlfn.IFNA(INDEX(MTT_codes,MATCH(loaded!BE406,MTT,0)),"")</f>
        <v/>
      </c>
      <c r="AD406" t="str">
        <f>_xlfn.IFNA(INDEX(MTT_codes,MATCH(loaded!BG406,MTT,0)),"")</f>
        <v/>
      </c>
      <c r="AE406" t="str">
        <f>_xlfn.IFNA(INDEX(MTT_codes,MATCH(loaded!BI406,MTT,0)),"")</f>
        <v/>
      </c>
      <c r="AF406" t="str">
        <f>_xlfn.IFNA(INDEX(MTT_codes,MATCH(loaded!BK406,MTT,0)),"")</f>
        <v/>
      </c>
      <c r="AG406" t="str">
        <f>_xlfn.IFNA(INDEX(MTT_codes,MATCH(loaded!BM406,MTT,0)),"")</f>
        <v/>
      </c>
      <c r="AH406" t="e">
        <f>INDEX(liv_ar_codes,MATCH(loaded!BO406,liv_ar,0))</f>
        <v>#N/A</v>
      </c>
      <c r="AI406" t="str">
        <f>_xlfn.IFNA(INDEX(MTT_codes,MATCH(loaded!BQ406,MTT,0)),"")</f>
        <v/>
      </c>
      <c r="AJ406">
        <f>_xlfn.IFNA(INDEX(mental_codes,MATCH(loaded!BS406,mental,0)),9)</f>
        <v>9</v>
      </c>
    </row>
    <row r="407" spans="2:36">
      <c r="B407">
        <f>loaded!C407</f>
        <v>0</v>
      </c>
      <c r="C407">
        <f>loaded!I407</f>
        <v>0</v>
      </c>
      <c r="D407">
        <f>IF(loaded!K407="Male",1,IF(loaded!K407="Female",2,9))</f>
        <v>9</v>
      </c>
      <c r="E407" s="89" t="e">
        <f>IF(stats!$Y$13,DATE(RIGHT(loaded!M407,4),MID(loaded!M407,3,2),LEFT(loaded!M407,2)),DATE(RIGHT(loaded!M407,4), MID(loaded!M407,4,2),LEFT(loaded!M407,2)))</f>
        <v>#VALUE!</v>
      </c>
      <c r="F407" s="67" t="e">
        <f t="shared" si="12"/>
        <v>#VALUE!</v>
      </c>
      <c r="G407" t="str">
        <f>LEFT(loaded!O407,3)</f>
        <v/>
      </c>
      <c r="H407" s="67" t="str">
        <f>_xlfn.IFNA(INDEX(cntry_codes,MATCH(loaded!Q407,countries,0)),IF(loaded!Q407="","0003",""))</f>
        <v>0003</v>
      </c>
      <c r="I407" t="e">
        <f>INDEX(atsi_codes,MATCH(loaded!S407,atsi,0))</f>
        <v>#N/A</v>
      </c>
      <c r="J407" t="e">
        <f>INDEX(lang_codes,MATCH(loaded!U407,lang,0))</f>
        <v>#N/A</v>
      </c>
      <c r="K407" s="6">
        <f>loaded!W407</f>
        <v>0</v>
      </c>
      <c r="L407" t="e">
        <f>INDEX(us_acc_codes,MATCH(loaded!Y407,us_acc,0))</f>
        <v>#N/A</v>
      </c>
      <c r="M407" t="e">
        <f>INDEX(client_codes,MATCH(loaded!AA407,client,0))</f>
        <v>#N/A</v>
      </c>
      <c r="N407" t="e">
        <f>INDEX(src_ref_codes,MATCH(loaded!AC407,src_ref,0))</f>
        <v>#N/A</v>
      </c>
      <c r="O407" s="89" t="e">
        <f>IF(stats!$Y$13,DATE(RIGHT(loaded!AE407,4),MID(loaded!AE407,3,2),LEFT(loaded!AE407,2)),DATE(RIGHT(loaded!AE407,4),MID(loaded!AE407,4,2),LEFT(loaded!AE407,2)))</f>
        <v>#VALUE!</v>
      </c>
      <c r="P407" s="89" t="e">
        <f>IF(stats!$Y$13,DATE(RIGHT(loaded!AG407,4),MID(loaded!AG407,3,2),LEFT(loaded!AG407,2)),DATE(RIGHT(loaded!AG407,4),MID(loaded!AG407,4,2),LEFT(loaded!AG407,2)))</f>
        <v>#VALUE!</v>
      </c>
      <c r="Q407" s="67" t="e">
        <f t="shared" si="13"/>
        <v>#VALUE!</v>
      </c>
      <c r="R407" t="e">
        <f>INDEX(reces_codes,MATCH(loaded!AI407,reason,0))</f>
        <v>#N/A</v>
      </c>
      <c r="S407" t="e">
        <f>INDEX(TDS_codes,MATCH(loaded!AK407,TDS,0))</f>
        <v>#N/A</v>
      </c>
      <c r="T407" t="e">
        <f>IF(M407=2,"",INDEX(method_codes,MATCH(loaded!AM407,method,0)))</f>
        <v>#N/A</v>
      </c>
      <c r="U407" t="e">
        <f>IF(M407=2,"",INDEX(inj_codes,MATCH(loaded!AO407,inj,0)))</f>
        <v>#N/A</v>
      </c>
      <c r="V407" t="e">
        <f>IF(M407=2,"",INDEX(drug_codes,MATCH(loaded!AQ407,drug,0)))</f>
        <v>#N/A</v>
      </c>
      <c r="W407" t="e">
        <f>IF(M407=2,"",_xlfn.IFNA(INDEX(drug_codes,MATCH(loaded!AS407,drug,0)),""))</f>
        <v>#N/A</v>
      </c>
      <c r="X407" t="e">
        <f>IF(M407=2,"",_xlfn.IFNA(INDEX(drug_codes,MATCH(loaded!AU407,drug,0)),""))</f>
        <v>#N/A</v>
      </c>
      <c r="Y407" t="e">
        <f>IF(M407=2,"",_xlfn.IFNA(INDEX(drug_codes,MATCH(loaded!AW407,drug,0)),""))</f>
        <v>#N/A</v>
      </c>
      <c r="Z407" t="e">
        <f>IF(M407=2,"",_xlfn.IFNA(INDEX(drug_codes,MATCH(loaded!AY407,drug,0)),""))</f>
        <v>#N/A</v>
      </c>
      <c r="AA407" t="e">
        <f>IF(M407=2,"",_xlfn.IFNA(INDEX(drug_codes,MATCH(loaded!BA407,drug,0)),""))</f>
        <v>#N/A</v>
      </c>
      <c r="AB407" t="e">
        <f>INDEX(MTT_codes,MATCH(loaded!BC407,MTT,0))</f>
        <v>#N/A</v>
      </c>
      <c r="AC407" t="str">
        <f>_xlfn.IFNA(INDEX(MTT_codes,MATCH(loaded!BE407,MTT,0)),"")</f>
        <v/>
      </c>
      <c r="AD407" t="str">
        <f>_xlfn.IFNA(INDEX(MTT_codes,MATCH(loaded!BG407,MTT,0)),"")</f>
        <v/>
      </c>
      <c r="AE407" t="str">
        <f>_xlfn.IFNA(INDEX(MTT_codes,MATCH(loaded!BI407,MTT,0)),"")</f>
        <v/>
      </c>
      <c r="AF407" t="str">
        <f>_xlfn.IFNA(INDEX(MTT_codes,MATCH(loaded!BK407,MTT,0)),"")</f>
        <v/>
      </c>
      <c r="AG407" t="str">
        <f>_xlfn.IFNA(INDEX(MTT_codes,MATCH(loaded!BM407,MTT,0)),"")</f>
        <v/>
      </c>
      <c r="AH407" t="e">
        <f>INDEX(liv_ar_codes,MATCH(loaded!BO407,liv_ar,0))</f>
        <v>#N/A</v>
      </c>
      <c r="AI407" t="str">
        <f>_xlfn.IFNA(INDEX(MTT_codes,MATCH(loaded!BQ407,MTT,0)),"")</f>
        <v/>
      </c>
      <c r="AJ407">
        <f>_xlfn.IFNA(INDEX(mental_codes,MATCH(loaded!BS407,mental,0)),9)</f>
        <v>9</v>
      </c>
    </row>
    <row r="408" spans="2:36">
      <c r="B408">
        <f>loaded!C408</f>
        <v>0</v>
      </c>
      <c r="C408">
        <f>loaded!I408</f>
        <v>0</v>
      </c>
      <c r="D408">
        <f>IF(loaded!K408="Male",1,IF(loaded!K408="Female",2,9))</f>
        <v>9</v>
      </c>
      <c r="E408" s="89" t="e">
        <f>IF(stats!$Y$13,DATE(RIGHT(loaded!M408,4),MID(loaded!M408,3,2),LEFT(loaded!M408,2)),DATE(RIGHT(loaded!M408,4), MID(loaded!M408,4,2),LEFT(loaded!M408,2)))</f>
        <v>#VALUE!</v>
      </c>
      <c r="F408" s="67" t="e">
        <f t="shared" si="12"/>
        <v>#VALUE!</v>
      </c>
      <c r="G408" t="str">
        <f>LEFT(loaded!O408,3)</f>
        <v/>
      </c>
      <c r="H408" s="67" t="str">
        <f>_xlfn.IFNA(INDEX(cntry_codes,MATCH(loaded!Q408,countries,0)),IF(loaded!Q408="","0003",""))</f>
        <v>0003</v>
      </c>
      <c r="I408" t="e">
        <f>INDEX(atsi_codes,MATCH(loaded!S408,atsi,0))</f>
        <v>#N/A</v>
      </c>
      <c r="J408" t="e">
        <f>INDEX(lang_codes,MATCH(loaded!U408,lang,0))</f>
        <v>#N/A</v>
      </c>
      <c r="K408" s="6">
        <f>loaded!W408</f>
        <v>0</v>
      </c>
      <c r="L408" t="e">
        <f>INDEX(us_acc_codes,MATCH(loaded!Y408,us_acc,0))</f>
        <v>#N/A</v>
      </c>
      <c r="M408" t="e">
        <f>INDEX(client_codes,MATCH(loaded!AA408,client,0))</f>
        <v>#N/A</v>
      </c>
      <c r="N408" t="e">
        <f>INDEX(src_ref_codes,MATCH(loaded!AC408,src_ref,0))</f>
        <v>#N/A</v>
      </c>
      <c r="O408" s="89" t="e">
        <f>IF(stats!$Y$13,DATE(RIGHT(loaded!AE408,4),MID(loaded!AE408,3,2),LEFT(loaded!AE408,2)),DATE(RIGHT(loaded!AE408,4),MID(loaded!AE408,4,2),LEFT(loaded!AE408,2)))</f>
        <v>#VALUE!</v>
      </c>
      <c r="P408" s="89" t="e">
        <f>IF(stats!$Y$13,DATE(RIGHT(loaded!AG408,4),MID(loaded!AG408,3,2),LEFT(loaded!AG408,2)),DATE(RIGHT(loaded!AG408,4),MID(loaded!AG408,4,2),LEFT(loaded!AG408,2)))</f>
        <v>#VALUE!</v>
      </c>
      <c r="Q408" s="67" t="e">
        <f t="shared" si="13"/>
        <v>#VALUE!</v>
      </c>
      <c r="R408" t="e">
        <f>INDEX(reces_codes,MATCH(loaded!AI408,reason,0))</f>
        <v>#N/A</v>
      </c>
      <c r="S408" t="e">
        <f>INDEX(TDS_codes,MATCH(loaded!AK408,TDS,0))</f>
        <v>#N/A</v>
      </c>
      <c r="T408" t="e">
        <f>IF(M408=2,"",INDEX(method_codes,MATCH(loaded!AM408,method,0)))</f>
        <v>#N/A</v>
      </c>
      <c r="U408" t="e">
        <f>IF(M408=2,"",INDEX(inj_codes,MATCH(loaded!AO408,inj,0)))</f>
        <v>#N/A</v>
      </c>
      <c r="V408" t="e">
        <f>IF(M408=2,"",INDEX(drug_codes,MATCH(loaded!AQ408,drug,0)))</f>
        <v>#N/A</v>
      </c>
      <c r="W408" t="e">
        <f>IF(M408=2,"",_xlfn.IFNA(INDEX(drug_codes,MATCH(loaded!AS408,drug,0)),""))</f>
        <v>#N/A</v>
      </c>
      <c r="X408" t="e">
        <f>IF(M408=2,"",_xlfn.IFNA(INDEX(drug_codes,MATCH(loaded!AU408,drug,0)),""))</f>
        <v>#N/A</v>
      </c>
      <c r="Y408" t="e">
        <f>IF(M408=2,"",_xlfn.IFNA(INDEX(drug_codes,MATCH(loaded!AW408,drug,0)),""))</f>
        <v>#N/A</v>
      </c>
      <c r="Z408" t="e">
        <f>IF(M408=2,"",_xlfn.IFNA(INDEX(drug_codes,MATCH(loaded!AY408,drug,0)),""))</f>
        <v>#N/A</v>
      </c>
      <c r="AA408" t="e">
        <f>IF(M408=2,"",_xlfn.IFNA(INDEX(drug_codes,MATCH(loaded!BA408,drug,0)),""))</f>
        <v>#N/A</v>
      </c>
      <c r="AB408" t="e">
        <f>INDEX(MTT_codes,MATCH(loaded!BC408,MTT,0))</f>
        <v>#N/A</v>
      </c>
      <c r="AC408" t="str">
        <f>_xlfn.IFNA(INDEX(MTT_codes,MATCH(loaded!BE408,MTT,0)),"")</f>
        <v/>
      </c>
      <c r="AD408" t="str">
        <f>_xlfn.IFNA(INDEX(MTT_codes,MATCH(loaded!BG408,MTT,0)),"")</f>
        <v/>
      </c>
      <c r="AE408" t="str">
        <f>_xlfn.IFNA(INDEX(MTT_codes,MATCH(loaded!BI408,MTT,0)),"")</f>
        <v/>
      </c>
      <c r="AF408" t="str">
        <f>_xlfn.IFNA(INDEX(MTT_codes,MATCH(loaded!BK408,MTT,0)),"")</f>
        <v/>
      </c>
      <c r="AG408" t="str">
        <f>_xlfn.IFNA(INDEX(MTT_codes,MATCH(loaded!BM408,MTT,0)),"")</f>
        <v/>
      </c>
      <c r="AH408" t="e">
        <f>INDEX(liv_ar_codes,MATCH(loaded!BO408,liv_ar,0))</f>
        <v>#N/A</v>
      </c>
      <c r="AI408" t="str">
        <f>_xlfn.IFNA(INDEX(MTT_codes,MATCH(loaded!BQ408,MTT,0)),"")</f>
        <v/>
      </c>
      <c r="AJ408">
        <f>_xlfn.IFNA(INDEX(mental_codes,MATCH(loaded!BS408,mental,0)),9)</f>
        <v>9</v>
      </c>
    </row>
    <row r="409" spans="2:36">
      <c r="B409">
        <f>loaded!C409</f>
        <v>0</v>
      </c>
      <c r="C409">
        <f>loaded!I409</f>
        <v>0</v>
      </c>
      <c r="D409">
        <f>IF(loaded!K409="Male",1,IF(loaded!K409="Female",2,9))</f>
        <v>9</v>
      </c>
      <c r="E409" s="89" t="e">
        <f>IF(stats!$Y$13,DATE(RIGHT(loaded!M409,4),MID(loaded!M409,3,2),LEFT(loaded!M409,2)),DATE(RIGHT(loaded!M409,4), MID(loaded!M409,4,2),LEFT(loaded!M409,2)))</f>
        <v>#VALUE!</v>
      </c>
      <c r="F409" s="67" t="e">
        <f t="shared" si="12"/>
        <v>#VALUE!</v>
      </c>
      <c r="G409" t="str">
        <f>LEFT(loaded!O409,3)</f>
        <v/>
      </c>
      <c r="H409" s="67" t="str">
        <f>_xlfn.IFNA(INDEX(cntry_codes,MATCH(loaded!Q409,countries,0)),IF(loaded!Q409="","0003",""))</f>
        <v>0003</v>
      </c>
      <c r="I409" t="e">
        <f>INDEX(atsi_codes,MATCH(loaded!S409,atsi,0))</f>
        <v>#N/A</v>
      </c>
      <c r="J409" t="e">
        <f>INDEX(lang_codes,MATCH(loaded!U409,lang,0))</f>
        <v>#N/A</v>
      </c>
      <c r="K409" s="6">
        <f>loaded!W409</f>
        <v>0</v>
      </c>
      <c r="L409" t="e">
        <f>INDEX(us_acc_codes,MATCH(loaded!Y409,us_acc,0))</f>
        <v>#N/A</v>
      </c>
      <c r="M409" t="e">
        <f>INDEX(client_codes,MATCH(loaded!AA409,client,0))</f>
        <v>#N/A</v>
      </c>
      <c r="N409" t="e">
        <f>INDEX(src_ref_codes,MATCH(loaded!AC409,src_ref,0))</f>
        <v>#N/A</v>
      </c>
      <c r="O409" s="89" t="e">
        <f>IF(stats!$Y$13,DATE(RIGHT(loaded!AE409,4),MID(loaded!AE409,3,2),LEFT(loaded!AE409,2)),DATE(RIGHT(loaded!AE409,4),MID(loaded!AE409,4,2),LEFT(loaded!AE409,2)))</f>
        <v>#VALUE!</v>
      </c>
      <c r="P409" s="89" t="e">
        <f>IF(stats!$Y$13,DATE(RIGHT(loaded!AG409,4),MID(loaded!AG409,3,2),LEFT(loaded!AG409,2)),DATE(RIGHT(loaded!AG409,4),MID(loaded!AG409,4,2),LEFT(loaded!AG409,2)))</f>
        <v>#VALUE!</v>
      </c>
      <c r="Q409" s="67" t="e">
        <f t="shared" si="13"/>
        <v>#VALUE!</v>
      </c>
      <c r="R409" t="e">
        <f>INDEX(reces_codes,MATCH(loaded!AI409,reason,0))</f>
        <v>#N/A</v>
      </c>
      <c r="S409" t="e">
        <f>INDEX(TDS_codes,MATCH(loaded!AK409,TDS,0))</f>
        <v>#N/A</v>
      </c>
      <c r="T409" t="e">
        <f>IF(M409=2,"",INDEX(method_codes,MATCH(loaded!AM409,method,0)))</f>
        <v>#N/A</v>
      </c>
      <c r="U409" t="e">
        <f>IF(M409=2,"",INDEX(inj_codes,MATCH(loaded!AO409,inj,0)))</f>
        <v>#N/A</v>
      </c>
      <c r="V409" t="e">
        <f>IF(M409=2,"",INDEX(drug_codes,MATCH(loaded!AQ409,drug,0)))</f>
        <v>#N/A</v>
      </c>
      <c r="W409" t="e">
        <f>IF(M409=2,"",_xlfn.IFNA(INDEX(drug_codes,MATCH(loaded!AS409,drug,0)),""))</f>
        <v>#N/A</v>
      </c>
      <c r="X409" t="e">
        <f>IF(M409=2,"",_xlfn.IFNA(INDEX(drug_codes,MATCH(loaded!AU409,drug,0)),""))</f>
        <v>#N/A</v>
      </c>
      <c r="Y409" t="e">
        <f>IF(M409=2,"",_xlfn.IFNA(INDEX(drug_codes,MATCH(loaded!AW409,drug,0)),""))</f>
        <v>#N/A</v>
      </c>
      <c r="Z409" t="e">
        <f>IF(M409=2,"",_xlfn.IFNA(INDEX(drug_codes,MATCH(loaded!AY409,drug,0)),""))</f>
        <v>#N/A</v>
      </c>
      <c r="AA409" t="e">
        <f>IF(M409=2,"",_xlfn.IFNA(INDEX(drug_codes,MATCH(loaded!BA409,drug,0)),""))</f>
        <v>#N/A</v>
      </c>
      <c r="AB409" t="e">
        <f>INDEX(MTT_codes,MATCH(loaded!BC409,MTT,0))</f>
        <v>#N/A</v>
      </c>
      <c r="AC409" t="str">
        <f>_xlfn.IFNA(INDEX(MTT_codes,MATCH(loaded!BE409,MTT,0)),"")</f>
        <v/>
      </c>
      <c r="AD409" t="str">
        <f>_xlfn.IFNA(INDEX(MTT_codes,MATCH(loaded!BG409,MTT,0)),"")</f>
        <v/>
      </c>
      <c r="AE409" t="str">
        <f>_xlfn.IFNA(INDEX(MTT_codes,MATCH(loaded!BI409,MTT,0)),"")</f>
        <v/>
      </c>
      <c r="AF409" t="str">
        <f>_xlfn.IFNA(INDEX(MTT_codes,MATCH(loaded!BK409,MTT,0)),"")</f>
        <v/>
      </c>
      <c r="AG409" t="str">
        <f>_xlfn.IFNA(INDEX(MTT_codes,MATCH(loaded!BM409,MTT,0)),"")</f>
        <v/>
      </c>
      <c r="AH409" t="e">
        <f>INDEX(liv_ar_codes,MATCH(loaded!BO409,liv_ar,0))</f>
        <v>#N/A</v>
      </c>
      <c r="AI409" t="str">
        <f>_xlfn.IFNA(INDEX(MTT_codes,MATCH(loaded!BQ409,MTT,0)),"")</f>
        <v/>
      </c>
      <c r="AJ409">
        <f>_xlfn.IFNA(INDEX(mental_codes,MATCH(loaded!BS409,mental,0)),9)</f>
        <v>9</v>
      </c>
    </row>
    <row r="410" spans="2:36">
      <c r="B410">
        <f>loaded!C410</f>
        <v>0</v>
      </c>
      <c r="C410">
        <f>loaded!I410</f>
        <v>0</v>
      </c>
      <c r="D410">
        <f>IF(loaded!K410="Male",1,IF(loaded!K410="Female",2,9))</f>
        <v>9</v>
      </c>
      <c r="E410" s="89" t="e">
        <f>IF(stats!$Y$13,DATE(RIGHT(loaded!M410,4),MID(loaded!M410,3,2),LEFT(loaded!M410,2)),DATE(RIGHT(loaded!M410,4), MID(loaded!M410,4,2),LEFT(loaded!M410,2)))</f>
        <v>#VALUE!</v>
      </c>
      <c r="F410" s="67" t="e">
        <f t="shared" si="12"/>
        <v>#VALUE!</v>
      </c>
      <c r="G410" t="str">
        <f>LEFT(loaded!O410,3)</f>
        <v/>
      </c>
      <c r="H410" s="67" t="str">
        <f>_xlfn.IFNA(INDEX(cntry_codes,MATCH(loaded!Q410,countries,0)),IF(loaded!Q410="","0003",""))</f>
        <v>0003</v>
      </c>
      <c r="I410" t="e">
        <f>INDEX(atsi_codes,MATCH(loaded!S410,atsi,0))</f>
        <v>#N/A</v>
      </c>
      <c r="J410" t="e">
        <f>INDEX(lang_codes,MATCH(loaded!U410,lang,0))</f>
        <v>#N/A</v>
      </c>
      <c r="K410" s="6">
        <f>loaded!W410</f>
        <v>0</v>
      </c>
      <c r="L410" t="e">
        <f>INDEX(us_acc_codes,MATCH(loaded!Y410,us_acc,0))</f>
        <v>#N/A</v>
      </c>
      <c r="M410" t="e">
        <f>INDEX(client_codes,MATCH(loaded!AA410,client,0))</f>
        <v>#N/A</v>
      </c>
      <c r="N410" t="e">
        <f>INDEX(src_ref_codes,MATCH(loaded!AC410,src_ref,0))</f>
        <v>#N/A</v>
      </c>
      <c r="O410" s="89" t="e">
        <f>IF(stats!$Y$13,DATE(RIGHT(loaded!AE410,4),MID(loaded!AE410,3,2),LEFT(loaded!AE410,2)),DATE(RIGHT(loaded!AE410,4),MID(loaded!AE410,4,2),LEFT(loaded!AE410,2)))</f>
        <v>#VALUE!</v>
      </c>
      <c r="P410" s="89" t="e">
        <f>IF(stats!$Y$13,DATE(RIGHT(loaded!AG410,4),MID(loaded!AG410,3,2),LEFT(loaded!AG410,2)),DATE(RIGHT(loaded!AG410,4),MID(loaded!AG410,4,2),LEFT(loaded!AG410,2)))</f>
        <v>#VALUE!</v>
      </c>
      <c r="Q410" s="67" t="e">
        <f t="shared" si="13"/>
        <v>#VALUE!</v>
      </c>
      <c r="R410" t="e">
        <f>INDEX(reces_codes,MATCH(loaded!AI410,reason,0))</f>
        <v>#N/A</v>
      </c>
      <c r="S410" t="e">
        <f>INDEX(TDS_codes,MATCH(loaded!AK410,TDS,0))</f>
        <v>#N/A</v>
      </c>
      <c r="T410" t="e">
        <f>IF(M410=2,"",INDEX(method_codes,MATCH(loaded!AM410,method,0)))</f>
        <v>#N/A</v>
      </c>
      <c r="U410" t="e">
        <f>IF(M410=2,"",INDEX(inj_codes,MATCH(loaded!AO410,inj,0)))</f>
        <v>#N/A</v>
      </c>
      <c r="V410" t="e">
        <f>IF(M410=2,"",INDEX(drug_codes,MATCH(loaded!AQ410,drug,0)))</f>
        <v>#N/A</v>
      </c>
      <c r="W410" t="e">
        <f>IF(M410=2,"",_xlfn.IFNA(INDEX(drug_codes,MATCH(loaded!AS410,drug,0)),""))</f>
        <v>#N/A</v>
      </c>
      <c r="X410" t="e">
        <f>IF(M410=2,"",_xlfn.IFNA(INDEX(drug_codes,MATCH(loaded!AU410,drug,0)),""))</f>
        <v>#N/A</v>
      </c>
      <c r="Y410" t="e">
        <f>IF(M410=2,"",_xlfn.IFNA(INDEX(drug_codes,MATCH(loaded!AW410,drug,0)),""))</f>
        <v>#N/A</v>
      </c>
      <c r="Z410" t="e">
        <f>IF(M410=2,"",_xlfn.IFNA(INDEX(drug_codes,MATCH(loaded!AY410,drug,0)),""))</f>
        <v>#N/A</v>
      </c>
      <c r="AA410" t="e">
        <f>IF(M410=2,"",_xlfn.IFNA(INDEX(drug_codes,MATCH(loaded!BA410,drug,0)),""))</f>
        <v>#N/A</v>
      </c>
      <c r="AB410" t="e">
        <f>INDEX(MTT_codes,MATCH(loaded!BC410,MTT,0))</f>
        <v>#N/A</v>
      </c>
      <c r="AC410" t="str">
        <f>_xlfn.IFNA(INDEX(MTT_codes,MATCH(loaded!BE410,MTT,0)),"")</f>
        <v/>
      </c>
      <c r="AD410" t="str">
        <f>_xlfn.IFNA(INDEX(MTT_codes,MATCH(loaded!BG410,MTT,0)),"")</f>
        <v/>
      </c>
      <c r="AE410" t="str">
        <f>_xlfn.IFNA(INDEX(MTT_codes,MATCH(loaded!BI410,MTT,0)),"")</f>
        <v/>
      </c>
      <c r="AF410" t="str">
        <f>_xlfn.IFNA(INDEX(MTT_codes,MATCH(loaded!BK410,MTT,0)),"")</f>
        <v/>
      </c>
      <c r="AG410" t="str">
        <f>_xlfn.IFNA(INDEX(MTT_codes,MATCH(loaded!BM410,MTT,0)),"")</f>
        <v/>
      </c>
      <c r="AH410" t="e">
        <f>INDEX(liv_ar_codes,MATCH(loaded!BO410,liv_ar,0))</f>
        <v>#N/A</v>
      </c>
      <c r="AI410" t="str">
        <f>_xlfn.IFNA(INDEX(MTT_codes,MATCH(loaded!BQ410,MTT,0)),"")</f>
        <v/>
      </c>
      <c r="AJ410">
        <f>_xlfn.IFNA(INDEX(mental_codes,MATCH(loaded!BS410,mental,0)),9)</f>
        <v>9</v>
      </c>
    </row>
    <row r="411" spans="2:36">
      <c r="B411">
        <f>loaded!C411</f>
        <v>0</v>
      </c>
      <c r="C411">
        <f>loaded!I411</f>
        <v>0</v>
      </c>
      <c r="D411">
        <f>IF(loaded!K411="Male",1,IF(loaded!K411="Female",2,9))</f>
        <v>9</v>
      </c>
      <c r="E411" s="89" t="e">
        <f>IF(stats!$Y$13,DATE(RIGHT(loaded!M411,4),MID(loaded!M411,3,2),LEFT(loaded!M411,2)),DATE(RIGHT(loaded!M411,4), MID(loaded!M411,4,2),LEFT(loaded!M411,2)))</f>
        <v>#VALUE!</v>
      </c>
      <c r="F411" s="67" t="e">
        <f t="shared" si="12"/>
        <v>#VALUE!</v>
      </c>
      <c r="G411" t="str">
        <f>LEFT(loaded!O411,3)</f>
        <v/>
      </c>
      <c r="H411" s="67" t="str">
        <f>_xlfn.IFNA(INDEX(cntry_codes,MATCH(loaded!Q411,countries,0)),IF(loaded!Q411="","0003",""))</f>
        <v>0003</v>
      </c>
      <c r="I411" t="e">
        <f>INDEX(atsi_codes,MATCH(loaded!S411,atsi,0))</f>
        <v>#N/A</v>
      </c>
      <c r="J411" t="e">
        <f>INDEX(lang_codes,MATCH(loaded!U411,lang,0))</f>
        <v>#N/A</v>
      </c>
      <c r="K411" s="6">
        <f>loaded!W411</f>
        <v>0</v>
      </c>
      <c r="L411" t="e">
        <f>INDEX(us_acc_codes,MATCH(loaded!Y411,us_acc,0))</f>
        <v>#N/A</v>
      </c>
      <c r="M411" t="e">
        <f>INDEX(client_codes,MATCH(loaded!AA411,client,0))</f>
        <v>#N/A</v>
      </c>
      <c r="N411" t="e">
        <f>INDEX(src_ref_codes,MATCH(loaded!AC411,src_ref,0))</f>
        <v>#N/A</v>
      </c>
      <c r="O411" s="89" t="e">
        <f>IF(stats!$Y$13,DATE(RIGHT(loaded!AE411,4),MID(loaded!AE411,3,2),LEFT(loaded!AE411,2)),DATE(RIGHT(loaded!AE411,4),MID(loaded!AE411,4,2),LEFT(loaded!AE411,2)))</f>
        <v>#VALUE!</v>
      </c>
      <c r="P411" s="89" t="e">
        <f>IF(stats!$Y$13,DATE(RIGHT(loaded!AG411,4),MID(loaded!AG411,3,2),LEFT(loaded!AG411,2)),DATE(RIGHT(loaded!AG411,4),MID(loaded!AG411,4,2),LEFT(loaded!AG411,2)))</f>
        <v>#VALUE!</v>
      </c>
      <c r="Q411" s="67" t="e">
        <f t="shared" si="13"/>
        <v>#VALUE!</v>
      </c>
      <c r="R411" t="e">
        <f>INDEX(reces_codes,MATCH(loaded!AI411,reason,0))</f>
        <v>#N/A</v>
      </c>
      <c r="S411" t="e">
        <f>INDEX(TDS_codes,MATCH(loaded!AK411,TDS,0))</f>
        <v>#N/A</v>
      </c>
      <c r="T411" t="e">
        <f>IF(M411=2,"",INDEX(method_codes,MATCH(loaded!AM411,method,0)))</f>
        <v>#N/A</v>
      </c>
      <c r="U411" t="e">
        <f>IF(M411=2,"",INDEX(inj_codes,MATCH(loaded!AO411,inj,0)))</f>
        <v>#N/A</v>
      </c>
      <c r="V411" t="e">
        <f>IF(M411=2,"",INDEX(drug_codes,MATCH(loaded!AQ411,drug,0)))</f>
        <v>#N/A</v>
      </c>
      <c r="W411" t="e">
        <f>IF(M411=2,"",_xlfn.IFNA(INDEX(drug_codes,MATCH(loaded!AS411,drug,0)),""))</f>
        <v>#N/A</v>
      </c>
      <c r="X411" t="e">
        <f>IF(M411=2,"",_xlfn.IFNA(INDEX(drug_codes,MATCH(loaded!AU411,drug,0)),""))</f>
        <v>#N/A</v>
      </c>
      <c r="Y411" t="e">
        <f>IF(M411=2,"",_xlfn.IFNA(INDEX(drug_codes,MATCH(loaded!AW411,drug,0)),""))</f>
        <v>#N/A</v>
      </c>
      <c r="Z411" t="e">
        <f>IF(M411=2,"",_xlfn.IFNA(INDEX(drug_codes,MATCH(loaded!AY411,drug,0)),""))</f>
        <v>#N/A</v>
      </c>
      <c r="AA411" t="e">
        <f>IF(M411=2,"",_xlfn.IFNA(INDEX(drug_codes,MATCH(loaded!BA411,drug,0)),""))</f>
        <v>#N/A</v>
      </c>
      <c r="AB411" t="e">
        <f>INDEX(MTT_codes,MATCH(loaded!BC411,MTT,0))</f>
        <v>#N/A</v>
      </c>
      <c r="AC411" t="str">
        <f>_xlfn.IFNA(INDEX(MTT_codes,MATCH(loaded!BE411,MTT,0)),"")</f>
        <v/>
      </c>
      <c r="AD411" t="str">
        <f>_xlfn.IFNA(INDEX(MTT_codes,MATCH(loaded!BG411,MTT,0)),"")</f>
        <v/>
      </c>
      <c r="AE411" t="str">
        <f>_xlfn.IFNA(INDEX(MTT_codes,MATCH(loaded!BI411,MTT,0)),"")</f>
        <v/>
      </c>
      <c r="AF411" t="str">
        <f>_xlfn.IFNA(INDEX(MTT_codes,MATCH(loaded!BK411,MTT,0)),"")</f>
        <v/>
      </c>
      <c r="AG411" t="str">
        <f>_xlfn.IFNA(INDEX(MTT_codes,MATCH(loaded!BM411,MTT,0)),"")</f>
        <v/>
      </c>
      <c r="AH411" t="e">
        <f>INDEX(liv_ar_codes,MATCH(loaded!BO411,liv_ar,0))</f>
        <v>#N/A</v>
      </c>
      <c r="AI411" t="str">
        <f>_xlfn.IFNA(INDEX(MTT_codes,MATCH(loaded!BQ411,MTT,0)),"")</f>
        <v/>
      </c>
      <c r="AJ411">
        <f>_xlfn.IFNA(INDEX(mental_codes,MATCH(loaded!BS411,mental,0)),9)</f>
        <v>9</v>
      </c>
    </row>
    <row r="412" spans="2:36">
      <c r="B412">
        <f>loaded!C412</f>
        <v>0</v>
      </c>
      <c r="C412">
        <f>loaded!I412</f>
        <v>0</v>
      </c>
      <c r="D412">
        <f>IF(loaded!K412="Male",1,IF(loaded!K412="Female",2,9))</f>
        <v>9</v>
      </c>
      <c r="E412" s="89" t="e">
        <f>IF(stats!$Y$13,DATE(RIGHT(loaded!M412,4),MID(loaded!M412,3,2),LEFT(loaded!M412,2)),DATE(RIGHT(loaded!M412,4), MID(loaded!M412,4,2),LEFT(loaded!M412,2)))</f>
        <v>#VALUE!</v>
      </c>
      <c r="F412" s="67" t="e">
        <f t="shared" si="12"/>
        <v>#VALUE!</v>
      </c>
      <c r="G412" t="str">
        <f>LEFT(loaded!O412,3)</f>
        <v/>
      </c>
      <c r="H412" s="67" t="str">
        <f>_xlfn.IFNA(INDEX(cntry_codes,MATCH(loaded!Q412,countries,0)),IF(loaded!Q412="","0003",""))</f>
        <v>0003</v>
      </c>
      <c r="I412" t="e">
        <f>INDEX(atsi_codes,MATCH(loaded!S412,atsi,0))</f>
        <v>#N/A</v>
      </c>
      <c r="J412" t="e">
        <f>INDEX(lang_codes,MATCH(loaded!U412,lang,0))</f>
        <v>#N/A</v>
      </c>
      <c r="K412" s="6">
        <f>loaded!W412</f>
        <v>0</v>
      </c>
      <c r="L412" t="e">
        <f>INDEX(us_acc_codes,MATCH(loaded!Y412,us_acc,0))</f>
        <v>#N/A</v>
      </c>
      <c r="M412" t="e">
        <f>INDEX(client_codes,MATCH(loaded!AA412,client,0))</f>
        <v>#N/A</v>
      </c>
      <c r="N412" t="e">
        <f>INDEX(src_ref_codes,MATCH(loaded!AC412,src_ref,0))</f>
        <v>#N/A</v>
      </c>
      <c r="O412" s="89" t="e">
        <f>IF(stats!$Y$13,DATE(RIGHT(loaded!AE412,4),MID(loaded!AE412,3,2),LEFT(loaded!AE412,2)),DATE(RIGHT(loaded!AE412,4),MID(loaded!AE412,4,2),LEFT(loaded!AE412,2)))</f>
        <v>#VALUE!</v>
      </c>
      <c r="P412" s="89" t="e">
        <f>IF(stats!$Y$13,DATE(RIGHT(loaded!AG412,4),MID(loaded!AG412,3,2),LEFT(loaded!AG412,2)),DATE(RIGHT(loaded!AG412,4),MID(loaded!AG412,4,2),LEFT(loaded!AG412,2)))</f>
        <v>#VALUE!</v>
      </c>
      <c r="Q412" s="67" t="e">
        <f t="shared" si="13"/>
        <v>#VALUE!</v>
      </c>
      <c r="R412" t="e">
        <f>INDEX(reces_codes,MATCH(loaded!AI412,reason,0))</f>
        <v>#N/A</v>
      </c>
      <c r="S412" t="e">
        <f>INDEX(TDS_codes,MATCH(loaded!AK412,TDS,0))</f>
        <v>#N/A</v>
      </c>
      <c r="T412" t="e">
        <f>IF(M412=2,"",INDEX(method_codes,MATCH(loaded!AM412,method,0)))</f>
        <v>#N/A</v>
      </c>
      <c r="U412" t="e">
        <f>IF(M412=2,"",INDEX(inj_codes,MATCH(loaded!AO412,inj,0)))</f>
        <v>#N/A</v>
      </c>
      <c r="V412" t="e">
        <f>IF(M412=2,"",INDEX(drug_codes,MATCH(loaded!AQ412,drug,0)))</f>
        <v>#N/A</v>
      </c>
      <c r="W412" t="e">
        <f>IF(M412=2,"",_xlfn.IFNA(INDEX(drug_codes,MATCH(loaded!AS412,drug,0)),""))</f>
        <v>#N/A</v>
      </c>
      <c r="X412" t="e">
        <f>IF(M412=2,"",_xlfn.IFNA(INDEX(drug_codes,MATCH(loaded!AU412,drug,0)),""))</f>
        <v>#N/A</v>
      </c>
      <c r="Y412" t="e">
        <f>IF(M412=2,"",_xlfn.IFNA(INDEX(drug_codes,MATCH(loaded!AW412,drug,0)),""))</f>
        <v>#N/A</v>
      </c>
      <c r="Z412" t="e">
        <f>IF(M412=2,"",_xlfn.IFNA(INDEX(drug_codes,MATCH(loaded!AY412,drug,0)),""))</f>
        <v>#N/A</v>
      </c>
      <c r="AA412" t="e">
        <f>IF(M412=2,"",_xlfn.IFNA(INDEX(drug_codes,MATCH(loaded!BA412,drug,0)),""))</f>
        <v>#N/A</v>
      </c>
      <c r="AB412" t="e">
        <f>INDEX(MTT_codes,MATCH(loaded!BC412,MTT,0))</f>
        <v>#N/A</v>
      </c>
      <c r="AC412" t="str">
        <f>_xlfn.IFNA(INDEX(MTT_codes,MATCH(loaded!BE412,MTT,0)),"")</f>
        <v/>
      </c>
      <c r="AD412" t="str">
        <f>_xlfn.IFNA(INDEX(MTT_codes,MATCH(loaded!BG412,MTT,0)),"")</f>
        <v/>
      </c>
      <c r="AE412" t="str">
        <f>_xlfn.IFNA(INDEX(MTT_codes,MATCH(loaded!BI412,MTT,0)),"")</f>
        <v/>
      </c>
      <c r="AF412" t="str">
        <f>_xlfn.IFNA(INDEX(MTT_codes,MATCH(loaded!BK412,MTT,0)),"")</f>
        <v/>
      </c>
      <c r="AG412" t="str">
        <f>_xlfn.IFNA(INDEX(MTT_codes,MATCH(loaded!BM412,MTT,0)),"")</f>
        <v/>
      </c>
      <c r="AH412" t="e">
        <f>INDEX(liv_ar_codes,MATCH(loaded!BO412,liv_ar,0))</f>
        <v>#N/A</v>
      </c>
      <c r="AI412" t="str">
        <f>_xlfn.IFNA(INDEX(MTT_codes,MATCH(loaded!BQ412,MTT,0)),"")</f>
        <v/>
      </c>
      <c r="AJ412">
        <f>_xlfn.IFNA(INDEX(mental_codes,MATCH(loaded!BS412,mental,0)),9)</f>
        <v>9</v>
      </c>
    </row>
    <row r="413" spans="2:36">
      <c r="B413">
        <f>loaded!C413</f>
        <v>0</v>
      </c>
      <c r="C413">
        <f>loaded!I413</f>
        <v>0</v>
      </c>
      <c r="D413">
        <f>IF(loaded!K413="Male",1,IF(loaded!K413="Female",2,9))</f>
        <v>9</v>
      </c>
      <c r="E413" s="89" t="e">
        <f>IF(stats!$Y$13,DATE(RIGHT(loaded!M413,4),MID(loaded!M413,3,2),LEFT(loaded!M413,2)),DATE(RIGHT(loaded!M413,4), MID(loaded!M413,4,2),LEFT(loaded!M413,2)))</f>
        <v>#VALUE!</v>
      </c>
      <c r="F413" s="67" t="e">
        <f t="shared" si="12"/>
        <v>#VALUE!</v>
      </c>
      <c r="G413" t="str">
        <f>LEFT(loaded!O413,3)</f>
        <v/>
      </c>
      <c r="H413" s="67" t="str">
        <f>_xlfn.IFNA(INDEX(cntry_codes,MATCH(loaded!Q413,countries,0)),IF(loaded!Q413="","0003",""))</f>
        <v>0003</v>
      </c>
      <c r="I413" t="e">
        <f>INDEX(atsi_codes,MATCH(loaded!S413,atsi,0))</f>
        <v>#N/A</v>
      </c>
      <c r="J413" t="e">
        <f>INDEX(lang_codes,MATCH(loaded!U413,lang,0))</f>
        <v>#N/A</v>
      </c>
      <c r="K413" s="6">
        <f>loaded!W413</f>
        <v>0</v>
      </c>
      <c r="L413" t="e">
        <f>INDEX(us_acc_codes,MATCH(loaded!Y413,us_acc,0))</f>
        <v>#N/A</v>
      </c>
      <c r="M413" t="e">
        <f>INDEX(client_codes,MATCH(loaded!AA413,client,0))</f>
        <v>#N/A</v>
      </c>
      <c r="N413" t="e">
        <f>INDEX(src_ref_codes,MATCH(loaded!AC413,src_ref,0))</f>
        <v>#N/A</v>
      </c>
      <c r="O413" s="89" t="e">
        <f>IF(stats!$Y$13,DATE(RIGHT(loaded!AE413,4),MID(loaded!AE413,3,2),LEFT(loaded!AE413,2)),DATE(RIGHT(loaded!AE413,4),MID(loaded!AE413,4,2),LEFT(loaded!AE413,2)))</f>
        <v>#VALUE!</v>
      </c>
      <c r="P413" s="89" t="e">
        <f>IF(stats!$Y$13,DATE(RIGHT(loaded!AG413,4),MID(loaded!AG413,3,2),LEFT(loaded!AG413,2)),DATE(RIGHT(loaded!AG413,4),MID(loaded!AG413,4,2),LEFT(loaded!AG413,2)))</f>
        <v>#VALUE!</v>
      </c>
      <c r="Q413" s="67" t="e">
        <f t="shared" si="13"/>
        <v>#VALUE!</v>
      </c>
      <c r="R413" t="e">
        <f>INDEX(reces_codes,MATCH(loaded!AI413,reason,0))</f>
        <v>#N/A</v>
      </c>
      <c r="S413" t="e">
        <f>INDEX(TDS_codes,MATCH(loaded!AK413,TDS,0))</f>
        <v>#N/A</v>
      </c>
      <c r="T413" t="e">
        <f>IF(M413=2,"",INDEX(method_codes,MATCH(loaded!AM413,method,0)))</f>
        <v>#N/A</v>
      </c>
      <c r="U413" t="e">
        <f>IF(M413=2,"",INDEX(inj_codes,MATCH(loaded!AO413,inj,0)))</f>
        <v>#N/A</v>
      </c>
      <c r="V413" t="e">
        <f>IF(M413=2,"",INDEX(drug_codes,MATCH(loaded!AQ413,drug,0)))</f>
        <v>#N/A</v>
      </c>
      <c r="W413" t="e">
        <f>IF(M413=2,"",_xlfn.IFNA(INDEX(drug_codes,MATCH(loaded!AS413,drug,0)),""))</f>
        <v>#N/A</v>
      </c>
      <c r="X413" t="e">
        <f>IF(M413=2,"",_xlfn.IFNA(INDEX(drug_codes,MATCH(loaded!AU413,drug,0)),""))</f>
        <v>#N/A</v>
      </c>
      <c r="Y413" t="e">
        <f>IF(M413=2,"",_xlfn.IFNA(INDEX(drug_codes,MATCH(loaded!AW413,drug,0)),""))</f>
        <v>#N/A</v>
      </c>
      <c r="Z413" t="e">
        <f>IF(M413=2,"",_xlfn.IFNA(INDEX(drug_codes,MATCH(loaded!AY413,drug,0)),""))</f>
        <v>#N/A</v>
      </c>
      <c r="AA413" t="e">
        <f>IF(M413=2,"",_xlfn.IFNA(INDEX(drug_codes,MATCH(loaded!BA413,drug,0)),""))</f>
        <v>#N/A</v>
      </c>
      <c r="AB413" t="e">
        <f>INDEX(MTT_codes,MATCH(loaded!BC413,MTT,0))</f>
        <v>#N/A</v>
      </c>
      <c r="AC413" t="str">
        <f>_xlfn.IFNA(INDEX(MTT_codes,MATCH(loaded!BE413,MTT,0)),"")</f>
        <v/>
      </c>
      <c r="AD413" t="str">
        <f>_xlfn.IFNA(INDEX(MTT_codes,MATCH(loaded!BG413,MTT,0)),"")</f>
        <v/>
      </c>
      <c r="AE413" t="str">
        <f>_xlfn.IFNA(INDEX(MTT_codes,MATCH(loaded!BI413,MTT,0)),"")</f>
        <v/>
      </c>
      <c r="AF413" t="str">
        <f>_xlfn.IFNA(INDEX(MTT_codes,MATCH(loaded!BK413,MTT,0)),"")</f>
        <v/>
      </c>
      <c r="AG413" t="str">
        <f>_xlfn.IFNA(INDEX(MTT_codes,MATCH(loaded!BM413,MTT,0)),"")</f>
        <v/>
      </c>
      <c r="AH413" t="e">
        <f>INDEX(liv_ar_codes,MATCH(loaded!BO413,liv_ar,0))</f>
        <v>#N/A</v>
      </c>
      <c r="AI413" t="str">
        <f>_xlfn.IFNA(INDEX(MTT_codes,MATCH(loaded!BQ413,MTT,0)),"")</f>
        <v/>
      </c>
      <c r="AJ413">
        <f>_xlfn.IFNA(INDEX(mental_codes,MATCH(loaded!BS413,mental,0)),9)</f>
        <v>9</v>
      </c>
    </row>
    <row r="414" spans="2:36">
      <c r="B414">
        <f>loaded!C414</f>
        <v>0</v>
      </c>
      <c r="C414">
        <f>loaded!I414</f>
        <v>0</v>
      </c>
      <c r="D414">
        <f>IF(loaded!K414="Male",1,IF(loaded!K414="Female",2,9))</f>
        <v>9</v>
      </c>
      <c r="E414" s="89" t="e">
        <f>IF(stats!$Y$13,DATE(RIGHT(loaded!M414,4),MID(loaded!M414,3,2),LEFT(loaded!M414,2)),DATE(RIGHT(loaded!M414,4), MID(loaded!M414,4,2),LEFT(loaded!M414,2)))</f>
        <v>#VALUE!</v>
      </c>
      <c r="F414" s="67" t="e">
        <f t="shared" si="12"/>
        <v>#VALUE!</v>
      </c>
      <c r="G414" t="str">
        <f>LEFT(loaded!O414,3)</f>
        <v/>
      </c>
      <c r="H414" s="67" t="str">
        <f>_xlfn.IFNA(INDEX(cntry_codes,MATCH(loaded!Q414,countries,0)),IF(loaded!Q414="","0003",""))</f>
        <v>0003</v>
      </c>
      <c r="I414" t="e">
        <f>INDEX(atsi_codes,MATCH(loaded!S414,atsi,0))</f>
        <v>#N/A</v>
      </c>
      <c r="J414" t="e">
        <f>INDEX(lang_codes,MATCH(loaded!U414,lang,0))</f>
        <v>#N/A</v>
      </c>
      <c r="K414" s="6">
        <f>loaded!W414</f>
        <v>0</v>
      </c>
      <c r="L414" t="e">
        <f>INDEX(us_acc_codes,MATCH(loaded!Y414,us_acc,0))</f>
        <v>#N/A</v>
      </c>
      <c r="M414" t="e">
        <f>INDEX(client_codes,MATCH(loaded!AA414,client,0))</f>
        <v>#N/A</v>
      </c>
      <c r="N414" t="e">
        <f>INDEX(src_ref_codes,MATCH(loaded!AC414,src_ref,0))</f>
        <v>#N/A</v>
      </c>
      <c r="O414" s="89" t="e">
        <f>IF(stats!$Y$13,DATE(RIGHT(loaded!AE414,4),MID(loaded!AE414,3,2),LEFT(loaded!AE414,2)),DATE(RIGHT(loaded!AE414,4),MID(loaded!AE414,4,2),LEFT(loaded!AE414,2)))</f>
        <v>#VALUE!</v>
      </c>
      <c r="P414" s="89" t="e">
        <f>IF(stats!$Y$13,DATE(RIGHT(loaded!AG414,4),MID(loaded!AG414,3,2),LEFT(loaded!AG414,2)),DATE(RIGHT(loaded!AG414,4),MID(loaded!AG414,4,2),LEFT(loaded!AG414,2)))</f>
        <v>#VALUE!</v>
      </c>
      <c r="Q414" s="67" t="e">
        <f t="shared" si="13"/>
        <v>#VALUE!</v>
      </c>
      <c r="R414" t="e">
        <f>INDEX(reces_codes,MATCH(loaded!AI414,reason,0))</f>
        <v>#N/A</v>
      </c>
      <c r="S414" t="e">
        <f>INDEX(TDS_codes,MATCH(loaded!AK414,TDS,0))</f>
        <v>#N/A</v>
      </c>
      <c r="T414" t="e">
        <f>IF(M414=2,"",INDEX(method_codes,MATCH(loaded!AM414,method,0)))</f>
        <v>#N/A</v>
      </c>
      <c r="U414" t="e">
        <f>IF(M414=2,"",INDEX(inj_codes,MATCH(loaded!AO414,inj,0)))</f>
        <v>#N/A</v>
      </c>
      <c r="V414" t="e">
        <f>IF(M414=2,"",INDEX(drug_codes,MATCH(loaded!AQ414,drug,0)))</f>
        <v>#N/A</v>
      </c>
      <c r="W414" t="e">
        <f>IF(M414=2,"",_xlfn.IFNA(INDEX(drug_codes,MATCH(loaded!AS414,drug,0)),""))</f>
        <v>#N/A</v>
      </c>
      <c r="X414" t="e">
        <f>IF(M414=2,"",_xlfn.IFNA(INDEX(drug_codes,MATCH(loaded!AU414,drug,0)),""))</f>
        <v>#N/A</v>
      </c>
      <c r="Y414" t="e">
        <f>IF(M414=2,"",_xlfn.IFNA(INDEX(drug_codes,MATCH(loaded!AW414,drug,0)),""))</f>
        <v>#N/A</v>
      </c>
      <c r="Z414" t="e">
        <f>IF(M414=2,"",_xlfn.IFNA(INDEX(drug_codes,MATCH(loaded!AY414,drug,0)),""))</f>
        <v>#N/A</v>
      </c>
      <c r="AA414" t="e">
        <f>IF(M414=2,"",_xlfn.IFNA(INDEX(drug_codes,MATCH(loaded!BA414,drug,0)),""))</f>
        <v>#N/A</v>
      </c>
      <c r="AB414" t="e">
        <f>INDEX(MTT_codes,MATCH(loaded!BC414,MTT,0))</f>
        <v>#N/A</v>
      </c>
      <c r="AC414" t="str">
        <f>_xlfn.IFNA(INDEX(MTT_codes,MATCH(loaded!BE414,MTT,0)),"")</f>
        <v/>
      </c>
      <c r="AD414" t="str">
        <f>_xlfn.IFNA(INDEX(MTT_codes,MATCH(loaded!BG414,MTT,0)),"")</f>
        <v/>
      </c>
      <c r="AE414" t="str">
        <f>_xlfn.IFNA(INDEX(MTT_codes,MATCH(loaded!BI414,MTT,0)),"")</f>
        <v/>
      </c>
      <c r="AF414" t="str">
        <f>_xlfn.IFNA(INDEX(MTT_codes,MATCH(loaded!BK414,MTT,0)),"")</f>
        <v/>
      </c>
      <c r="AG414" t="str">
        <f>_xlfn.IFNA(INDEX(MTT_codes,MATCH(loaded!BM414,MTT,0)),"")</f>
        <v/>
      </c>
      <c r="AH414" t="e">
        <f>INDEX(liv_ar_codes,MATCH(loaded!BO414,liv_ar,0))</f>
        <v>#N/A</v>
      </c>
      <c r="AI414" t="str">
        <f>_xlfn.IFNA(INDEX(MTT_codes,MATCH(loaded!BQ414,MTT,0)),"")</f>
        <v/>
      </c>
      <c r="AJ414">
        <f>_xlfn.IFNA(INDEX(mental_codes,MATCH(loaded!BS414,mental,0)),9)</f>
        <v>9</v>
      </c>
    </row>
    <row r="415" spans="2:36">
      <c r="B415">
        <f>loaded!C415</f>
        <v>0</v>
      </c>
      <c r="C415">
        <f>loaded!I415</f>
        <v>0</v>
      </c>
      <c r="D415">
        <f>IF(loaded!K415="Male",1,IF(loaded!K415="Female",2,9))</f>
        <v>9</v>
      </c>
      <c r="E415" s="89" t="e">
        <f>IF(stats!$Y$13,DATE(RIGHT(loaded!M415,4),MID(loaded!M415,3,2),LEFT(loaded!M415,2)),DATE(RIGHT(loaded!M415,4), MID(loaded!M415,4,2),LEFT(loaded!M415,2)))</f>
        <v>#VALUE!</v>
      </c>
      <c r="F415" s="67" t="e">
        <f t="shared" si="12"/>
        <v>#VALUE!</v>
      </c>
      <c r="G415" t="str">
        <f>LEFT(loaded!O415,3)</f>
        <v/>
      </c>
      <c r="H415" s="67" t="str">
        <f>_xlfn.IFNA(INDEX(cntry_codes,MATCH(loaded!Q415,countries,0)),IF(loaded!Q415="","0003",""))</f>
        <v>0003</v>
      </c>
      <c r="I415" t="e">
        <f>INDEX(atsi_codes,MATCH(loaded!S415,atsi,0))</f>
        <v>#N/A</v>
      </c>
      <c r="J415" t="e">
        <f>INDEX(lang_codes,MATCH(loaded!U415,lang,0))</f>
        <v>#N/A</v>
      </c>
      <c r="K415" s="6">
        <f>loaded!W415</f>
        <v>0</v>
      </c>
      <c r="L415" t="e">
        <f>INDEX(us_acc_codes,MATCH(loaded!Y415,us_acc,0))</f>
        <v>#N/A</v>
      </c>
      <c r="M415" t="e">
        <f>INDEX(client_codes,MATCH(loaded!AA415,client,0))</f>
        <v>#N/A</v>
      </c>
      <c r="N415" t="e">
        <f>INDEX(src_ref_codes,MATCH(loaded!AC415,src_ref,0))</f>
        <v>#N/A</v>
      </c>
      <c r="O415" s="89" t="e">
        <f>IF(stats!$Y$13,DATE(RIGHT(loaded!AE415,4),MID(loaded!AE415,3,2),LEFT(loaded!AE415,2)),DATE(RIGHT(loaded!AE415,4),MID(loaded!AE415,4,2),LEFT(loaded!AE415,2)))</f>
        <v>#VALUE!</v>
      </c>
      <c r="P415" s="89" t="e">
        <f>IF(stats!$Y$13,DATE(RIGHT(loaded!AG415,4),MID(loaded!AG415,3,2),LEFT(loaded!AG415,2)),DATE(RIGHT(loaded!AG415,4),MID(loaded!AG415,4,2),LEFT(loaded!AG415,2)))</f>
        <v>#VALUE!</v>
      </c>
      <c r="Q415" s="67" t="e">
        <f t="shared" si="13"/>
        <v>#VALUE!</v>
      </c>
      <c r="R415" t="e">
        <f>INDEX(reces_codes,MATCH(loaded!AI415,reason,0))</f>
        <v>#N/A</v>
      </c>
      <c r="S415" t="e">
        <f>INDEX(TDS_codes,MATCH(loaded!AK415,TDS,0))</f>
        <v>#N/A</v>
      </c>
      <c r="T415" t="e">
        <f>IF(M415=2,"",INDEX(method_codes,MATCH(loaded!AM415,method,0)))</f>
        <v>#N/A</v>
      </c>
      <c r="U415" t="e">
        <f>IF(M415=2,"",INDEX(inj_codes,MATCH(loaded!AO415,inj,0)))</f>
        <v>#N/A</v>
      </c>
      <c r="V415" t="e">
        <f>IF(M415=2,"",INDEX(drug_codes,MATCH(loaded!AQ415,drug,0)))</f>
        <v>#N/A</v>
      </c>
      <c r="W415" t="e">
        <f>IF(M415=2,"",_xlfn.IFNA(INDEX(drug_codes,MATCH(loaded!AS415,drug,0)),""))</f>
        <v>#N/A</v>
      </c>
      <c r="X415" t="e">
        <f>IF(M415=2,"",_xlfn.IFNA(INDEX(drug_codes,MATCH(loaded!AU415,drug,0)),""))</f>
        <v>#N/A</v>
      </c>
      <c r="Y415" t="e">
        <f>IF(M415=2,"",_xlfn.IFNA(INDEX(drug_codes,MATCH(loaded!AW415,drug,0)),""))</f>
        <v>#N/A</v>
      </c>
      <c r="Z415" t="e">
        <f>IF(M415=2,"",_xlfn.IFNA(INDEX(drug_codes,MATCH(loaded!AY415,drug,0)),""))</f>
        <v>#N/A</v>
      </c>
      <c r="AA415" t="e">
        <f>IF(M415=2,"",_xlfn.IFNA(INDEX(drug_codes,MATCH(loaded!BA415,drug,0)),""))</f>
        <v>#N/A</v>
      </c>
      <c r="AB415" t="e">
        <f>INDEX(MTT_codes,MATCH(loaded!BC415,MTT,0))</f>
        <v>#N/A</v>
      </c>
      <c r="AC415" t="str">
        <f>_xlfn.IFNA(INDEX(MTT_codes,MATCH(loaded!BE415,MTT,0)),"")</f>
        <v/>
      </c>
      <c r="AD415" t="str">
        <f>_xlfn.IFNA(INDEX(MTT_codes,MATCH(loaded!BG415,MTT,0)),"")</f>
        <v/>
      </c>
      <c r="AE415" t="str">
        <f>_xlfn.IFNA(INDEX(MTT_codes,MATCH(loaded!BI415,MTT,0)),"")</f>
        <v/>
      </c>
      <c r="AF415" t="str">
        <f>_xlfn.IFNA(INDEX(MTT_codes,MATCH(loaded!BK415,MTT,0)),"")</f>
        <v/>
      </c>
      <c r="AG415" t="str">
        <f>_xlfn.IFNA(INDEX(MTT_codes,MATCH(loaded!BM415,MTT,0)),"")</f>
        <v/>
      </c>
      <c r="AH415" t="e">
        <f>INDEX(liv_ar_codes,MATCH(loaded!BO415,liv_ar,0))</f>
        <v>#N/A</v>
      </c>
      <c r="AI415" t="str">
        <f>_xlfn.IFNA(INDEX(MTT_codes,MATCH(loaded!BQ415,MTT,0)),"")</f>
        <v/>
      </c>
      <c r="AJ415">
        <f>_xlfn.IFNA(INDEX(mental_codes,MATCH(loaded!BS415,mental,0)),9)</f>
        <v>9</v>
      </c>
    </row>
    <row r="416" spans="2:36">
      <c r="B416">
        <f>loaded!C416</f>
        <v>0</v>
      </c>
      <c r="C416">
        <f>loaded!I416</f>
        <v>0</v>
      </c>
      <c r="D416">
        <f>IF(loaded!K416="Male",1,IF(loaded!K416="Female",2,9))</f>
        <v>9</v>
      </c>
      <c r="E416" s="89" t="e">
        <f>IF(stats!$Y$13,DATE(RIGHT(loaded!M416,4),MID(loaded!M416,3,2),LEFT(loaded!M416,2)),DATE(RIGHT(loaded!M416,4), MID(loaded!M416,4,2),LEFT(loaded!M416,2)))</f>
        <v>#VALUE!</v>
      </c>
      <c r="F416" s="67" t="e">
        <f t="shared" si="12"/>
        <v>#VALUE!</v>
      </c>
      <c r="G416" t="str">
        <f>LEFT(loaded!O416,3)</f>
        <v/>
      </c>
      <c r="H416" s="67" t="str">
        <f>_xlfn.IFNA(INDEX(cntry_codes,MATCH(loaded!Q416,countries,0)),IF(loaded!Q416="","0003",""))</f>
        <v>0003</v>
      </c>
      <c r="I416" t="e">
        <f>INDEX(atsi_codes,MATCH(loaded!S416,atsi,0))</f>
        <v>#N/A</v>
      </c>
      <c r="J416" t="e">
        <f>INDEX(lang_codes,MATCH(loaded!U416,lang,0))</f>
        <v>#N/A</v>
      </c>
      <c r="K416" s="6">
        <f>loaded!W416</f>
        <v>0</v>
      </c>
      <c r="L416" t="e">
        <f>INDEX(us_acc_codes,MATCH(loaded!Y416,us_acc,0))</f>
        <v>#N/A</v>
      </c>
      <c r="M416" t="e">
        <f>INDEX(client_codes,MATCH(loaded!AA416,client,0))</f>
        <v>#N/A</v>
      </c>
      <c r="N416" t="e">
        <f>INDEX(src_ref_codes,MATCH(loaded!AC416,src_ref,0))</f>
        <v>#N/A</v>
      </c>
      <c r="O416" s="89" t="e">
        <f>IF(stats!$Y$13,DATE(RIGHT(loaded!AE416,4),MID(loaded!AE416,3,2),LEFT(loaded!AE416,2)),DATE(RIGHT(loaded!AE416,4),MID(loaded!AE416,4,2),LEFT(loaded!AE416,2)))</f>
        <v>#VALUE!</v>
      </c>
      <c r="P416" s="89" t="e">
        <f>IF(stats!$Y$13,DATE(RIGHT(loaded!AG416,4),MID(loaded!AG416,3,2),LEFT(loaded!AG416,2)),DATE(RIGHT(loaded!AG416,4),MID(loaded!AG416,4,2),LEFT(loaded!AG416,2)))</f>
        <v>#VALUE!</v>
      </c>
      <c r="Q416" s="67" t="e">
        <f t="shared" si="13"/>
        <v>#VALUE!</v>
      </c>
      <c r="R416" t="e">
        <f>INDEX(reces_codes,MATCH(loaded!AI416,reason,0))</f>
        <v>#N/A</v>
      </c>
      <c r="S416" t="e">
        <f>INDEX(TDS_codes,MATCH(loaded!AK416,TDS,0))</f>
        <v>#N/A</v>
      </c>
      <c r="T416" t="e">
        <f>IF(M416=2,"",INDEX(method_codes,MATCH(loaded!AM416,method,0)))</f>
        <v>#N/A</v>
      </c>
      <c r="U416" t="e">
        <f>IF(M416=2,"",INDEX(inj_codes,MATCH(loaded!AO416,inj,0)))</f>
        <v>#N/A</v>
      </c>
      <c r="V416" t="e">
        <f>IF(M416=2,"",INDEX(drug_codes,MATCH(loaded!AQ416,drug,0)))</f>
        <v>#N/A</v>
      </c>
      <c r="W416" t="e">
        <f>IF(M416=2,"",_xlfn.IFNA(INDEX(drug_codes,MATCH(loaded!AS416,drug,0)),""))</f>
        <v>#N/A</v>
      </c>
      <c r="X416" t="e">
        <f>IF(M416=2,"",_xlfn.IFNA(INDEX(drug_codes,MATCH(loaded!AU416,drug,0)),""))</f>
        <v>#N/A</v>
      </c>
      <c r="Y416" t="e">
        <f>IF(M416=2,"",_xlfn.IFNA(INDEX(drug_codes,MATCH(loaded!AW416,drug,0)),""))</f>
        <v>#N/A</v>
      </c>
      <c r="Z416" t="e">
        <f>IF(M416=2,"",_xlfn.IFNA(INDEX(drug_codes,MATCH(loaded!AY416,drug,0)),""))</f>
        <v>#N/A</v>
      </c>
      <c r="AA416" t="e">
        <f>IF(M416=2,"",_xlfn.IFNA(INDEX(drug_codes,MATCH(loaded!BA416,drug,0)),""))</f>
        <v>#N/A</v>
      </c>
      <c r="AB416" t="e">
        <f>INDEX(MTT_codes,MATCH(loaded!BC416,MTT,0))</f>
        <v>#N/A</v>
      </c>
      <c r="AC416" t="str">
        <f>_xlfn.IFNA(INDEX(MTT_codes,MATCH(loaded!BE416,MTT,0)),"")</f>
        <v/>
      </c>
      <c r="AD416" t="str">
        <f>_xlfn.IFNA(INDEX(MTT_codes,MATCH(loaded!BG416,MTT,0)),"")</f>
        <v/>
      </c>
      <c r="AE416" t="str">
        <f>_xlfn.IFNA(INDEX(MTT_codes,MATCH(loaded!BI416,MTT,0)),"")</f>
        <v/>
      </c>
      <c r="AF416" t="str">
        <f>_xlfn.IFNA(INDEX(MTT_codes,MATCH(loaded!BK416,MTT,0)),"")</f>
        <v/>
      </c>
      <c r="AG416" t="str">
        <f>_xlfn.IFNA(INDEX(MTT_codes,MATCH(loaded!BM416,MTT,0)),"")</f>
        <v/>
      </c>
      <c r="AH416" t="e">
        <f>INDEX(liv_ar_codes,MATCH(loaded!BO416,liv_ar,0))</f>
        <v>#N/A</v>
      </c>
      <c r="AI416" t="str">
        <f>_xlfn.IFNA(INDEX(MTT_codes,MATCH(loaded!BQ416,MTT,0)),"")</f>
        <v/>
      </c>
      <c r="AJ416">
        <f>_xlfn.IFNA(INDEX(mental_codes,MATCH(loaded!BS416,mental,0)),9)</f>
        <v>9</v>
      </c>
    </row>
    <row r="417" spans="2:36">
      <c r="B417">
        <f>loaded!C417</f>
        <v>0</v>
      </c>
      <c r="C417">
        <f>loaded!I417</f>
        <v>0</v>
      </c>
      <c r="D417">
        <f>IF(loaded!K417="Male",1,IF(loaded!K417="Female",2,9))</f>
        <v>9</v>
      </c>
      <c r="E417" s="89" t="e">
        <f>IF(stats!$Y$13,DATE(RIGHT(loaded!M417,4),MID(loaded!M417,3,2),LEFT(loaded!M417,2)),DATE(RIGHT(loaded!M417,4), MID(loaded!M417,4,2),LEFT(loaded!M417,2)))</f>
        <v>#VALUE!</v>
      </c>
      <c r="F417" s="67" t="e">
        <f t="shared" si="12"/>
        <v>#VALUE!</v>
      </c>
      <c r="G417" t="str">
        <f>LEFT(loaded!O417,3)</f>
        <v/>
      </c>
      <c r="H417" s="67" t="str">
        <f>_xlfn.IFNA(INDEX(cntry_codes,MATCH(loaded!Q417,countries,0)),IF(loaded!Q417="","0003",""))</f>
        <v>0003</v>
      </c>
      <c r="I417" t="e">
        <f>INDEX(atsi_codes,MATCH(loaded!S417,atsi,0))</f>
        <v>#N/A</v>
      </c>
      <c r="J417" t="e">
        <f>INDEX(lang_codes,MATCH(loaded!U417,lang,0))</f>
        <v>#N/A</v>
      </c>
      <c r="K417" s="6">
        <f>loaded!W417</f>
        <v>0</v>
      </c>
      <c r="L417" t="e">
        <f>INDEX(us_acc_codes,MATCH(loaded!Y417,us_acc,0))</f>
        <v>#N/A</v>
      </c>
      <c r="M417" t="e">
        <f>INDEX(client_codes,MATCH(loaded!AA417,client,0))</f>
        <v>#N/A</v>
      </c>
      <c r="N417" t="e">
        <f>INDEX(src_ref_codes,MATCH(loaded!AC417,src_ref,0))</f>
        <v>#N/A</v>
      </c>
      <c r="O417" s="89" t="e">
        <f>IF(stats!$Y$13,DATE(RIGHT(loaded!AE417,4),MID(loaded!AE417,3,2),LEFT(loaded!AE417,2)),DATE(RIGHT(loaded!AE417,4),MID(loaded!AE417,4,2),LEFT(loaded!AE417,2)))</f>
        <v>#VALUE!</v>
      </c>
      <c r="P417" s="89" t="e">
        <f>IF(stats!$Y$13,DATE(RIGHT(loaded!AG417,4),MID(loaded!AG417,3,2),LEFT(loaded!AG417,2)),DATE(RIGHT(loaded!AG417,4),MID(loaded!AG417,4,2),LEFT(loaded!AG417,2)))</f>
        <v>#VALUE!</v>
      </c>
      <c r="Q417" s="67" t="e">
        <f t="shared" si="13"/>
        <v>#VALUE!</v>
      </c>
      <c r="R417" t="e">
        <f>INDEX(reces_codes,MATCH(loaded!AI417,reason,0))</f>
        <v>#N/A</v>
      </c>
      <c r="S417" t="e">
        <f>INDEX(TDS_codes,MATCH(loaded!AK417,TDS,0))</f>
        <v>#N/A</v>
      </c>
      <c r="T417" t="e">
        <f>IF(M417=2,"",INDEX(method_codes,MATCH(loaded!AM417,method,0)))</f>
        <v>#N/A</v>
      </c>
      <c r="U417" t="e">
        <f>IF(M417=2,"",INDEX(inj_codes,MATCH(loaded!AO417,inj,0)))</f>
        <v>#N/A</v>
      </c>
      <c r="V417" t="e">
        <f>IF(M417=2,"",INDEX(drug_codes,MATCH(loaded!AQ417,drug,0)))</f>
        <v>#N/A</v>
      </c>
      <c r="W417" t="e">
        <f>IF(M417=2,"",_xlfn.IFNA(INDEX(drug_codes,MATCH(loaded!AS417,drug,0)),""))</f>
        <v>#N/A</v>
      </c>
      <c r="X417" t="e">
        <f>IF(M417=2,"",_xlfn.IFNA(INDEX(drug_codes,MATCH(loaded!AU417,drug,0)),""))</f>
        <v>#N/A</v>
      </c>
      <c r="Y417" t="e">
        <f>IF(M417=2,"",_xlfn.IFNA(INDEX(drug_codes,MATCH(loaded!AW417,drug,0)),""))</f>
        <v>#N/A</v>
      </c>
      <c r="Z417" t="e">
        <f>IF(M417=2,"",_xlfn.IFNA(INDEX(drug_codes,MATCH(loaded!AY417,drug,0)),""))</f>
        <v>#N/A</v>
      </c>
      <c r="AA417" t="e">
        <f>IF(M417=2,"",_xlfn.IFNA(INDEX(drug_codes,MATCH(loaded!BA417,drug,0)),""))</f>
        <v>#N/A</v>
      </c>
      <c r="AB417" t="e">
        <f>INDEX(MTT_codes,MATCH(loaded!BC417,MTT,0))</f>
        <v>#N/A</v>
      </c>
      <c r="AC417" t="str">
        <f>_xlfn.IFNA(INDEX(MTT_codes,MATCH(loaded!BE417,MTT,0)),"")</f>
        <v/>
      </c>
      <c r="AD417" t="str">
        <f>_xlfn.IFNA(INDEX(MTT_codes,MATCH(loaded!BG417,MTT,0)),"")</f>
        <v/>
      </c>
      <c r="AE417" t="str">
        <f>_xlfn.IFNA(INDEX(MTT_codes,MATCH(loaded!BI417,MTT,0)),"")</f>
        <v/>
      </c>
      <c r="AF417" t="str">
        <f>_xlfn.IFNA(INDEX(MTT_codes,MATCH(loaded!BK417,MTT,0)),"")</f>
        <v/>
      </c>
      <c r="AG417" t="str">
        <f>_xlfn.IFNA(INDEX(MTT_codes,MATCH(loaded!BM417,MTT,0)),"")</f>
        <v/>
      </c>
      <c r="AH417" t="e">
        <f>INDEX(liv_ar_codes,MATCH(loaded!BO417,liv_ar,0))</f>
        <v>#N/A</v>
      </c>
      <c r="AI417" t="str">
        <f>_xlfn.IFNA(INDEX(MTT_codes,MATCH(loaded!BQ417,MTT,0)),"")</f>
        <v/>
      </c>
      <c r="AJ417">
        <f>_xlfn.IFNA(INDEX(mental_codes,MATCH(loaded!BS417,mental,0)),9)</f>
        <v>9</v>
      </c>
    </row>
    <row r="418" spans="2:36">
      <c r="B418">
        <f>loaded!C418</f>
        <v>0</v>
      </c>
      <c r="C418">
        <f>loaded!I418</f>
        <v>0</v>
      </c>
      <c r="D418">
        <f>IF(loaded!K418="Male",1,IF(loaded!K418="Female",2,9))</f>
        <v>9</v>
      </c>
      <c r="E418" s="89" t="e">
        <f>IF(stats!$Y$13,DATE(RIGHT(loaded!M418,4),MID(loaded!M418,3,2),LEFT(loaded!M418,2)),DATE(RIGHT(loaded!M418,4), MID(loaded!M418,4,2),LEFT(loaded!M418,2)))</f>
        <v>#VALUE!</v>
      </c>
      <c r="F418" s="67" t="e">
        <f t="shared" si="12"/>
        <v>#VALUE!</v>
      </c>
      <c r="G418" t="str">
        <f>LEFT(loaded!O418,3)</f>
        <v/>
      </c>
      <c r="H418" s="67" t="str">
        <f>_xlfn.IFNA(INDEX(cntry_codes,MATCH(loaded!Q418,countries,0)),IF(loaded!Q418="","0003",""))</f>
        <v>0003</v>
      </c>
      <c r="I418" t="e">
        <f>INDEX(atsi_codes,MATCH(loaded!S418,atsi,0))</f>
        <v>#N/A</v>
      </c>
      <c r="J418" t="e">
        <f>INDEX(lang_codes,MATCH(loaded!U418,lang,0))</f>
        <v>#N/A</v>
      </c>
      <c r="K418" s="6">
        <f>loaded!W418</f>
        <v>0</v>
      </c>
      <c r="L418" t="e">
        <f>INDEX(us_acc_codes,MATCH(loaded!Y418,us_acc,0))</f>
        <v>#N/A</v>
      </c>
      <c r="M418" t="e">
        <f>INDEX(client_codes,MATCH(loaded!AA418,client,0))</f>
        <v>#N/A</v>
      </c>
      <c r="N418" t="e">
        <f>INDEX(src_ref_codes,MATCH(loaded!AC418,src_ref,0))</f>
        <v>#N/A</v>
      </c>
      <c r="O418" s="89" t="e">
        <f>IF(stats!$Y$13,DATE(RIGHT(loaded!AE418,4),MID(loaded!AE418,3,2),LEFT(loaded!AE418,2)),DATE(RIGHT(loaded!AE418,4),MID(loaded!AE418,4,2),LEFT(loaded!AE418,2)))</f>
        <v>#VALUE!</v>
      </c>
      <c r="P418" s="89" t="e">
        <f>IF(stats!$Y$13,DATE(RIGHT(loaded!AG418,4),MID(loaded!AG418,3,2),LEFT(loaded!AG418,2)),DATE(RIGHT(loaded!AG418,4),MID(loaded!AG418,4,2),LEFT(loaded!AG418,2)))</f>
        <v>#VALUE!</v>
      </c>
      <c r="Q418" s="67" t="e">
        <f t="shared" si="13"/>
        <v>#VALUE!</v>
      </c>
      <c r="R418" t="e">
        <f>INDEX(reces_codes,MATCH(loaded!AI418,reason,0))</f>
        <v>#N/A</v>
      </c>
      <c r="S418" t="e">
        <f>INDEX(TDS_codes,MATCH(loaded!AK418,TDS,0))</f>
        <v>#N/A</v>
      </c>
      <c r="T418" t="e">
        <f>IF(M418=2,"",INDEX(method_codes,MATCH(loaded!AM418,method,0)))</f>
        <v>#N/A</v>
      </c>
      <c r="U418" t="e">
        <f>IF(M418=2,"",INDEX(inj_codes,MATCH(loaded!AO418,inj,0)))</f>
        <v>#N/A</v>
      </c>
      <c r="V418" t="e">
        <f>IF(M418=2,"",INDEX(drug_codes,MATCH(loaded!AQ418,drug,0)))</f>
        <v>#N/A</v>
      </c>
      <c r="W418" t="e">
        <f>IF(M418=2,"",_xlfn.IFNA(INDEX(drug_codes,MATCH(loaded!AS418,drug,0)),""))</f>
        <v>#N/A</v>
      </c>
      <c r="X418" t="e">
        <f>IF(M418=2,"",_xlfn.IFNA(INDEX(drug_codes,MATCH(loaded!AU418,drug,0)),""))</f>
        <v>#N/A</v>
      </c>
      <c r="Y418" t="e">
        <f>IF(M418=2,"",_xlfn.IFNA(INDEX(drug_codes,MATCH(loaded!AW418,drug,0)),""))</f>
        <v>#N/A</v>
      </c>
      <c r="Z418" t="e">
        <f>IF(M418=2,"",_xlfn.IFNA(INDEX(drug_codes,MATCH(loaded!AY418,drug,0)),""))</f>
        <v>#N/A</v>
      </c>
      <c r="AA418" t="e">
        <f>IF(M418=2,"",_xlfn.IFNA(INDEX(drug_codes,MATCH(loaded!BA418,drug,0)),""))</f>
        <v>#N/A</v>
      </c>
      <c r="AB418" t="e">
        <f>INDEX(MTT_codes,MATCH(loaded!BC418,MTT,0))</f>
        <v>#N/A</v>
      </c>
      <c r="AC418" t="str">
        <f>_xlfn.IFNA(INDEX(MTT_codes,MATCH(loaded!BE418,MTT,0)),"")</f>
        <v/>
      </c>
      <c r="AD418" t="str">
        <f>_xlfn.IFNA(INDEX(MTT_codes,MATCH(loaded!BG418,MTT,0)),"")</f>
        <v/>
      </c>
      <c r="AE418" t="str">
        <f>_xlfn.IFNA(INDEX(MTT_codes,MATCH(loaded!BI418,MTT,0)),"")</f>
        <v/>
      </c>
      <c r="AF418" t="str">
        <f>_xlfn.IFNA(INDEX(MTT_codes,MATCH(loaded!BK418,MTT,0)),"")</f>
        <v/>
      </c>
      <c r="AG418" t="str">
        <f>_xlfn.IFNA(INDEX(MTT_codes,MATCH(loaded!BM418,MTT,0)),"")</f>
        <v/>
      </c>
      <c r="AH418" t="e">
        <f>INDEX(liv_ar_codes,MATCH(loaded!BO418,liv_ar,0))</f>
        <v>#N/A</v>
      </c>
      <c r="AI418" t="str">
        <f>_xlfn.IFNA(INDEX(MTT_codes,MATCH(loaded!BQ418,MTT,0)),"")</f>
        <v/>
      </c>
      <c r="AJ418">
        <f>_xlfn.IFNA(INDEX(mental_codes,MATCH(loaded!BS418,mental,0)),9)</f>
        <v>9</v>
      </c>
    </row>
    <row r="419" spans="2:36">
      <c r="B419">
        <f>loaded!C419</f>
        <v>0</v>
      </c>
      <c r="C419">
        <f>loaded!I419</f>
        <v>0</v>
      </c>
      <c r="D419">
        <f>IF(loaded!K419="Male",1,IF(loaded!K419="Female",2,9))</f>
        <v>9</v>
      </c>
      <c r="E419" s="89" t="e">
        <f>IF(stats!$Y$13,DATE(RIGHT(loaded!M419,4),MID(loaded!M419,3,2),LEFT(loaded!M419,2)),DATE(RIGHT(loaded!M419,4), MID(loaded!M419,4,2),LEFT(loaded!M419,2)))</f>
        <v>#VALUE!</v>
      </c>
      <c r="F419" s="67" t="e">
        <f t="shared" si="12"/>
        <v>#VALUE!</v>
      </c>
      <c r="G419" t="str">
        <f>LEFT(loaded!O419,3)</f>
        <v/>
      </c>
      <c r="H419" s="67" t="str">
        <f>_xlfn.IFNA(INDEX(cntry_codes,MATCH(loaded!Q419,countries,0)),IF(loaded!Q419="","0003",""))</f>
        <v>0003</v>
      </c>
      <c r="I419" t="e">
        <f>INDEX(atsi_codes,MATCH(loaded!S419,atsi,0))</f>
        <v>#N/A</v>
      </c>
      <c r="J419" t="e">
        <f>INDEX(lang_codes,MATCH(loaded!U419,lang,0))</f>
        <v>#N/A</v>
      </c>
      <c r="K419" s="6">
        <f>loaded!W419</f>
        <v>0</v>
      </c>
      <c r="L419" t="e">
        <f>INDEX(us_acc_codes,MATCH(loaded!Y419,us_acc,0))</f>
        <v>#N/A</v>
      </c>
      <c r="M419" t="e">
        <f>INDEX(client_codes,MATCH(loaded!AA419,client,0))</f>
        <v>#N/A</v>
      </c>
      <c r="N419" t="e">
        <f>INDEX(src_ref_codes,MATCH(loaded!AC419,src_ref,0))</f>
        <v>#N/A</v>
      </c>
      <c r="O419" s="89" t="e">
        <f>IF(stats!$Y$13,DATE(RIGHT(loaded!AE419,4),MID(loaded!AE419,3,2),LEFT(loaded!AE419,2)),DATE(RIGHT(loaded!AE419,4),MID(loaded!AE419,4,2),LEFT(loaded!AE419,2)))</f>
        <v>#VALUE!</v>
      </c>
      <c r="P419" s="89" t="e">
        <f>IF(stats!$Y$13,DATE(RIGHT(loaded!AG419,4),MID(loaded!AG419,3,2),LEFT(loaded!AG419,2)),DATE(RIGHT(loaded!AG419,4),MID(loaded!AG419,4,2),LEFT(loaded!AG419,2)))</f>
        <v>#VALUE!</v>
      </c>
      <c r="Q419" s="67" t="e">
        <f t="shared" si="13"/>
        <v>#VALUE!</v>
      </c>
      <c r="R419" t="e">
        <f>INDEX(reces_codes,MATCH(loaded!AI419,reason,0))</f>
        <v>#N/A</v>
      </c>
      <c r="S419" t="e">
        <f>INDEX(TDS_codes,MATCH(loaded!AK419,TDS,0))</f>
        <v>#N/A</v>
      </c>
      <c r="T419" t="e">
        <f>IF(M419=2,"",INDEX(method_codes,MATCH(loaded!AM419,method,0)))</f>
        <v>#N/A</v>
      </c>
      <c r="U419" t="e">
        <f>IF(M419=2,"",INDEX(inj_codes,MATCH(loaded!AO419,inj,0)))</f>
        <v>#N/A</v>
      </c>
      <c r="V419" t="e">
        <f>IF(M419=2,"",INDEX(drug_codes,MATCH(loaded!AQ419,drug,0)))</f>
        <v>#N/A</v>
      </c>
      <c r="W419" t="e">
        <f>IF(M419=2,"",_xlfn.IFNA(INDEX(drug_codes,MATCH(loaded!AS419,drug,0)),""))</f>
        <v>#N/A</v>
      </c>
      <c r="X419" t="e">
        <f>IF(M419=2,"",_xlfn.IFNA(INDEX(drug_codes,MATCH(loaded!AU419,drug,0)),""))</f>
        <v>#N/A</v>
      </c>
      <c r="Y419" t="e">
        <f>IF(M419=2,"",_xlfn.IFNA(INDEX(drug_codes,MATCH(loaded!AW419,drug,0)),""))</f>
        <v>#N/A</v>
      </c>
      <c r="Z419" t="e">
        <f>IF(M419=2,"",_xlfn.IFNA(INDEX(drug_codes,MATCH(loaded!AY419,drug,0)),""))</f>
        <v>#N/A</v>
      </c>
      <c r="AA419" t="e">
        <f>IF(M419=2,"",_xlfn.IFNA(INDEX(drug_codes,MATCH(loaded!BA419,drug,0)),""))</f>
        <v>#N/A</v>
      </c>
      <c r="AB419" t="e">
        <f>INDEX(MTT_codes,MATCH(loaded!BC419,MTT,0))</f>
        <v>#N/A</v>
      </c>
      <c r="AC419" t="str">
        <f>_xlfn.IFNA(INDEX(MTT_codes,MATCH(loaded!BE419,MTT,0)),"")</f>
        <v/>
      </c>
      <c r="AD419" t="str">
        <f>_xlfn.IFNA(INDEX(MTT_codes,MATCH(loaded!BG419,MTT,0)),"")</f>
        <v/>
      </c>
      <c r="AE419" t="str">
        <f>_xlfn.IFNA(INDEX(MTT_codes,MATCH(loaded!BI419,MTT,0)),"")</f>
        <v/>
      </c>
      <c r="AF419" t="str">
        <f>_xlfn.IFNA(INDEX(MTT_codes,MATCH(loaded!BK419,MTT,0)),"")</f>
        <v/>
      </c>
      <c r="AG419" t="str">
        <f>_xlfn.IFNA(INDEX(MTT_codes,MATCH(loaded!BM419,MTT,0)),"")</f>
        <v/>
      </c>
      <c r="AH419" t="e">
        <f>INDEX(liv_ar_codes,MATCH(loaded!BO419,liv_ar,0))</f>
        <v>#N/A</v>
      </c>
      <c r="AI419" t="str">
        <f>_xlfn.IFNA(INDEX(MTT_codes,MATCH(loaded!BQ419,MTT,0)),"")</f>
        <v/>
      </c>
      <c r="AJ419">
        <f>_xlfn.IFNA(INDEX(mental_codes,MATCH(loaded!BS419,mental,0)),9)</f>
        <v>9</v>
      </c>
    </row>
    <row r="420" spans="2:36">
      <c r="B420">
        <f>loaded!C420</f>
        <v>0</v>
      </c>
      <c r="C420">
        <f>loaded!I420</f>
        <v>0</v>
      </c>
      <c r="D420">
        <f>IF(loaded!K420="Male",1,IF(loaded!K420="Female",2,9))</f>
        <v>9</v>
      </c>
      <c r="E420" s="89" t="e">
        <f>IF(stats!$Y$13,DATE(RIGHT(loaded!M420,4),MID(loaded!M420,3,2),LEFT(loaded!M420,2)),DATE(RIGHT(loaded!M420,4), MID(loaded!M420,4,2),LEFT(loaded!M420,2)))</f>
        <v>#VALUE!</v>
      </c>
      <c r="F420" s="67" t="e">
        <f t="shared" si="12"/>
        <v>#VALUE!</v>
      </c>
      <c r="G420" t="str">
        <f>LEFT(loaded!O420,3)</f>
        <v/>
      </c>
      <c r="H420" s="67" t="str">
        <f>_xlfn.IFNA(INDEX(cntry_codes,MATCH(loaded!Q420,countries,0)),IF(loaded!Q420="","0003",""))</f>
        <v>0003</v>
      </c>
      <c r="I420" t="e">
        <f>INDEX(atsi_codes,MATCH(loaded!S420,atsi,0))</f>
        <v>#N/A</v>
      </c>
      <c r="J420" t="e">
        <f>INDEX(lang_codes,MATCH(loaded!U420,lang,0))</f>
        <v>#N/A</v>
      </c>
      <c r="K420" s="6">
        <f>loaded!W420</f>
        <v>0</v>
      </c>
      <c r="L420" t="e">
        <f>INDEX(us_acc_codes,MATCH(loaded!Y420,us_acc,0))</f>
        <v>#N/A</v>
      </c>
      <c r="M420" t="e">
        <f>INDEX(client_codes,MATCH(loaded!AA420,client,0))</f>
        <v>#N/A</v>
      </c>
      <c r="N420" t="e">
        <f>INDEX(src_ref_codes,MATCH(loaded!AC420,src_ref,0))</f>
        <v>#N/A</v>
      </c>
      <c r="O420" s="89" t="e">
        <f>IF(stats!$Y$13,DATE(RIGHT(loaded!AE420,4),MID(loaded!AE420,3,2),LEFT(loaded!AE420,2)),DATE(RIGHT(loaded!AE420,4),MID(loaded!AE420,4,2),LEFT(loaded!AE420,2)))</f>
        <v>#VALUE!</v>
      </c>
      <c r="P420" s="89" t="e">
        <f>IF(stats!$Y$13,DATE(RIGHT(loaded!AG420,4),MID(loaded!AG420,3,2),LEFT(loaded!AG420,2)),DATE(RIGHT(loaded!AG420,4),MID(loaded!AG420,4,2),LEFT(loaded!AG420,2)))</f>
        <v>#VALUE!</v>
      </c>
      <c r="Q420" s="67" t="e">
        <f t="shared" si="13"/>
        <v>#VALUE!</v>
      </c>
      <c r="R420" t="e">
        <f>INDEX(reces_codes,MATCH(loaded!AI420,reason,0))</f>
        <v>#N/A</v>
      </c>
      <c r="S420" t="e">
        <f>INDEX(TDS_codes,MATCH(loaded!AK420,TDS,0))</f>
        <v>#N/A</v>
      </c>
      <c r="T420" t="e">
        <f>IF(M420=2,"",INDEX(method_codes,MATCH(loaded!AM420,method,0)))</f>
        <v>#N/A</v>
      </c>
      <c r="U420" t="e">
        <f>IF(M420=2,"",INDEX(inj_codes,MATCH(loaded!AO420,inj,0)))</f>
        <v>#N/A</v>
      </c>
      <c r="V420" t="e">
        <f>IF(M420=2,"",INDEX(drug_codes,MATCH(loaded!AQ420,drug,0)))</f>
        <v>#N/A</v>
      </c>
      <c r="W420" t="e">
        <f>IF(M420=2,"",_xlfn.IFNA(INDEX(drug_codes,MATCH(loaded!AS420,drug,0)),""))</f>
        <v>#N/A</v>
      </c>
      <c r="X420" t="e">
        <f>IF(M420=2,"",_xlfn.IFNA(INDEX(drug_codes,MATCH(loaded!AU420,drug,0)),""))</f>
        <v>#N/A</v>
      </c>
      <c r="Y420" t="e">
        <f>IF(M420=2,"",_xlfn.IFNA(INDEX(drug_codes,MATCH(loaded!AW420,drug,0)),""))</f>
        <v>#N/A</v>
      </c>
      <c r="Z420" t="e">
        <f>IF(M420=2,"",_xlfn.IFNA(INDEX(drug_codes,MATCH(loaded!AY420,drug,0)),""))</f>
        <v>#N/A</v>
      </c>
      <c r="AA420" t="e">
        <f>IF(M420=2,"",_xlfn.IFNA(INDEX(drug_codes,MATCH(loaded!BA420,drug,0)),""))</f>
        <v>#N/A</v>
      </c>
      <c r="AB420" t="e">
        <f>INDEX(MTT_codes,MATCH(loaded!BC420,MTT,0))</f>
        <v>#N/A</v>
      </c>
      <c r="AC420" t="str">
        <f>_xlfn.IFNA(INDEX(MTT_codes,MATCH(loaded!BE420,MTT,0)),"")</f>
        <v/>
      </c>
      <c r="AD420" t="str">
        <f>_xlfn.IFNA(INDEX(MTT_codes,MATCH(loaded!BG420,MTT,0)),"")</f>
        <v/>
      </c>
      <c r="AE420" t="str">
        <f>_xlfn.IFNA(INDEX(MTT_codes,MATCH(loaded!BI420,MTT,0)),"")</f>
        <v/>
      </c>
      <c r="AF420" t="str">
        <f>_xlfn.IFNA(INDEX(MTT_codes,MATCH(loaded!BK420,MTT,0)),"")</f>
        <v/>
      </c>
      <c r="AG420" t="str">
        <f>_xlfn.IFNA(INDEX(MTT_codes,MATCH(loaded!BM420,MTT,0)),"")</f>
        <v/>
      </c>
      <c r="AH420" t="e">
        <f>INDEX(liv_ar_codes,MATCH(loaded!BO420,liv_ar,0))</f>
        <v>#N/A</v>
      </c>
      <c r="AI420" t="str">
        <f>_xlfn.IFNA(INDEX(MTT_codes,MATCH(loaded!BQ420,MTT,0)),"")</f>
        <v/>
      </c>
      <c r="AJ420">
        <f>_xlfn.IFNA(INDEX(mental_codes,MATCH(loaded!BS420,mental,0)),9)</f>
        <v>9</v>
      </c>
    </row>
    <row r="421" spans="2:36">
      <c r="B421">
        <f>loaded!C421</f>
        <v>0</v>
      </c>
      <c r="C421">
        <f>loaded!I421</f>
        <v>0</v>
      </c>
      <c r="D421">
        <f>IF(loaded!K421="Male",1,IF(loaded!K421="Female",2,9))</f>
        <v>9</v>
      </c>
      <c r="E421" s="89" t="e">
        <f>IF(stats!$Y$13,DATE(RIGHT(loaded!M421,4),MID(loaded!M421,3,2),LEFT(loaded!M421,2)),DATE(RIGHT(loaded!M421,4), MID(loaded!M421,4,2),LEFT(loaded!M421,2)))</f>
        <v>#VALUE!</v>
      </c>
      <c r="F421" s="67" t="e">
        <f t="shared" si="12"/>
        <v>#VALUE!</v>
      </c>
      <c r="G421" t="str">
        <f>LEFT(loaded!O421,3)</f>
        <v/>
      </c>
      <c r="H421" s="67" t="str">
        <f>_xlfn.IFNA(INDEX(cntry_codes,MATCH(loaded!Q421,countries,0)),IF(loaded!Q421="","0003",""))</f>
        <v>0003</v>
      </c>
      <c r="I421" t="e">
        <f>INDEX(atsi_codes,MATCH(loaded!S421,atsi,0))</f>
        <v>#N/A</v>
      </c>
      <c r="J421" t="e">
        <f>INDEX(lang_codes,MATCH(loaded!U421,lang,0))</f>
        <v>#N/A</v>
      </c>
      <c r="K421" s="6">
        <f>loaded!W421</f>
        <v>0</v>
      </c>
      <c r="L421" t="e">
        <f>INDEX(us_acc_codes,MATCH(loaded!Y421,us_acc,0))</f>
        <v>#N/A</v>
      </c>
      <c r="M421" t="e">
        <f>INDEX(client_codes,MATCH(loaded!AA421,client,0))</f>
        <v>#N/A</v>
      </c>
      <c r="N421" t="e">
        <f>INDEX(src_ref_codes,MATCH(loaded!AC421,src_ref,0))</f>
        <v>#N/A</v>
      </c>
      <c r="O421" s="89" t="e">
        <f>IF(stats!$Y$13,DATE(RIGHT(loaded!AE421,4),MID(loaded!AE421,3,2),LEFT(loaded!AE421,2)),DATE(RIGHT(loaded!AE421,4),MID(loaded!AE421,4,2),LEFT(loaded!AE421,2)))</f>
        <v>#VALUE!</v>
      </c>
      <c r="P421" s="89" t="e">
        <f>IF(stats!$Y$13,DATE(RIGHT(loaded!AG421,4),MID(loaded!AG421,3,2),LEFT(loaded!AG421,2)),DATE(RIGHT(loaded!AG421,4),MID(loaded!AG421,4,2),LEFT(loaded!AG421,2)))</f>
        <v>#VALUE!</v>
      </c>
      <c r="Q421" s="67" t="e">
        <f t="shared" si="13"/>
        <v>#VALUE!</v>
      </c>
      <c r="R421" t="e">
        <f>INDEX(reces_codes,MATCH(loaded!AI421,reason,0))</f>
        <v>#N/A</v>
      </c>
      <c r="S421" t="e">
        <f>INDEX(TDS_codes,MATCH(loaded!AK421,TDS,0))</f>
        <v>#N/A</v>
      </c>
      <c r="T421" t="e">
        <f>IF(M421=2,"",INDEX(method_codes,MATCH(loaded!AM421,method,0)))</f>
        <v>#N/A</v>
      </c>
      <c r="U421" t="e">
        <f>IF(M421=2,"",INDEX(inj_codes,MATCH(loaded!AO421,inj,0)))</f>
        <v>#N/A</v>
      </c>
      <c r="V421" t="e">
        <f>IF(M421=2,"",INDEX(drug_codes,MATCH(loaded!AQ421,drug,0)))</f>
        <v>#N/A</v>
      </c>
      <c r="W421" t="e">
        <f>IF(M421=2,"",_xlfn.IFNA(INDEX(drug_codes,MATCH(loaded!AS421,drug,0)),""))</f>
        <v>#N/A</v>
      </c>
      <c r="X421" t="e">
        <f>IF(M421=2,"",_xlfn.IFNA(INDEX(drug_codes,MATCH(loaded!AU421,drug,0)),""))</f>
        <v>#N/A</v>
      </c>
      <c r="Y421" t="e">
        <f>IF(M421=2,"",_xlfn.IFNA(INDEX(drug_codes,MATCH(loaded!AW421,drug,0)),""))</f>
        <v>#N/A</v>
      </c>
      <c r="Z421" t="e">
        <f>IF(M421=2,"",_xlfn.IFNA(INDEX(drug_codes,MATCH(loaded!AY421,drug,0)),""))</f>
        <v>#N/A</v>
      </c>
      <c r="AA421" t="e">
        <f>IF(M421=2,"",_xlfn.IFNA(INDEX(drug_codes,MATCH(loaded!BA421,drug,0)),""))</f>
        <v>#N/A</v>
      </c>
      <c r="AB421" t="e">
        <f>INDEX(MTT_codes,MATCH(loaded!BC421,MTT,0))</f>
        <v>#N/A</v>
      </c>
      <c r="AC421" t="str">
        <f>_xlfn.IFNA(INDEX(MTT_codes,MATCH(loaded!BE421,MTT,0)),"")</f>
        <v/>
      </c>
      <c r="AD421" t="str">
        <f>_xlfn.IFNA(INDEX(MTT_codes,MATCH(loaded!BG421,MTT,0)),"")</f>
        <v/>
      </c>
      <c r="AE421" t="str">
        <f>_xlfn.IFNA(INDEX(MTT_codes,MATCH(loaded!BI421,MTT,0)),"")</f>
        <v/>
      </c>
      <c r="AF421" t="str">
        <f>_xlfn.IFNA(INDEX(MTT_codes,MATCH(loaded!BK421,MTT,0)),"")</f>
        <v/>
      </c>
      <c r="AG421" t="str">
        <f>_xlfn.IFNA(INDEX(MTT_codes,MATCH(loaded!BM421,MTT,0)),"")</f>
        <v/>
      </c>
      <c r="AH421" t="e">
        <f>INDEX(liv_ar_codes,MATCH(loaded!BO421,liv_ar,0))</f>
        <v>#N/A</v>
      </c>
      <c r="AI421" t="str">
        <f>_xlfn.IFNA(INDEX(MTT_codes,MATCH(loaded!BQ421,MTT,0)),"")</f>
        <v/>
      </c>
      <c r="AJ421">
        <f>_xlfn.IFNA(INDEX(mental_codes,MATCH(loaded!BS421,mental,0)),9)</f>
        <v>9</v>
      </c>
    </row>
    <row r="422" spans="2:36">
      <c r="B422">
        <f>loaded!C422</f>
        <v>0</v>
      </c>
      <c r="C422">
        <f>loaded!I422</f>
        <v>0</v>
      </c>
      <c r="D422">
        <f>IF(loaded!K422="Male",1,IF(loaded!K422="Female",2,9))</f>
        <v>9</v>
      </c>
      <c r="E422" s="89" t="e">
        <f>IF(stats!$Y$13,DATE(RIGHT(loaded!M422,4),MID(loaded!M422,3,2),LEFT(loaded!M422,2)),DATE(RIGHT(loaded!M422,4), MID(loaded!M422,4,2),LEFT(loaded!M422,2)))</f>
        <v>#VALUE!</v>
      </c>
      <c r="F422" s="67" t="e">
        <f t="shared" si="12"/>
        <v>#VALUE!</v>
      </c>
      <c r="G422" t="str">
        <f>LEFT(loaded!O422,3)</f>
        <v/>
      </c>
      <c r="H422" s="67" t="str">
        <f>_xlfn.IFNA(INDEX(cntry_codes,MATCH(loaded!Q422,countries,0)),IF(loaded!Q422="","0003",""))</f>
        <v>0003</v>
      </c>
      <c r="I422" t="e">
        <f>INDEX(atsi_codes,MATCH(loaded!S422,atsi,0))</f>
        <v>#N/A</v>
      </c>
      <c r="J422" t="e">
        <f>INDEX(lang_codes,MATCH(loaded!U422,lang,0))</f>
        <v>#N/A</v>
      </c>
      <c r="K422" s="6">
        <f>loaded!W422</f>
        <v>0</v>
      </c>
      <c r="L422" t="e">
        <f>INDEX(us_acc_codes,MATCH(loaded!Y422,us_acc,0))</f>
        <v>#N/A</v>
      </c>
      <c r="M422" t="e">
        <f>INDEX(client_codes,MATCH(loaded!AA422,client,0))</f>
        <v>#N/A</v>
      </c>
      <c r="N422" t="e">
        <f>INDEX(src_ref_codes,MATCH(loaded!AC422,src_ref,0))</f>
        <v>#N/A</v>
      </c>
      <c r="O422" s="89" t="e">
        <f>IF(stats!$Y$13,DATE(RIGHT(loaded!AE422,4),MID(loaded!AE422,3,2),LEFT(loaded!AE422,2)),DATE(RIGHT(loaded!AE422,4),MID(loaded!AE422,4,2),LEFT(loaded!AE422,2)))</f>
        <v>#VALUE!</v>
      </c>
      <c r="P422" s="89" t="e">
        <f>IF(stats!$Y$13,DATE(RIGHT(loaded!AG422,4),MID(loaded!AG422,3,2),LEFT(loaded!AG422,2)),DATE(RIGHT(loaded!AG422,4),MID(loaded!AG422,4,2),LEFT(loaded!AG422,2)))</f>
        <v>#VALUE!</v>
      </c>
      <c r="Q422" s="67" t="e">
        <f t="shared" si="13"/>
        <v>#VALUE!</v>
      </c>
      <c r="R422" t="e">
        <f>INDEX(reces_codes,MATCH(loaded!AI422,reason,0))</f>
        <v>#N/A</v>
      </c>
      <c r="S422" t="e">
        <f>INDEX(TDS_codes,MATCH(loaded!AK422,TDS,0))</f>
        <v>#N/A</v>
      </c>
      <c r="T422" t="e">
        <f>IF(M422=2,"",INDEX(method_codes,MATCH(loaded!AM422,method,0)))</f>
        <v>#N/A</v>
      </c>
      <c r="U422" t="e">
        <f>IF(M422=2,"",INDEX(inj_codes,MATCH(loaded!AO422,inj,0)))</f>
        <v>#N/A</v>
      </c>
      <c r="V422" t="e">
        <f>IF(M422=2,"",INDEX(drug_codes,MATCH(loaded!AQ422,drug,0)))</f>
        <v>#N/A</v>
      </c>
      <c r="W422" t="e">
        <f>IF(M422=2,"",_xlfn.IFNA(INDEX(drug_codes,MATCH(loaded!AS422,drug,0)),""))</f>
        <v>#N/A</v>
      </c>
      <c r="X422" t="e">
        <f>IF(M422=2,"",_xlfn.IFNA(INDEX(drug_codes,MATCH(loaded!AU422,drug,0)),""))</f>
        <v>#N/A</v>
      </c>
      <c r="Y422" t="e">
        <f>IF(M422=2,"",_xlfn.IFNA(INDEX(drug_codes,MATCH(loaded!AW422,drug,0)),""))</f>
        <v>#N/A</v>
      </c>
      <c r="Z422" t="e">
        <f>IF(M422=2,"",_xlfn.IFNA(INDEX(drug_codes,MATCH(loaded!AY422,drug,0)),""))</f>
        <v>#N/A</v>
      </c>
      <c r="AA422" t="e">
        <f>IF(M422=2,"",_xlfn.IFNA(INDEX(drug_codes,MATCH(loaded!BA422,drug,0)),""))</f>
        <v>#N/A</v>
      </c>
      <c r="AB422" t="e">
        <f>INDEX(MTT_codes,MATCH(loaded!BC422,MTT,0))</f>
        <v>#N/A</v>
      </c>
      <c r="AC422" t="str">
        <f>_xlfn.IFNA(INDEX(MTT_codes,MATCH(loaded!BE422,MTT,0)),"")</f>
        <v/>
      </c>
      <c r="AD422" t="str">
        <f>_xlfn.IFNA(INDEX(MTT_codes,MATCH(loaded!BG422,MTT,0)),"")</f>
        <v/>
      </c>
      <c r="AE422" t="str">
        <f>_xlfn.IFNA(INDEX(MTT_codes,MATCH(loaded!BI422,MTT,0)),"")</f>
        <v/>
      </c>
      <c r="AF422" t="str">
        <f>_xlfn.IFNA(INDEX(MTT_codes,MATCH(loaded!BK422,MTT,0)),"")</f>
        <v/>
      </c>
      <c r="AG422" t="str">
        <f>_xlfn.IFNA(INDEX(MTT_codes,MATCH(loaded!BM422,MTT,0)),"")</f>
        <v/>
      </c>
      <c r="AH422" t="e">
        <f>INDEX(liv_ar_codes,MATCH(loaded!BO422,liv_ar,0))</f>
        <v>#N/A</v>
      </c>
      <c r="AI422" t="str">
        <f>_xlfn.IFNA(INDEX(MTT_codes,MATCH(loaded!BQ422,MTT,0)),"")</f>
        <v/>
      </c>
      <c r="AJ422">
        <f>_xlfn.IFNA(INDEX(mental_codes,MATCH(loaded!BS422,mental,0)),9)</f>
        <v>9</v>
      </c>
    </row>
    <row r="423" spans="2:36">
      <c r="B423">
        <f>loaded!C423</f>
        <v>0</v>
      </c>
      <c r="C423">
        <f>loaded!I423</f>
        <v>0</v>
      </c>
      <c r="D423">
        <f>IF(loaded!K423="Male",1,IF(loaded!K423="Female",2,9))</f>
        <v>9</v>
      </c>
      <c r="E423" s="89" t="e">
        <f>IF(stats!$Y$13,DATE(RIGHT(loaded!M423,4),MID(loaded!M423,3,2),LEFT(loaded!M423,2)),DATE(RIGHT(loaded!M423,4), MID(loaded!M423,4,2),LEFT(loaded!M423,2)))</f>
        <v>#VALUE!</v>
      </c>
      <c r="F423" s="67" t="e">
        <f t="shared" si="12"/>
        <v>#VALUE!</v>
      </c>
      <c r="G423" t="str">
        <f>LEFT(loaded!O423,3)</f>
        <v/>
      </c>
      <c r="H423" s="67" t="str">
        <f>_xlfn.IFNA(INDEX(cntry_codes,MATCH(loaded!Q423,countries,0)),IF(loaded!Q423="","0003",""))</f>
        <v>0003</v>
      </c>
      <c r="I423" t="e">
        <f>INDEX(atsi_codes,MATCH(loaded!S423,atsi,0))</f>
        <v>#N/A</v>
      </c>
      <c r="J423" t="e">
        <f>INDEX(lang_codes,MATCH(loaded!U423,lang,0))</f>
        <v>#N/A</v>
      </c>
      <c r="K423" s="6">
        <f>loaded!W423</f>
        <v>0</v>
      </c>
      <c r="L423" t="e">
        <f>INDEX(us_acc_codes,MATCH(loaded!Y423,us_acc,0))</f>
        <v>#N/A</v>
      </c>
      <c r="M423" t="e">
        <f>INDEX(client_codes,MATCH(loaded!AA423,client,0))</f>
        <v>#N/A</v>
      </c>
      <c r="N423" t="e">
        <f>INDEX(src_ref_codes,MATCH(loaded!AC423,src_ref,0))</f>
        <v>#N/A</v>
      </c>
      <c r="O423" s="89" t="e">
        <f>IF(stats!$Y$13,DATE(RIGHT(loaded!AE423,4),MID(loaded!AE423,3,2),LEFT(loaded!AE423,2)),DATE(RIGHT(loaded!AE423,4),MID(loaded!AE423,4,2),LEFT(loaded!AE423,2)))</f>
        <v>#VALUE!</v>
      </c>
      <c r="P423" s="89" t="e">
        <f>IF(stats!$Y$13,DATE(RIGHT(loaded!AG423,4),MID(loaded!AG423,3,2),LEFT(loaded!AG423,2)),DATE(RIGHT(loaded!AG423,4),MID(loaded!AG423,4,2),LEFT(loaded!AG423,2)))</f>
        <v>#VALUE!</v>
      </c>
      <c r="Q423" s="67" t="e">
        <f t="shared" si="13"/>
        <v>#VALUE!</v>
      </c>
      <c r="R423" t="e">
        <f>INDEX(reces_codes,MATCH(loaded!AI423,reason,0))</f>
        <v>#N/A</v>
      </c>
      <c r="S423" t="e">
        <f>INDEX(TDS_codes,MATCH(loaded!AK423,TDS,0))</f>
        <v>#N/A</v>
      </c>
      <c r="T423" t="e">
        <f>IF(M423=2,"",INDEX(method_codes,MATCH(loaded!AM423,method,0)))</f>
        <v>#N/A</v>
      </c>
      <c r="U423" t="e">
        <f>IF(M423=2,"",INDEX(inj_codes,MATCH(loaded!AO423,inj,0)))</f>
        <v>#N/A</v>
      </c>
      <c r="V423" t="e">
        <f>IF(M423=2,"",INDEX(drug_codes,MATCH(loaded!AQ423,drug,0)))</f>
        <v>#N/A</v>
      </c>
      <c r="W423" t="e">
        <f>IF(M423=2,"",_xlfn.IFNA(INDEX(drug_codes,MATCH(loaded!AS423,drug,0)),""))</f>
        <v>#N/A</v>
      </c>
      <c r="X423" t="e">
        <f>IF(M423=2,"",_xlfn.IFNA(INDEX(drug_codes,MATCH(loaded!AU423,drug,0)),""))</f>
        <v>#N/A</v>
      </c>
      <c r="Y423" t="e">
        <f>IF(M423=2,"",_xlfn.IFNA(INDEX(drug_codes,MATCH(loaded!AW423,drug,0)),""))</f>
        <v>#N/A</v>
      </c>
      <c r="Z423" t="e">
        <f>IF(M423=2,"",_xlfn.IFNA(INDEX(drug_codes,MATCH(loaded!AY423,drug,0)),""))</f>
        <v>#N/A</v>
      </c>
      <c r="AA423" t="e">
        <f>IF(M423=2,"",_xlfn.IFNA(INDEX(drug_codes,MATCH(loaded!BA423,drug,0)),""))</f>
        <v>#N/A</v>
      </c>
      <c r="AB423" t="e">
        <f>INDEX(MTT_codes,MATCH(loaded!BC423,MTT,0))</f>
        <v>#N/A</v>
      </c>
      <c r="AC423" t="str">
        <f>_xlfn.IFNA(INDEX(MTT_codes,MATCH(loaded!BE423,MTT,0)),"")</f>
        <v/>
      </c>
      <c r="AD423" t="str">
        <f>_xlfn.IFNA(INDEX(MTT_codes,MATCH(loaded!BG423,MTT,0)),"")</f>
        <v/>
      </c>
      <c r="AE423" t="str">
        <f>_xlfn.IFNA(INDEX(MTT_codes,MATCH(loaded!BI423,MTT,0)),"")</f>
        <v/>
      </c>
      <c r="AF423" t="str">
        <f>_xlfn.IFNA(INDEX(MTT_codes,MATCH(loaded!BK423,MTT,0)),"")</f>
        <v/>
      </c>
      <c r="AG423" t="str">
        <f>_xlfn.IFNA(INDEX(MTT_codes,MATCH(loaded!BM423,MTT,0)),"")</f>
        <v/>
      </c>
      <c r="AH423" t="e">
        <f>INDEX(liv_ar_codes,MATCH(loaded!BO423,liv_ar,0))</f>
        <v>#N/A</v>
      </c>
      <c r="AI423" t="str">
        <f>_xlfn.IFNA(INDEX(MTT_codes,MATCH(loaded!BQ423,MTT,0)),"")</f>
        <v/>
      </c>
      <c r="AJ423">
        <f>_xlfn.IFNA(INDEX(mental_codes,MATCH(loaded!BS423,mental,0)),9)</f>
        <v>9</v>
      </c>
    </row>
    <row r="424" spans="2:36">
      <c r="B424">
        <f>loaded!C424</f>
        <v>0</v>
      </c>
      <c r="C424">
        <f>loaded!I424</f>
        <v>0</v>
      </c>
      <c r="D424">
        <f>IF(loaded!K424="Male",1,IF(loaded!K424="Female",2,9))</f>
        <v>9</v>
      </c>
      <c r="E424" s="89" t="e">
        <f>IF(stats!$Y$13,DATE(RIGHT(loaded!M424,4),MID(loaded!M424,3,2),LEFT(loaded!M424,2)),DATE(RIGHT(loaded!M424,4), MID(loaded!M424,4,2),LEFT(loaded!M424,2)))</f>
        <v>#VALUE!</v>
      </c>
      <c r="F424" s="67" t="e">
        <f t="shared" si="12"/>
        <v>#VALUE!</v>
      </c>
      <c r="G424" t="str">
        <f>LEFT(loaded!O424,3)</f>
        <v/>
      </c>
      <c r="H424" s="67" t="str">
        <f>_xlfn.IFNA(INDEX(cntry_codes,MATCH(loaded!Q424,countries,0)),IF(loaded!Q424="","0003",""))</f>
        <v>0003</v>
      </c>
      <c r="I424" t="e">
        <f>INDEX(atsi_codes,MATCH(loaded!S424,atsi,0))</f>
        <v>#N/A</v>
      </c>
      <c r="J424" t="e">
        <f>INDEX(lang_codes,MATCH(loaded!U424,lang,0))</f>
        <v>#N/A</v>
      </c>
      <c r="K424" s="6">
        <f>loaded!W424</f>
        <v>0</v>
      </c>
      <c r="L424" t="e">
        <f>INDEX(us_acc_codes,MATCH(loaded!Y424,us_acc,0))</f>
        <v>#N/A</v>
      </c>
      <c r="M424" t="e">
        <f>INDEX(client_codes,MATCH(loaded!AA424,client,0))</f>
        <v>#N/A</v>
      </c>
      <c r="N424" t="e">
        <f>INDEX(src_ref_codes,MATCH(loaded!AC424,src_ref,0))</f>
        <v>#N/A</v>
      </c>
      <c r="O424" s="89" t="e">
        <f>IF(stats!$Y$13,DATE(RIGHT(loaded!AE424,4),MID(loaded!AE424,3,2),LEFT(loaded!AE424,2)),DATE(RIGHT(loaded!AE424,4),MID(loaded!AE424,4,2),LEFT(loaded!AE424,2)))</f>
        <v>#VALUE!</v>
      </c>
      <c r="P424" s="89" t="e">
        <f>IF(stats!$Y$13,DATE(RIGHT(loaded!AG424,4),MID(loaded!AG424,3,2),LEFT(loaded!AG424,2)),DATE(RIGHT(loaded!AG424,4),MID(loaded!AG424,4,2),LEFT(loaded!AG424,2)))</f>
        <v>#VALUE!</v>
      </c>
      <c r="Q424" s="67" t="e">
        <f t="shared" si="13"/>
        <v>#VALUE!</v>
      </c>
      <c r="R424" t="e">
        <f>INDEX(reces_codes,MATCH(loaded!AI424,reason,0))</f>
        <v>#N/A</v>
      </c>
      <c r="S424" t="e">
        <f>INDEX(TDS_codes,MATCH(loaded!AK424,TDS,0))</f>
        <v>#N/A</v>
      </c>
      <c r="T424" t="e">
        <f>IF(M424=2,"",INDEX(method_codes,MATCH(loaded!AM424,method,0)))</f>
        <v>#N/A</v>
      </c>
      <c r="U424" t="e">
        <f>IF(M424=2,"",INDEX(inj_codes,MATCH(loaded!AO424,inj,0)))</f>
        <v>#N/A</v>
      </c>
      <c r="V424" t="e">
        <f>IF(M424=2,"",INDEX(drug_codes,MATCH(loaded!AQ424,drug,0)))</f>
        <v>#N/A</v>
      </c>
      <c r="W424" t="e">
        <f>IF(M424=2,"",_xlfn.IFNA(INDEX(drug_codes,MATCH(loaded!AS424,drug,0)),""))</f>
        <v>#N/A</v>
      </c>
      <c r="X424" t="e">
        <f>IF(M424=2,"",_xlfn.IFNA(INDEX(drug_codes,MATCH(loaded!AU424,drug,0)),""))</f>
        <v>#N/A</v>
      </c>
      <c r="Y424" t="e">
        <f>IF(M424=2,"",_xlfn.IFNA(INDEX(drug_codes,MATCH(loaded!AW424,drug,0)),""))</f>
        <v>#N/A</v>
      </c>
      <c r="Z424" t="e">
        <f>IF(M424=2,"",_xlfn.IFNA(INDEX(drug_codes,MATCH(loaded!AY424,drug,0)),""))</f>
        <v>#N/A</v>
      </c>
      <c r="AA424" t="e">
        <f>IF(M424=2,"",_xlfn.IFNA(INDEX(drug_codes,MATCH(loaded!BA424,drug,0)),""))</f>
        <v>#N/A</v>
      </c>
      <c r="AB424" t="e">
        <f>INDEX(MTT_codes,MATCH(loaded!BC424,MTT,0))</f>
        <v>#N/A</v>
      </c>
      <c r="AC424" t="str">
        <f>_xlfn.IFNA(INDEX(MTT_codes,MATCH(loaded!BE424,MTT,0)),"")</f>
        <v/>
      </c>
      <c r="AD424" t="str">
        <f>_xlfn.IFNA(INDEX(MTT_codes,MATCH(loaded!BG424,MTT,0)),"")</f>
        <v/>
      </c>
      <c r="AE424" t="str">
        <f>_xlfn.IFNA(INDEX(MTT_codes,MATCH(loaded!BI424,MTT,0)),"")</f>
        <v/>
      </c>
      <c r="AF424" t="str">
        <f>_xlfn.IFNA(INDEX(MTT_codes,MATCH(loaded!BK424,MTT,0)),"")</f>
        <v/>
      </c>
      <c r="AG424" t="str">
        <f>_xlfn.IFNA(INDEX(MTT_codes,MATCH(loaded!BM424,MTT,0)),"")</f>
        <v/>
      </c>
      <c r="AH424" t="e">
        <f>INDEX(liv_ar_codes,MATCH(loaded!BO424,liv_ar,0))</f>
        <v>#N/A</v>
      </c>
      <c r="AI424" t="str">
        <f>_xlfn.IFNA(INDEX(MTT_codes,MATCH(loaded!BQ424,MTT,0)),"")</f>
        <v/>
      </c>
      <c r="AJ424">
        <f>_xlfn.IFNA(INDEX(mental_codes,MATCH(loaded!BS424,mental,0)),9)</f>
        <v>9</v>
      </c>
    </row>
    <row r="425" spans="2:36">
      <c r="B425">
        <f>loaded!C425</f>
        <v>0</v>
      </c>
      <c r="C425">
        <f>loaded!I425</f>
        <v>0</v>
      </c>
      <c r="D425">
        <f>IF(loaded!K425="Male",1,IF(loaded!K425="Female",2,9))</f>
        <v>9</v>
      </c>
      <c r="E425" s="89" t="e">
        <f>IF(stats!$Y$13,DATE(RIGHT(loaded!M425,4),MID(loaded!M425,3,2),LEFT(loaded!M425,2)),DATE(RIGHT(loaded!M425,4), MID(loaded!M425,4,2),LEFT(loaded!M425,2)))</f>
        <v>#VALUE!</v>
      </c>
      <c r="F425" s="67" t="e">
        <f t="shared" si="12"/>
        <v>#VALUE!</v>
      </c>
      <c r="G425" t="str">
        <f>LEFT(loaded!O425,3)</f>
        <v/>
      </c>
      <c r="H425" s="67" t="str">
        <f>_xlfn.IFNA(INDEX(cntry_codes,MATCH(loaded!Q425,countries,0)),IF(loaded!Q425="","0003",""))</f>
        <v>0003</v>
      </c>
      <c r="I425" t="e">
        <f>INDEX(atsi_codes,MATCH(loaded!S425,atsi,0))</f>
        <v>#N/A</v>
      </c>
      <c r="J425" t="e">
        <f>INDEX(lang_codes,MATCH(loaded!U425,lang,0))</f>
        <v>#N/A</v>
      </c>
      <c r="K425" s="6">
        <f>loaded!W425</f>
        <v>0</v>
      </c>
      <c r="L425" t="e">
        <f>INDEX(us_acc_codes,MATCH(loaded!Y425,us_acc,0))</f>
        <v>#N/A</v>
      </c>
      <c r="M425" t="e">
        <f>INDEX(client_codes,MATCH(loaded!AA425,client,0))</f>
        <v>#N/A</v>
      </c>
      <c r="N425" t="e">
        <f>INDEX(src_ref_codes,MATCH(loaded!AC425,src_ref,0))</f>
        <v>#N/A</v>
      </c>
      <c r="O425" s="89" t="e">
        <f>IF(stats!$Y$13,DATE(RIGHT(loaded!AE425,4),MID(loaded!AE425,3,2),LEFT(loaded!AE425,2)),DATE(RIGHT(loaded!AE425,4),MID(loaded!AE425,4,2),LEFT(loaded!AE425,2)))</f>
        <v>#VALUE!</v>
      </c>
      <c r="P425" s="89" t="e">
        <f>IF(stats!$Y$13,DATE(RIGHT(loaded!AG425,4),MID(loaded!AG425,3,2),LEFT(loaded!AG425,2)),DATE(RIGHT(loaded!AG425,4),MID(loaded!AG425,4,2),LEFT(loaded!AG425,2)))</f>
        <v>#VALUE!</v>
      </c>
      <c r="Q425" s="67" t="e">
        <f t="shared" si="13"/>
        <v>#VALUE!</v>
      </c>
      <c r="R425" t="e">
        <f>INDEX(reces_codes,MATCH(loaded!AI425,reason,0))</f>
        <v>#N/A</v>
      </c>
      <c r="S425" t="e">
        <f>INDEX(TDS_codes,MATCH(loaded!AK425,TDS,0))</f>
        <v>#N/A</v>
      </c>
      <c r="T425" t="e">
        <f>IF(M425=2,"",INDEX(method_codes,MATCH(loaded!AM425,method,0)))</f>
        <v>#N/A</v>
      </c>
      <c r="U425" t="e">
        <f>IF(M425=2,"",INDEX(inj_codes,MATCH(loaded!AO425,inj,0)))</f>
        <v>#N/A</v>
      </c>
      <c r="V425" t="e">
        <f>IF(M425=2,"",INDEX(drug_codes,MATCH(loaded!AQ425,drug,0)))</f>
        <v>#N/A</v>
      </c>
      <c r="W425" t="e">
        <f>IF(M425=2,"",_xlfn.IFNA(INDEX(drug_codes,MATCH(loaded!AS425,drug,0)),""))</f>
        <v>#N/A</v>
      </c>
      <c r="X425" t="e">
        <f>IF(M425=2,"",_xlfn.IFNA(INDEX(drug_codes,MATCH(loaded!AU425,drug,0)),""))</f>
        <v>#N/A</v>
      </c>
      <c r="Y425" t="e">
        <f>IF(M425=2,"",_xlfn.IFNA(INDEX(drug_codes,MATCH(loaded!AW425,drug,0)),""))</f>
        <v>#N/A</v>
      </c>
      <c r="Z425" t="e">
        <f>IF(M425=2,"",_xlfn.IFNA(INDEX(drug_codes,MATCH(loaded!AY425,drug,0)),""))</f>
        <v>#N/A</v>
      </c>
      <c r="AA425" t="e">
        <f>IF(M425=2,"",_xlfn.IFNA(INDEX(drug_codes,MATCH(loaded!BA425,drug,0)),""))</f>
        <v>#N/A</v>
      </c>
      <c r="AB425" t="e">
        <f>INDEX(MTT_codes,MATCH(loaded!BC425,MTT,0))</f>
        <v>#N/A</v>
      </c>
      <c r="AC425" t="str">
        <f>_xlfn.IFNA(INDEX(MTT_codes,MATCH(loaded!BE425,MTT,0)),"")</f>
        <v/>
      </c>
      <c r="AD425" t="str">
        <f>_xlfn.IFNA(INDEX(MTT_codes,MATCH(loaded!BG425,MTT,0)),"")</f>
        <v/>
      </c>
      <c r="AE425" t="str">
        <f>_xlfn.IFNA(INDEX(MTT_codes,MATCH(loaded!BI425,MTT,0)),"")</f>
        <v/>
      </c>
      <c r="AF425" t="str">
        <f>_xlfn.IFNA(INDEX(MTT_codes,MATCH(loaded!BK425,MTT,0)),"")</f>
        <v/>
      </c>
      <c r="AG425" t="str">
        <f>_xlfn.IFNA(INDEX(MTT_codes,MATCH(loaded!BM425,MTT,0)),"")</f>
        <v/>
      </c>
      <c r="AH425" t="e">
        <f>INDEX(liv_ar_codes,MATCH(loaded!BO425,liv_ar,0))</f>
        <v>#N/A</v>
      </c>
      <c r="AI425" t="str">
        <f>_xlfn.IFNA(INDEX(MTT_codes,MATCH(loaded!BQ425,MTT,0)),"")</f>
        <v/>
      </c>
      <c r="AJ425">
        <f>_xlfn.IFNA(INDEX(mental_codes,MATCH(loaded!BS425,mental,0)),9)</f>
        <v>9</v>
      </c>
    </row>
    <row r="426" spans="2:36">
      <c r="B426">
        <f>loaded!C426</f>
        <v>0</v>
      </c>
      <c r="C426">
        <f>loaded!I426</f>
        <v>0</v>
      </c>
      <c r="D426">
        <f>IF(loaded!K426="Male",1,IF(loaded!K426="Female",2,9))</f>
        <v>9</v>
      </c>
      <c r="E426" s="89" t="e">
        <f>IF(stats!$Y$13,DATE(RIGHT(loaded!M426,4),MID(loaded!M426,3,2),LEFT(loaded!M426,2)),DATE(RIGHT(loaded!M426,4), MID(loaded!M426,4,2),LEFT(loaded!M426,2)))</f>
        <v>#VALUE!</v>
      </c>
      <c r="F426" s="67" t="e">
        <f t="shared" si="12"/>
        <v>#VALUE!</v>
      </c>
      <c r="G426" t="str">
        <f>LEFT(loaded!O426,3)</f>
        <v/>
      </c>
      <c r="H426" s="67" t="str">
        <f>_xlfn.IFNA(INDEX(cntry_codes,MATCH(loaded!Q426,countries,0)),IF(loaded!Q426="","0003",""))</f>
        <v>0003</v>
      </c>
      <c r="I426" t="e">
        <f>INDEX(atsi_codes,MATCH(loaded!S426,atsi,0))</f>
        <v>#N/A</v>
      </c>
      <c r="J426" t="e">
        <f>INDEX(lang_codes,MATCH(loaded!U426,lang,0))</f>
        <v>#N/A</v>
      </c>
      <c r="K426" s="6">
        <f>loaded!W426</f>
        <v>0</v>
      </c>
      <c r="L426" t="e">
        <f>INDEX(us_acc_codes,MATCH(loaded!Y426,us_acc,0))</f>
        <v>#N/A</v>
      </c>
      <c r="M426" t="e">
        <f>INDEX(client_codes,MATCH(loaded!AA426,client,0))</f>
        <v>#N/A</v>
      </c>
      <c r="N426" t="e">
        <f>INDEX(src_ref_codes,MATCH(loaded!AC426,src_ref,0))</f>
        <v>#N/A</v>
      </c>
      <c r="O426" s="89" t="e">
        <f>IF(stats!$Y$13,DATE(RIGHT(loaded!AE426,4),MID(loaded!AE426,3,2),LEFT(loaded!AE426,2)),DATE(RIGHT(loaded!AE426,4),MID(loaded!AE426,4,2),LEFT(loaded!AE426,2)))</f>
        <v>#VALUE!</v>
      </c>
      <c r="P426" s="89" t="e">
        <f>IF(stats!$Y$13,DATE(RIGHT(loaded!AG426,4),MID(loaded!AG426,3,2),LEFT(loaded!AG426,2)),DATE(RIGHT(loaded!AG426,4),MID(loaded!AG426,4,2),LEFT(loaded!AG426,2)))</f>
        <v>#VALUE!</v>
      </c>
      <c r="Q426" s="67" t="e">
        <f t="shared" si="13"/>
        <v>#VALUE!</v>
      </c>
      <c r="R426" t="e">
        <f>INDEX(reces_codes,MATCH(loaded!AI426,reason,0))</f>
        <v>#N/A</v>
      </c>
      <c r="S426" t="e">
        <f>INDEX(TDS_codes,MATCH(loaded!AK426,TDS,0))</f>
        <v>#N/A</v>
      </c>
      <c r="T426" t="e">
        <f>IF(M426=2,"",INDEX(method_codes,MATCH(loaded!AM426,method,0)))</f>
        <v>#N/A</v>
      </c>
      <c r="U426" t="e">
        <f>IF(M426=2,"",INDEX(inj_codes,MATCH(loaded!AO426,inj,0)))</f>
        <v>#N/A</v>
      </c>
      <c r="V426" t="e">
        <f>IF(M426=2,"",INDEX(drug_codes,MATCH(loaded!AQ426,drug,0)))</f>
        <v>#N/A</v>
      </c>
      <c r="W426" t="e">
        <f>IF(M426=2,"",_xlfn.IFNA(INDEX(drug_codes,MATCH(loaded!AS426,drug,0)),""))</f>
        <v>#N/A</v>
      </c>
      <c r="X426" t="e">
        <f>IF(M426=2,"",_xlfn.IFNA(INDEX(drug_codes,MATCH(loaded!AU426,drug,0)),""))</f>
        <v>#N/A</v>
      </c>
      <c r="Y426" t="e">
        <f>IF(M426=2,"",_xlfn.IFNA(INDEX(drug_codes,MATCH(loaded!AW426,drug,0)),""))</f>
        <v>#N/A</v>
      </c>
      <c r="Z426" t="e">
        <f>IF(M426=2,"",_xlfn.IFNA(INDEX(drug_codes,MATCH(loaded!AY426,drug,0)),""))</f>
        <v>#N/A</v>
      </c>
      <c r="AA426" t="e">
        <f>IF(M426=2,"",_xlfn.IFNA(INDEX(drug_codes,MATCH(loaded!BA426,drug,0)),""))</f>
        <v>#N/A</v>
      </c>
      <c r="AB426" t="e">
        <f>INDEX(MTT_codes,MATCH(loaded!BC426,MTT,0))</f>
        <v>#N/A</v>
      </c>
      <c r="AC426" t="str">
        <f>_xlfn.IFNA(INDEX(MTT_codes,MATCH(loaded!BE426,MTT,0)),"")</f>
        <v/>
      </c>
      <c r="AD426" t="str">
        <f>_xlfn.IFNA(INDEX(MTT_codes,MATCH(loaded!BG426,MTT,0)),"")</f>
        <v/>
      </c>
      <c r="AE426" t="str">
        <f>_xlfn.IFNA(INDEX(MTT_codes,MATCH(loaded!BI426,MTT,0)),"")</f>
        <v/>
      </c>
      <c r="AF426" t="str">
        <f>_xlfn.IFNA(INDEX(MTT_codes,MATCH(loaded!BK426,MTT,0)),"")</f>
        <v/>
      </c>
      <c r="AG426" t="str">
        <f>_xlfn.IFNA(INDEX(MTT_codes,MATCH(loaded!BM426,MTT,0)),"")</f>
        <v/>
      </c>
      <c r="AH426" t="e">
        <f>INDEX(liv_ar_codes,MATCH(loaded!BO426,liv_ar,0))</f>
        <v>#N/A</v>
      </c>
      <c r="AI426" t="str">
        <f>_xlfn.IFNA(INDEX(MTT_codes,MATCH(loaded!BQ426,MTT,0)),"")</f>
        <v/>
      </c>
      <c r="AJ426">
        <f>_xlfn.IFNA(INDEX(mental_codes,MATCH(loaded!BS426,mental,0)),9)</f>
        <v>9</v>
      </c>
    </row>
    <row r="427" spans="2:36">
      <c r="B427">
        <f>loaded!C427</f>
        <v>0</v>
      </c>
      <c r="C427">
        <f>loaded!I427</f>
        <v>0</v>
      </c>
      <c r="D427">
        <f>IF(loaded!K427="Male",1,IF(loaded!K427="Female",2,9))</f>
        <v>9</v>
      </c>
      <c r="E427" s="89" t="e">
        <f>IF(stats!$Y$13,DATE(RIGHT(loaded!M427,4),MID(loaded!M427,3,2),LEFT(loaded!M427,2)),DATE(RIGHT(loaded!M427,4), MID(loaded!M427,4,2),LEFT(loaded!M427,2)))</f>
        <v>#VALUE!</v>
      </c>
      <c r="F427" s="67" t="e">
        <f t="shared" si="12"/>
        <v>#VALUE!</v>
      </c>
      <c r="G427" t="str">
        <f>LEFT(loaded!O427,3)</f>
        <v/>
      </c>
      <c r="H427" s="67" t="str">
        <f>_xlfn.IFNA(INDEX(cntry_codes,MATCH(loaded!Q427,countries,0)),IF(loaded!Q427="","0003",""))</f>
        <v>0003</v>
      </c>
      <c r="I427" t="e">
        <f>INDEX(atsi_codes,MATCH(loaded!S427,atsi,0))</f>
        <v>#N/A</v>
      </c>
      <c r="J427" t="e">
        <f>INDEX(lang_codes,MATCH(loaded!U427,lang,0))</f>
        <v>#N/A</v>
      </c>
      <c r="K427" s="6">
        <f>loaded!W427</f>
        <v>0</v>
      </c>
      <c r="L427" t="e">
        <f>INDEX(us_acc_codes,MATCH(loaded!Y427,us_acc,0))</f>
        <v>#N/A</v>
      </c>
      <c r="M427" t="e">
        <f>INDEX(client_codes,MATCH(loaded!AA427,client,0))</f>
        <v>#N/A</v>
      </c>
      <c r="N427" t="e">
        <f>INDEX(src_ref_codes,MATCH(loaded!AC427,src_ref,0))</f>
        <v>#N/A</v>
      </c>
      <c r="O427" s="89" t="e">
        <f>IF(stats!$Y$13,DATE(RIGHT(loaded!AE427,4),MID(loaded!AE427,3,2),LEFT(loaded!AE427,2)),DATE(RIGHT(loaded!AE427,4),MID(loaded!AE427,4,2),LEFT(loaded!AE427,2)))</f>
        <v>#VALUE!</v>
      </c>
      <c r="P427" s="89" t="e">
        <f>IF(stats!$Y$13,DATE(RIGHT(loaded!AG427,4),MID(loaded!AG427,3,2),LEFT(loaded!AG427,2)),DATE(RIGHT(loaded!AG427,4),MID(loaded!AG427,4,2),LEFT(loaded!AG427,2)))</f>
        <v>#VALUE!</v>
      </c>
      <c r="Q427" s="67" t="e">
        <f t="shared" si="13"/>
        <v>#VALUE!</v>
      </c>
      <c r="R427" t="e">
        <f>INDEX(reces_codes,MATCH(loaded!AI427,reason,0))</f>
        <v>#N/A</v>
      </c>
      <c r="S427" t="e">
        <f>INDEX(TDS_codes,MATCH(loaded!AK427,TDS,0))</f>
        <v>#N/A</v>
      </c>
      <c r="T427" t="e">
        <f>IF(M427=2,"",INDEX(method_codes,MATCH(loaded!AM427,method,0)))</f>
        <v>#N/A</v>
      </c>
      <c r="U427" t="e">
        <f>IF(M427=2,"",INDEX(inj_codes,MATCH(loaded!AO427,inj,0)))</f>
        <v>#N/A</v>
      </c>
      <c r="V427" t="e">
        <f>IF(M427=2,"",INDEX(drug_codes,MATCH(loaded!AQ427,drug,0)))</f>
        <v>#N/A</v>
      </c>
      <c r="W427" t="e">
        <f>IF(M427=2,"",_xlfn.IFNA(INDEX(drug_codes,MATCH(loaded!AS427,drug,0)),""))</f>
        <v>#N/A</v>
      </c>
      <c r="X427" t="e">
        <f>IF(M427=2,"",_xlfn.IFNA(INDEX(drug_codes,MATCH(loaded!AU427,drug,0)),""))</f>
        <v>#N/A</v>
      </c>
      <c r="Y427" t="e">
        <f>IF(M427=2,"",_xlfn.IFNA(INDEX(drug_codes,MATCH(loaded!AW427,drug,0)),""))</f>
        <v>#N/A</v>
      </c>
      <c r="Z427" t="e">
        <f>IF(M427=2,"",_xlfn.IFNA(INDEX(drug_codes,MATCH(loaded!AY427,drug,0)),""))</f>
        <v>#N/A</v>
      </c>
      <c r="AA427" t="e">
        <f>IF(M427=2,"",_xlfn.IFNA(INDEX(drug_codes,MATCH(loaded!BA427,drug,0)),""))</f>
        <v>#N/A</v>
      </c>
      <c r="AB427" t="e">
        <f>INDEX(MTT_codes,MATCH(loaded!BC427,MTT,0))</f>
        <v>#N/A</v>
      </c>
      <c r="AC427" t="str">
        <f>_xlfn.IFNA(INDEX(MTT_codes,MATCH(loaded!BE427,MTT,0)),"")</f>
        <v/>
      </c>
      <c r="AD427" t="str">
        <f>_xlfn.IFNA(INDEX(MTT_codes,MATCH(loaded!BG427,MTT,0)),"")</f>
        <v/>
      </c>
      <c r="AE427" t="str">
        <f>_xlfn.IFNA(INDEX(MTT_codes,MATCH(loaded!BI427,MTT,0)),"")</f>
        <v/>
      </c>
      <c r="AF427" t="str">
        <f>_xlfn.IFNA(INDEX(MTT_codes,MATCH(loaded!BK427,MTT,0)),"")</f>
        <v/>
      </c>
      <c r="AG427" t="str">
        <f>_xlfn.IFNA(INDEX(MTT_codes,MATCH(loaded!BM427,MTT,0)),"")</f>
        <v/>
      </c>
      <c r="AH427" t="e">
        <f>INDEX(liv_ar_codes,MATCH(loaded!BO427,liv_ar,0))</f>
        <v>#N/A</v>
      </c>
      <c r="AI427" t="str">
        <f>_xlfn.IFNA(INDEX(MTT_codes,MATCH(loaded!BQ427,MTT,0)),"")</f>
        <v/>
      </c>
      <c r="AJ427">
        <f>_xlfn.IFNA(INDEX(mental_codes,MATCH(loaded!BS427,mental,0)),9)</f>
        <v>9</v>
      </c>
    </row>
    <row r="428" spans="2:36">
      <c r="B428">
        <f>loaded!C428</f>
        <v>0</v>
      </c>
      <c r="C428">
        <f>loaded!I428</f>
        <v>0</v>
      </c>
      <c r="D428">
        <f>IF(loaded!K428="Male",1,IF(loaded!K428="Female",2,9))</f>
        <v>9</v>
      </c>
      <c r="E428" s="89" t="e">
        <f>IF(stats!$Y$13,DATE(RIGHT(loaded!M428,4),MID(loaded!M428,3,2),LEFT(loaded!M428,2)),DATE(RIGHT(loaded!M428,4), MID(loaded!M428,4,2),LEFT(loaded!M428,2)))</f>
        <v>#VALUE!</v>
      </c>
      <c r="F428" s="67" t="e">
        <f t="shared" si="12"/>
        <v>#VALUE!</v>
      </c>
      <c r="G428" t="str">
        <f>LEFT(loaded!O428,3)</f>
        <v/>
      </c>
      <c r="H428" s="67" t="str">
        <f>_xlfn.IFNA(INDEX(cntry_codes,MATCH(loaded!Q428,countries,0)),IF(loaded!Q428="","0003",""))</f>
        <v>0003</v>
      </c>
      <c r="I428" t="e">
        <f>INDEX(atsi_codes,MATCH(loaded!S428,atsi,0))</f>
        <v>#N/A</v>
      </c>
      <c r="J428" t="e">
        <f>INDEX(lang_codes,MATCH(loaded!U428,lang,0))</f>
        <v>#N/A</v>
      </c>
      <c r="K428" s="6">
        <f>loaded!W428</f>
        <v>0</v>
      </c>
      <c r="L428" t="e">
        <f>INDEX(us_acc_codes,MATCH(loaded!Y428,us_acc,0))</f>
        <v>#N/A</v>
      </c>
      <c r="M428" t="e">
        <f>INDEX(client_codes,MATCH(loaded!AA428,client,0))</f>
        <v>#N/A</v>
      </c>
      <c r="N428" t="e">
        <f>INDEX(src_ref_codes,MATCH(loaded!AC428,src_ref,0))</f>
        <v>#N/A</v>
      </c>
      <c r="O428" s="89" t="e">
        <f>IF(stats!$Y$13,DATE(RIGHT(loaded!AE428,4),MID(loaded!AE428,3,2),LEFT(loaded!AE428,2)),DATE(RIGHT(loaded!AE428,4),MID(loaded!AE428,4,2),LEFT(loaded!AE428,2)))</f>
        <v>#VALUE!</v>
      </c>
      <c r="P428" s="89" t="e">
        <f>IF(stats!$Y$13,DATE(RIGHT(loaded!AG428,4),MID(loaded!AG428,3,2),LEFT(loaded!AG428,2)),DATE(RIGHT(loaded!AG428,4),MID(loaded!AG428,4,2),LEFT(loaded!AG428,2)))</f>
        <v>#VALUE!</v>
      </c>
      <c r="Q428" s="67" t="e">
        <f t="shared" si="13"/>
        <v>#VALUE!</v>
      </c>
      <c r="R428" t="e">
        <f>INDEX(reces_codes,MATCH(loaded!AI428,reason,0))</f>
        <v>#N/A</v>
      </c>
      <c r="S428" t="e">
        <f>INDEX(TDS_codes,MATCH(loaded!AK428,TDS,0))</f>
        <v>#N/A</v>
      </c>
      <c r="T428" t="e">
        <f>IF(M428=2,"",INDEX(method_codes,MATCH(loaded!AM428,method,0)))</f>
        <v>#N/A</v>
      </c>
      <c r="U428" t="e">
        <f>IF(M428=2,"",INDEX(inj_codes,MATCH(loaded!AO428,inj,0)))</f>
        <v>#N/A</v>
      </c>
      <c r="V428" t="e">
        <f>IF(M428=2,"",INDEX(drug_codes,MATCH(loaded!AQ428,drug,0)))</f>
        <v>#N/A</v>
      </c>
      <c r="W428" t="e">
        <f>IF(M428=2,"",_xlfn.IFNA(INDEX(drug_codes,MATCH(loaded!AS428,drug,0)),""))</f>
        <v>#N/A</v>
      </c>
      <c r="X428" t="e">
        <f>IF(M428=2,"",_xlfn.IFNA(INDEX(drug_codes,MATCH(loaded!AU428,drug,0)),""))</f>
        <v>#N/A</v>
      </c>
      <c r="Y428" t="e">
        <f>IF(M428=2,"",_xlfn.IFNA(INDEX(drug_codes,MATCH(loaded!AW428,drug,0)),""))</f>
        <v>#N/A</v>
      </c>
      <c r="Z428" t="e">
        <f>IF(M428=2,"",_xlfn.IFNA(INDEX(drug_codes,MATCH(loaded!AY428,drug,0)),""))</f>
        <v>#N/A</v>
      </c>
      <c r="AA428" t="e">
        <f>IF(M428=2,"",_xlfn.IFNA(INDEX(drug_codes,MATCH(loaded!BA428,drug,0)),""))</f>
        <v>#N/A</v>
      </c>
      <c r="AB428" t="e">
        <f>INDEX(MTT_codes,MATCH(loaded!BC428,MTT,0))</f>
        <v>#N/A</v>
      </c>
      <c r="AC428" t="str">
        <f>_xlfn.IFNA(INDEX(MTT_codes,MATCH(loaded!BE428,MTT,0)),"")</f>
        <v/>
      </c>
      <c r="AD428" t="str">
        <f>_xlfn.IFNA(INDEX(MTT_codes,MATCH(loaded!BG428,MTT,0)),"")</f>
        <v/>
      </c>
      <c r="AE428" t="str">
        <f>_xlfn.IFNA(INDEX(MTT_codes,MATCH(loaded!BI428,MTT,0)),"")</f>
        <v/>
      </c>
      <c r="AF428" t="str">
        <f>_xlfn.IFNA(INDEX(MTT_codes,MATCH(loaded!BK428,MTT,0)),"")</f>
        <v/>
      </c>
      <c r="AG428" t="str">
        <f>_xlfn.IFNA(INDEX(MTT_codes,MATCH(loaded!BM428,MTT,0)),"")</f>
        <v/>
      </c>
      <c r="AH428" t="e">
        <f>INDEX(liv_ar_codes,MATCH(loaded!BO428,liv_ar,0))</f>
        <v>#N/A</v>
      </c>
      <c r="AI428" t="str">
        <f>_xlfn.IFNA(INDEX(MTT_codes,MATCH(loaded!BQ428,MTT,0)),"")</f>
        <v/>
      </c>
      <c r="AJ428">
        <f>_xlfn.IFNA(INDEX(mental_codes,MATCH(loaded!BS428,mental,0)),9)</f>
        <v>9</v>
      </c>
    </row>
    <row r="429" spans="2:36">
      <c r="B429">
        <f>loaded!C429</f>
        <v>0</v>
      </c>
      <c r="C429">
        <f>loaded!I429</f>
        <v>0</v>
      </c>
      <c r="D429">
        <f>IF(loaded!K429="Male",1,IF(loaded!K429="Female",2,9))</f>
        <v>9</v>
      </c>
      <c r="E429" s="89" t="e">
        <f>IF(stats!$Y$13,DATE(RIGHT(loaded!M429,4),MID(loaded!M429,3,2),LEFT(loaded!M429,2)),DATE(RIGHT(loaded!M429,4), MID(loaded!M429,4,2),LEFT(loaded!M429,2)))</f>
        <v>#VALUE!</v>
      </c>
      <c r="F429" s="67" t="e">
        <f t="shared" si="12"/>
        <v>#VALUE!</v>
      </c>
      <c r="G429" t="str">
        <f>LEFT(loaded!O429,3)</f>
        <v/>
      </c>
      <c r="H429" s="67" t="str">
        <f>_xlfn.IFNA(INDEX(cntry_codes,MATCH(loaded!Q429,countries,0)),IF(loaded!Q429="","0003",""))</f>
        <v>0003</v>
      </c>
      <c r="I429" t="e">
        <f>INDEX(atsi_codes,MATCH(loaded!S429,atsi,0))</f>
        <v>#N/A</v>
      </c>
      <c r="J429" t="e">
        <f>INDEX(lang_codes,MATCH(loaded!U429,lang,0))</f>
        <v>#N/A</v>
      </c>
      <c r="K429" s="6">
        <f>loaded!W429</f>
        <v>0</v>
      </c>
      <c r="L429" t="e">
        <f>INDEX(us_acc_codes,MATCH(loaded!Y429,us_acc,0))</f>
        <v>#N/A</v>
      </c>
      <c r="M429" t="e">
        <f>INDEX(client_codes,MATCH(loaded!AA429,client,0))</f>
        <v>#N/A</v>
      </c>
      <c r="N429" t="e">
        <f>INDEX(src_ref_codes,MATCH(loaded!AC429,src_ref,0))</f>
        <v>#N/A</v>
      </c>
      <c r="O429" s="89" t="e">
        <f>IF(stats!$Y$13,DATE(RIGHT(loaded!AE429,4),MID(loaded!AE429,3,2),LEFT(loaded!AE429,2)),DATE(RIGHT(loaded!AE429,4),MID(loaded!AE429,4,2),LEFT(loaded!AE429,2)))</f>
        <v>#VALUE!</v>
      </c>
      <c r="P429" s="89" t="e">
        <f>IF(stats!$Y$13,DATE(RIGHT(loaded!AG429,4),MID(loaded!AG429,3,2),LEFT(loaded!AG429,2)),DATE(RIGHT(loaded!AG429,4),MID(loaded!AG429,4,2),LEFT(loaded!AG429,2)))</f>
        <v>#VALUE!</v>
      </c>
      <c r="Q429" s="67" t="e">
        <f t="shared" si="13"/>
        <v>#VALUE!</v>
      </c>
      <c r="R429" t="e">
        <f>INDEX(reces_codes,MATCH(loaded!AI429,reason,0))</f>
        <v>#N/A</v>
      </c>
      <c r="S429" t="e">
        <f>INDEX(TDS_codes,MATCH(loaded!AK429,TDS,0))</f>
        <v>#N/A</v>
      </c>
      <c r="T429" t="e">
        <f>IF(M429=2,"",INDEX(method_codes,MATCH(loaded!AM429,method,0)))</f>
        <v>#N/A</v>
      </c>
      <c r="U429" t="e">
        <f>IF(M429=2,"",INDEX(inj_codes,MATCH(loaded!AO429,inj,0)))</f>
        <v>#N/A</v>
      </c>
      <c r="V429" t="e">
        <f>IF(M429=2,"",INDEX(drug_codes,MATCH(loaded!AQ429,drug,0)))</f>
        <v>#N/A</v>
      </c>
      <c r="W429" t="e">
        <f>IF(M429=2,"",_xlfn.IFNA(INDEX(drug_codes,MATCH(loaded!AS429,drug,0)),""))</f>
        <v>#N/A</v>
      </c>
      <c r="X429" t="e">
        <f>IF(M429=2,"",_xlfn.IFNA(INDEX(drug_codes,MATCH(loaded!AU429,drug,0)),""))</f>
        <v>#N/A</v>
      </c>
      <c r="Y429" t="e">
        <f>IF(M429=2,"",_xlfn.IFNA(INDEX(drug_codes,MATCH(loaded!AW429,drug,0)),""))</f>
        <v>#N/A</v>
      </c>
      <c r="Z429" t="e">
        <f>IF(M429=2,"",_xlfn.IFNA(INDEX(drug_codes,MATCH(loaded!AY429,drug,0)),""))</f>
        <v>#N/A</v>
      </c>
      <c r="AA429" t="e">
        <f>IF(M429=2,"",_xlfn.IFNA(INDEX(drug_codes,MATCH(loaded!BA429,drug,0)),""))</f>
        <v>#N/A</v>
      </c>
      <c r="AB429" t="e">
        <f>INDEX(MTT_codes,MATCH(loaded!BC429,MTT,0))</f>
        <v>#N/A</v>
      </c>
      <c r="AC429" t="str">
        <f>_xlfn.IFNA(INDEX(MTT_codes,MATCH(loaded!BE429,MTT,0)),"")</f>
        <v/>
      </c>
      <c r="AD429" t="str">
        <f>_xlfn.IFNA(INDEX(MTT_codes,MATCH(loaded!BG429,MTT,0)),"")</f>
        <v/>
      </c>
      <c r="AE429" t="str">
        <f>_xlfn.IFNA(INDEX(MTT_codes,MATCH(loaded!BI429,MTT,0)),"")</f>
        <v/>
      </c>
      <c r="AF429" t="str">
        <f>_xlfn.IFNA(INDEX(MTT_codes,MATCH(loaded!BK429,MTT,0)),"")</f>
        <v/>
      </c>
      <c r="AG429" t="str">
        <f>_xlfn.IFNA(INDEX(MTT_codes,MATCH(loaded!BM429,MTT,0)),"")</f>
        <v/>
      </c>
      <c r="AH429" t="e">
        <f>INDEX(liv_ar_codes,MATCH(loaded!BO429,liv_ar,0))</f>
        <v>#N/A</v>
      </c>
      <c r="AI429" t="str">
        <f>_xlfn.IFNA(INDEX(MTT_codes,MATCH(loaded!BQ429,MTT,0)),"")</f>
        <v/>
      </c>
      <c r="AJ429">
        <f>_xlfn.IFNA(INDEX(mental_codes,MATCH(loaded!BS429,mental,0)),9)</f>
        <v>9</v>
      </c>
    </row>
    <row r="430" spans="2:36">
      <c r="B430">
        <f>loaded!C430</f>
        <v>0</v>
      </c>
      <c r="C430">
        <f>loaded!I430</f>
        <v>0</v>
      </c>
      <c r="D430">
        <f>IF(loaded!K430="Male",1,IF(loaded!K430="Female",2,9))</f>
        <v>9</v>
      </c>
      <c r="E430" s="89" t="e">
        <f>IF(stats!$Y$13,DATE(RIGHT(loaded!M430,4),MID(loaded!M430,3,2),LEFT(loaded!M430,2)),DATE(RIGHT(loaded!M430,4), MID(loaded!M430,4,2),LEFT(loaded!M430,2)))</f>
        <v>#VALUE!</v>
      </c>
      <c r="F430" s="67" t="e">
        <f t="shared" si="12"/>
        <v>#VALUE!</v>
      </c>
      <c r="G430" t="str">
        <f>LEFT(loaded!O430,3)</f>
        <v/>
      </c>
      <c r="H430" s="67" t="str">
        <f>_xlfn.IFNA(INDEX(cntry_codes,MATCH(loaded!Q430,countries,0)),IF(loaded!Q430="","0003",""))</f>
        <v>0003</v>
      </c>
      <c r="I430" t="e">
        <f>INDEX(atsi_codes,MATCH(loaded!S430,atsi,0))</f>
        <v>#N/A</v>
      </c>
      <c r="J430" t="e">
        <f>INDEX(lang_codes,MATCH(loaded!U430,lang,0))</f>
        <v>#N/A</v>
      </c>
      <c r="K430" s="6">
        <f>loaded!W430</f>
        <v>0</v>
      </c>
      <c r="L430" t="e">
        <f>INDEX(us_acc_codes,MATCH(loaded!Y430,us_acc,0))</f>
        <v>#N/A</v>
      </c>
      <c r="M430" t="e">
        <f>INDEX(client_codes,MATCH(loaded!AA430,client,0))</f>
        <v>#N/A</v>
      </c>
      <c r="N430" t="e">
        <f>INDEX(src_ref_codes,MATCH(loaded!AC430,src_ref,0))</f>
        <v>#N/A</v>
      </c>
      <c r="O430" s="89" t="e">
        <f>IF(stats!$Y$13,DATE(RIGHT(loaded!AE430,4),MID(loaded!AE430,3,2),LEFT(loaded!AE430,2)),DATE(RIGHT(loaded!AE430,4),MID(loaded!AE430,4,2),LEFT(loaded!AE430,2)))</f>
        <v>#VALUE!</v>
      </c>
      <c r="P430" s="89" t="e">
        <f>IF(stats!$Y$13,DATE(RIGHT(loaded!AG430,4),MID(loaded!AG430,3,2),LEFT(loaded!AG430,2)),DATE(RIGHT(loaded!AG430,4),MID(loaded!AG430,4,2),LEFT(loaded!AG430,2)))</f>
        <v>#VALUE!</v>
      </c>
      <c r="Q430" s="67" t="e">
        <f t="shared" si="13"/>
        <v>#VALUE!</v>
      </c>
      <c r="R430" t="e">
        <f>INDEX(reces_codes,MATCH(loaded!AI430,reason,0))</f>
        <v>#N/A</v>
      </c>
      <c r="S430" t="e">
        <f>INDEX(TDS_codes,MATCH(loaded!AK430,TDS,0))</f>
        <v>#N/A</v>
      </c>
      <c r="T430" t="e">
        <f>IF(M430=2,"",INDEX(method_codes,MATCH(loaded!AM430,method,0)))</f>
        <v>#N/A</v>
      </c>
      <c r="U430" t="e">
        <f>IF(M430=2,"",INDEX(inj_codes,MATCH(loaded!AO430,inj,0)))</f>
        <v>#N/A</v>
      </c>
      <c r="V430" t="e">
        <f>IF(M430=2,"",INDEX(drug_codes,MATCH(loaded!AQ430,drug,0)))</f>
        <v>#N/A</v>
      </c>
      <c r="W430" t="e">
        <f>IF(M430=2,"",_xlfn.IFNA(INDEX(drug_codes,MATCH(loaded!AS430,drug,0)),""))</f>
        <v>#N/A</v>
      </c>
      <c r="X430" t="e">
        <f>IF(M430=2,"",_xlfn.IFNA(INDEX(drug_codes,MATCH(loaded!AU430,drug,0)),""))</f>
        <v>#N/A</v>
      </c>
      <c r="Y430" t="e">
        <f>IF(M430=2,"",_xlfn.IFNA(INDEX(drug_codes,MATCH(loaded!AW430,drug,0)),""))</f>
        <v>#N/A</v>
      </c>
      <c r="Z430" t="e">
        <f>IF(M430=2,"",_xlfn.IFNA(INDEX(drug_codes,MATCH(loaded!AY430,drug,0)),""))</f>
        <v>#N/A</v>
      </c>
      <c r="AA430" t="e">
        <f>IF(M430=2,"",_xlfn.IFNA(INDEX(drug_codes,MATCH(loaded!BA430,drug,0)),""))</f>
        <v>#N/A</v>
      </c>
      <c r="AB430" t="e">
        <f>INDEX(MTT_codes,MATCH(loaded!BC430,MTT,0))</f>
        <v>#N/A</v>
      </c>
      <c r="AC430" t="str">
        <f>_xlfn.IFNA(INDEX(MTT_codes,MATCH(loaded!BE430,MTT,0)),"")</f>
        <v/>
      </c>
      <c r="AD430" t="str">
        <f>_xlfn.IFNA(INDEX(MTT_codes,MATCH(loaded!BG430,MTT,0)),"")</f>
        <v/>
      </c>
      <c r="AE430" t="str">
        <f>_xlfn.IFNA(INDEX(MTT_codes,MATCH(loaded!BI430,MTT,0)),"")</f>
        <v/>
      </c>
      <c r="AF430" t="str">
        <f>_xlfn.IFNA(INDEX(MTT_codes,MATCH(loaded!BK430,MTT,0)),"")</f>
        <v/>
      </c>
      <c r="AG430" t="str">
        <f>_xlfn.IFNA(INDEX(MTT_codes,MATCH(loaded!BM430,MTT,0)),"")</f>
        <v/>
      </c>
      <c r="AH430" t="e">
        <f>INDEX(liv_ar_codes,MATCH(loaded!BO430,liv_ar,0))</f>
        <v>#N/A</v>
      </c>
      <c r="AI430" t="str">
        <f>_xlfn.IFNA(INDEX(MTT_codes,MATCH(loaded!BQ430,MTT,0)),"")</f>
        <v/>
      </c>
      <c r="AJ430">
        <f>_xlfn.IFNA(INDEX(mental_codes,MATCH(loaded!BS430,mental,0)),9)</f>
        <v>9</v>
      </c>
    </row>
    <row r="431" spans="2:36">
      <c r="B431">
        <f>loaded!C431</f>
        <v>0</v>
      </c>
      <c r="C431">
        <f>loaded!I431</f>
        <v>0</v>
      </c>
      <c r="D431">
        <f>IF(loaded!K431="Male",1,IF(loaded!K431="Female",2,9))</f>
        <v>9</v>
      </c>
      <c r="E431" s="89" t="e">
        <f>IF(stats!$Y$13,DATE(RIGHT(loaded!M431,4),MID(loaded!M431,3,2),LEFT(loaded!M431,2)),DATE(RIGHT(loaded!M431,4), MID(loaded!M431,4,2),LEFT(loaded!M431,2)))</f>
        <v>#VALUE!</v>
      </c>
      <c r="F431" s="67" t="e">
        <f t="shared" si="12"/>
        <v>#VALUE!</v>
      </c>
      <c r="G431" t="str">
        <f>LEFT(loaded!O431,3)</f>
        <v/>
      </c>
      <c r="H431" s="67" t="str">
        <f>_xlfn.IFNA(INDEX(cntry_codes,MATCH(loaded!Q431,countries,0)),IF(loaded!Q431="","0003",""))</f>
        <v>0003</v>
      </c>
      <c r="I431" t="e">
        <f>INDEX(atsi_codes,MATCH(loaded!S431,atsi,0))</f>
        <v>#N/A</v>
      </c>
      <c r="J431" t="e">
        <f>INDEX(lang_codes,MATCH(loaded!U431,lang,0))</f>
        <v>#N/A</v>
      </c>
      <c r="K431" s="6">
        <f>loaded!W431</f>
        <v>0</v>
      </c>
      <c r="L431" t="e">
        <f>INDEX(us_acc_codes,MATCH(loaded!Y431,us_acc,0))</f>
        <v>#N/A</v>
      </c>
      <c r="M431" t="e">
        <f>INDEX(client_codes,MATCH(loaded!AA431,client,0))</f>
        <v>#N/A</v>
      </c>
      <c r="N431" t="e">
        <f>INDEX(src_ref_codes,MATCH(loaded!AC431,src_ref,0))</f>
        <v>#N/A</v>
      </c>
      <c r="O431" s="89" t="e">
        <f>IF(stats!$Y$13,DATE(RIGHT(loaded!AE431,4),MID(loaded!AE431,3,2),LEFT(loaded!AE431,2)),DATE(RIGHT(loaded!AE431,4),MID(loaded!AE431,4,2),LEFT(loaded!AE431,2)))</f>
        <v>#VALUE!</v>
      </c>
      <c r="P431" s="89" t="e">
        <f>IF(stats!$Y$13,DATE(RIGHT(loaded!AG431,4),MID(loaded!AG431,3,2),LEFT(loaded!AG431,2)),DATE(RIGHT(loaded!AG431,4),MID(loaded!AG431,4,2),LEFT(loaded!AG431,2)))</f>
        <v>#VALUE!</v>
      </c>
      <c r="Q431" s="67" t="e">
        <f t="shared" si="13"/>
        <v>#VALUE!</v>
      </c>
      <c r="R431" t="e">
        <f>INDEX(reces_codes,MATCH(loaded!AI431,reason,0))</f>
        <v>#N/A</v>
      </c>
      <c r="S431" t="e">
        <f>INDEX(TDS_codes,MATCH(loaded!AK431,TDS,0))</f>
        <v>#N/A</v>
      </c>
      <c r="T431" t="e">
        <f>IF(M431=2,"",INDEX(method_codes,MATCH(loaded!AM431,method,0)))</f>
        <v>#N/A</v>
      </c>
      <c r="U431" t="e">
        <f>IF(M431=2,"",INDEX(inj_codes,MATCH(loaded!AO431,inj,0)))</f>
        <v>#N/A</v>
      </c>
      <c r="V431" t="e">
        <f>IF(M431=2,"",INDEX(drug_codes,MATCH(loaded!AQ431,drug,0)))</f>
        <v>#N/A</v>
      </c>
      <c r="W431" t="e">
        <f>IF(M431=2,"",_xlfn.IFNA(INDEX(drug_codes,MATCH(loaded!AS431,drug,0)),""))</f>
        <v>#N/A</v>
      </c>
      <c r="X431" t="e">
        <f>IF(M431=2,"",_xlfn.IFNA(INDEX(drug_codes,MATCH(loaded!AU431,drug,0)),""))</f>
        <v>#N/A</v>
      </c>
      <c r="Y431" t="e">
        <f>IF(M431=2,"",_xlfn.IFNA(INDEX(drug_codes,MATCH(loaded!AW431,drug,0)),""))</f>
        <v>#N/A</v>
      </c>
      <c r="Z431" t="e">
        <f>IF(M431=2,"",_xlfn.IFNA(INDEX(drug_codes,MATCH(loaded!AY431,drug,0)),""))</f>
        <v>#N/A</v>
      </c>
      <c r="AA431" t="e">
        <f>IF(M431=2,"",_xlfn.IFNA(INDEX(drug_codes,MATCH(loaded!BA431,drug,0)),""))</f>
        <v>#N/A</v>
      </c>
      <c r="AB431" t="e">
        <f>INDEX(MTT_codes,MATCH(loaded!BC431,MTT,0))</f>
        <v>#N/A</v>
      </c>
      <c r="AC431" t="str">
        <f>_xlfn.IFNA(INDEX(MTT_codes,MATCH(loaded!BE431,MTT,0)),"")</f>
        <v/>
      </c>
      <c r="AD431" t="str">
        <f>_xlfn.IFNA(INDEX(MTT_codes,MATCH(loaded!BG431,MTT,0)),"")</f>
        <v/>
      </c>
      <c r="AE431" t="str">
        <f>_xlfn.IFNA(INDEX(MTT_codes,MATCH(loaded!BI431,MTT,0)),"")</f>
        <v/>
      </c>
      <c r="AF431" t="str">
        <f>_xlfn.IFNA(INDEX(MTT_codes,MATCH(loaded!BK431,MTT,0)),"")</f>
        <v/>
      </c>
      <c r="AG431" t="str">
        <f>_xlfn.IFNA(INDEX(MTT_codes,MATCH(loaded!BM431,MTT,0)),"")</f>
        <v/>
      </c>
      <c r="AH431" t="e">
        <f>INDEX(liv_ar_codes,MATCH(loaded!BO431,liv_ar,0))</f>
        <v>#N/A</v>
      </c>
      <c r="AI431" t="str">
        <f>_xlfn.IFNA(INDEX(MTT_codes,MATCH(loaded!BQ431,MTT,0)),"")</f>
        <v/>
      </c>
      <c r="AJ431">
        <f>_xlfn.IFNA(INDEX(mental_codes,MATCH(loaded!BS431,mental,0)),9)</f>
        <v>9</v>
      </c>
    </row>
    <row r="432" spans="2:36">
      <c r="B432">
        <f>loaded!C432</f>
        <v>0</v>
      </c>
      <c r="C432">
        <f>loaded!I432</f>
        <v>0</v>
      </c>
      <c r="D432">
        <f>IF(loaded!K432="Male",1,IF(loaded!K432="Female",2,9))</f>
        <v>9</v>
      </c>
      <c r="E432" s="89" t="e">
        <f>IF(stats!$Y$13,DATE(RIGHT(loaded!M432,4),MID(loaded!M432,3,2),LEFT(loaded!M432,2)),DATE(RIGHT(loaded!M432,4), MID(loaded!M432,4,2),LEFT(loaded!M432,2)))</f>
        <v>#VALUE!</v>
      </c>
      <c r="F432" s="67" t="e">
        <f t="shared" si="12"/>
        <v>#VALUE!</v>
      </c>
      <c r="G432" t="str">
        <f>LEFT(loaded!O432,3)</f>
        <v/>
      </c>
      <c r="H432" s="67" t="str">
        <f>_xlfn.IFNA(INDEX(cntry_codes,MATCH(loaded!Q432,countries,0)),IF(loaded!Q432="","0003",""))</f>
        <v>0003</v>
      </c>
      <c r="I432" t="e">
        <f>INDEX(atsi_codes,MATCH(loaded!S432,atsi,0))</f>
        <v>#N/A</v>
      </c>
      <c r="J432" t="e">
        <f>INDEX(lang_codes,MATCH(loaded!U432,lang,0))</f>
        <v>#N/A</v>
      </c>
      <c r="K432" s="6">
        <f>loaded!W432</f>
        <v>0</v>
      </c>
      <c r="L432" t="e">
        <f>INDEX(us_acc_codes,MATCH(loaded!Y432,us_acc,0))</f>
        <v>#N/A</v>
      </c>
      <c r="M432" t="e">
        <f>INDEX(client_codes,MATCH(loaded!AA432,client,0))</f>
        <v>#N/A</v>
      </c>
      <c r="N432" t="e">
        <f>INDEX(src_ref_codes,MATCH(loaded!AC432,src_ref,0))</f>
        <v>#N/A</v>
      </c>
      <c r="O432" s="89" t="e">
        <f>IF(stats!$Y$13,DATE(RIGHT(loaded!AE432,4),MID(loaded!AE432,3,2),LEFT(loaded!AE432,2)),DATE(RIGHT(loaded!AE432,4),MID(loaded!AE432,4,2),LEFT(loaded!AE432,2)))</f>
        <v>#VALUE!</v>
      </c>
      <c r="P432" s="89" t="e">
        <f>IF(stats!$Y$13,DATE(RIGHT(loaded!AG432,4),MID(loaded!AG432,3,2),LEFT(loaded!AG432,2)),DATE(RIGHT(loaded!AG432,4),MID(loaded!AG432,4,2),LEFT(loaded!AG432,2)))</f>
        <v>#VALUE!</v>
      </c>
      <c r="Q432" s="67" t="e">
        <f t="shared" si="13"/>
        <v>#VALUE!</v>
      </c>
      <c r="R432" t="e">
        <f>INDEX(reces_codes,MATCH(loaded!AI432,reason,0))</f>
        <v>#N/A</v>
      </c>
      <c r="S432" t="e">
        <f>INDEX(TDS_codes,MATCH(loaded!AK432,TDS,0))</f>
        <v>#N/A</v>
      </c>
      <c r="T432" t="e">
        <f>IF(M432=2,"",INDEX(method_codes,MATCH(loaded!AM432,method,0)))</f>
        <v>#N/A</v>
      </c>
      <c r="U432" t="e">
        <f>IF(M432=2,"",INDEX(inj_codes,MATCH(loaded!AO432,inj,0)))</f>
        <v>#N/A</v>
      </c>
      <c r="V432" t="e">
        <f>IF(M432=2,"",INDEX(drug_codes,MATCH(loaded!AQ432,drug,0)))</f>
        <v>#N/A</v>
      </c>
      <c r="W432" t="e">
        <f>IF(M432=2,"",_xlfn.IFNA(INDEX(drug_codes,MATCH(loaded!AS432,drug,0)),""))</f>
        <v>#N/A</v>
      </c>
      <c r="X432" t="e">
        <f>IF(M432=2,"",_xlfn.IFNA(INDEX(drug_codes,MATCH(loaded!AU432,drug,0)),""))</f>
        <v>#N/A</v>
      </c>
      <c r="Y432" t="e">
        <f>IF(M432=2,"",_xlfn.IFNA(INDEX(drug_codes,MATCH(loaded!AW432,drug,0)),""))</f>
        <v>#N/A</v>
      </c>
      <c r="Z432" t="e">
        <f>IF(M432=2,"",_xlfn.IFNA(INDEX(drug_codes,MATCH(loaded!AY432,drug,0)),""))</f>
        <v>#N/A</v>
      </c>
      <c r="AA432" t="e">
        <f>IF(M432=2,"",_xlfn.IFNA(INDEX(drug_codes,MATCH(loaded!BA432,drug,0)),""))</f>
        <v>#N/A</v>
      </c>
      <c r="AB432" t="e">
        <f>INDEX(MTT_codes,MATCH(loaded!BC432,MTT,0))</f>
        <v>#N/A</v>
      </c>
      <c r="AC432" t="str">
        <f>_xlfn.IFNA(INDEX(MTT_codes,MATCH(loaded!BE432,MTT,0)),"")</f>
        <v/>
      </c>
      <c r="AD432" t="str">
        <f>_xlfn.IFNA(INDEX(MTT_codes,MATCH(loaded!BG432,MTT,0)),"")</f>
        <v/>
      </c>
      <c r="AE432" t="str">
        <f>_xlfn.IFNA(INDEX(MTT_codes,MATCH(loaded!BI432,MTT,0)),"")</f>
        <v/>
      </c>
      <c r="AF432" t="str">
        <f>_xlfn.IFNA(INDEX(MTT_codes,MATCH(loaded!BK432,MTT,0)),"")</f>
        <v/>
      </c>
      <c r="AG432" t="str">
        <f>_xlfn.IFNA(INDEX(MTT_codes,MATCH(loaded!BM432,MTT,0)),"")</f>
        <v/>
      </c>
      <c r="AH432" t="e">
        <f>INDEX(liv_ar_codes,MATCH(loaded!BO432,liv_ar,0))</f>
        <v>#N/A</v>
      </c>
      <c r="AI432" t="str">
        <f>_xlfn.IFNA(INDEX(MTT_codes,MATCH(loaded!BQ432,MTT,0)),"")</f>
        <v/>
      </c>
      <c r="AJ432">
        <f>_xlfn.IFNA(INDEX(mental_codes,MATCH(loaded!BS432,mental,0)),9)</f>
        <v>9</v>
      </c>
    </row>
    <row r="433" spans="2:36">
      <c r="B433">
        <f>loaded!C433</f>
        <v>0</v>
      </c>
      <c r="C433">
        <f>loaded!I433</f>
        <v>0</v>
      </c>
      <c r="D433">
        <f>IF(loaded!K433="Male",1,IF(loaded!K433="Female",2,9))</f>
        <v>9</v>
      </c>
      <c r="E433" s="89" t="e">
        <f>IF(stats!$Y$13,DATE(RIGHT(loaded!M433,4),MID(loaded!M433,3,2),LEFT(loaded!M433,2)),DATE(RIGHT(loaded!M433,4), MID(loaded!M433,4,2),LEFT(loaded!M433,2)))</f>
        <v>#VALUE!</v>
      </c>
      <c r="F433" s="67" t="e">
        <f t="shared" si="12"/>
        <v>#VALUE!</v>
      </c>
      <c r="G433" t="str">
        <f>LEFT(loaded!O433,3)</f>
        <v/>
      </c>
      <c r="H433" s="67" t="str">
        <f>_xlfn.IFNA(INDEX(cntry_codes,MATCH(loaded!Q433,countries,0)),IF(loaded!Q433="","0003",""))</f>
        <v>0003</v>
      </c>
      <c r="I433" t="e">
        <f>INDEX(atsi_codes,MATCH(loaded!S433,atsi,0))</f>
        <v>#N/A</v>
      </c>
      <c r="J433" t="e">
        <f>INDEX(lang_codes,MATCH(loaded!U433,lang,0))</f>
        <v>#N/A</v>
      </c>
      <c r="K433" s="6">
        <f>loaded!W433</f>
        <v>0</v>
      </c>
      <c r="L433" t="e">
        <f>INDEX(us_acc_codes,MATCH(loaded!Y433,us_acc,0))</f>
        <v>#N/A</v>
      </c>
      <c r="M433" t="e">
        <f>INDEX(client_codes,MATCH(loaded!AA433,client,0))</f>
        <v>#N/A</v>
      </c>
      <c r="N433" t="e">
        <f>INDEX(src_ref_codes,MATCH(loaded!AC433,src_ref,0))</f>
        <v>#N/A</v>
      </c>
      <c r="O433" s="89" t="e">
        <f>IF(stats!$Y$13,DATE(RIGHT(loaded!AE433,4),MID(loaded!AE433,3,2),LEFT(loaded!AE433,2)),DATE(RIGHT(loaded!AE433,4),MID(loaded!AE433,4,2),LEFT(loaded!AE433,2)))</f>
        <v>#VALUE!</v>
      </c>
      <c r="P433" s="89" t="e">
        <f>IF(stats!$Y$13,DATE(RIGHT(loaded!AG433,4),MID(loaded!AG433,3,2),LEFT(loaded!AG433,2)),DATE(RIGHT(loaded!AG433,4),MID(loaded!AG433,4,2),LEFT(loaded!AG433,2)))</f>
        <v>#VALUE!</v>
      </c>
      <c r="Q433" s="67" t="e">
        <f t="shared" si="13"/>
        <v>#VALUE!</v>
      </c>
      <c r="R433" t="e">
        <f>INDEX(reces_codes,MATCH(loaded!AI433,reason,0))</f>
        <v>#N/A</v>
      </c>
      <c r="S433" t="e">
        <f>INDEX(TDS_codes,MATCH(loaded!AK433,TDS,0))</f>
        <v>#N/A</v>
      </c>
      <c r="T433" t="e">
        <f>IF(M433=2,"",INDEX(method_codes,MATCH(loaded!AM433,method,0)))</f>
        <v>#N/A</v>
      </c>
      <c r="U433" t="e">
        <f>IF(M433=2,"",INDEX(inj_codes,MATCH(loaded!AO433,inj,0)))</f>
        <v>#N/A</v>
      </c>
      <c r="V433" t="e">
        <f>IF(M433=2,"",INDEX(drug_codes,MATCH(loaded!AQ433,drug,0)))</f>
        <v>#N/A</v>
      </c>
      <c r="W433" t="e">
        <f>IF(M433=2,"",_xlfn.IFNA(INDEX(drug_codes,MATCH(loaded!AS433,drug,0)),""))</f>
        <v>#N/A</v>
      </c>
      <c r="X433" t="e">
        <f>IF(M433=2,"",_xlfn.IFNA(INDEX(drug_codes,MATCH(loaded!AU433,drug,0)),""))</f>
        <v>#N/A</v>
      </c>
      <c r="Y433" t="e">
        <f>IF(M433=2,"",_xlfn.IFNA(INDEX(drug_codes,MATCH(loaded!AW433,drug,0)),""))</f>
        <v>#N/A</v>
      </c>
      <c r="Z433" t="e">
        <f>IF(M433=2,"",_xlfn.IFNA(INDEX(drug_codes,MATCH(loaded!AY433,drug,0)),""))</f>
        <v>#N/A</v>
      </c>
      <c r="AA433" t="e">
        <f>IF(M433=2,"",_xlfn.IFNA(INDEX(drug_codes,MATCH(loaded!BA433,drug,0)),""))</f>
        <v>#N/A</v>
      </c>
      <c r="AB433" t="e">
        <f>INDEX(MTT_codes,MATCH(loaded!BC433,MTT,0))</f>
        <v>#N/A</v>
      </c>
      <c r="AC433" t="str">
        <f>_xlfn.IFNA(INDEX(MTT_codes,MATCH(loaded!BE433,MTT,0)),"")</f>
        <v/>
      </c>
      <c r="AD433" t="str">
        <f>_xlfn.IFNA(INDEX(MTT_codes,MATCH(loaded!BG433,MTT,0)),"")</f>
        <v/>
      </c>
      <c r="AE433" t="str">
        <f>_xlfn.IFNA(INDEX(MTT_codes,MATCH(loaded!BI433,MTT,0)),"")</f>
        <v/>
      </c>
      <c r="AF433" t="str">
        <f>_xlfn.IFNA(INDEX(MTT_codes,MATCH(loaded!BK433,MTT,0)),"")</f>
        <v/>
      </c>
      <c r="AG433" t="str">
        <f>_xlfn.IFNA(INDEX(MTT_codes,MATCH(loaded!BM433,MTT,0)),"")</f>
        <v/>
      </c>
      <c r="AH433" t="e">
        <f>INDEX(liv_ar_codes,MATCH(loaded!BO433,liv_ar,0))</f>
        <v>#N/A</v>
      </c>
      <c r="AI433" t="str">
        <f>_xlfn.IFNA(INDEX(MTT_codes,MATCH(loaded!BQ433,MTT,0)),"")</f>
        <v/>
      </c>
      <c r="AJ433">
        <f>_xlfn.IFNA(INDEX(mental_codes,MATCH(loaded!BS433,mental,0)),9)</f>
        <v>9</v>
      </c>
    </row>
    <row r="434" spans="2:36">
      <c r="B434">
        <f>loaded!C434</f>
        <v>0</v>
      </c>
      <c r="C434">
        <f>loaded!I434</f>
        <v>0</v>
      </c>
      <c r="D434">
        <f>IF(loaded!K434="Male",1,IF(loaded!K434="Female",2,9))</f>
        <v>9</v>
      </c>
      <c r="E434" s="89" t="e">
        <f>IF(stats!$Y$13,DATE(RIGHT(loaded!M434,4),MID(loaded!M434,3,2),LEFT(loaded!M434,2)),DATE(RIGHT(loaded!M434,4), MID(loaded!M434,4,2),LEFT(loaded!M434,2)))</f>
        <v>#VALUE!</v>
      </c>
      <c r="F434" s="67" t="e">
        <f t="shared" si="12"/>
        <v>#VALUE!</v>
      </c>
      <c r="G434" t="str">
        <f>LEFT(loaded!O434,3)</f>
        <v/>
      </c>
      <c r="H434" s="67" t="str">
        <f>_xlfn.IFNA(INDEX(cntry_codes,MATCH(loaded!Q434,countries,0)),IF(loaded!Q434="","0003",""))</f>
        <v>0003</v>
      </c>
      <c r="I434" t="e">
        <f>INDEX(atsi_codes,MATCH(loaded!S434,atsi,0))</f>
        <v>#N/A</v>
      </c>
      <c r="J434" t="e">
        <f>INDEX(lang_codes,MATCH(loaded!U434,lang,0))</f>
        <v>#N/A</v>
      </c>
      <c r="K434" s="6">
        <f>loaded!W434</f>
        <v>0</v>
      </c>
      <c r="L434" t="e">
        <f>INDEX(us_acc_codes,MATCH(loaded!Y434,us_acc,0))</f>
        <v>#N/A</v>
      </c>
      <c r="M434" t="e">
        <f>INDEX(client_codes,MATCH(loaded!AA434,client,0))</f>
        <v>#N/A</v>
      </c>
      <c r="N434" t="e">
        <f>INDEX(src_ref_codes,MATCH(loaded!AC434,src_ref,0))</f>
        <v>#N/A</v>
      </c>
      <c r="O434" s="89" t="e">
        <f>IF(stats!$Y$13,DATE(RIGHT(loaded!AE434,4),MID(loaded!AE434,3,2),LEFT(loaded!AE434,2)),DATE(RIGHT(loaded!AE434,4),MID(loaded!AE434,4,2),LEFT(loaded!AE434,2)))</f>
        <v>#VALUE!</v>
      </c>
      <c r="P434" s="89" t="e">
        <f>IF(stats!$Y$13,DATE(RIGHT(loaded!AG434,4),MID(loaded!AG434,3,2),LEFT(loaded!AG434,2)),DATE(RIGHT(loaded!AG434,4),MID(loaded!AG434,4,2),LEFT(loaded!AG434,2)))</f>
        <v>#VALUE!</v>
      </c>
      <c r="Q434" s="67" t="e">
        <f t="shared" si="13"/>
        <v>#VALUE!</v>
      </c>
      <c r="R434" t="e">
        <f>INDEX(reces_codes,MATCH(loaded!AI434,reason,0))</f>
        <v>#N/A</v>
      </c>
      <c r="S434" t="e">
        <f>INDEX(TDS_codes,MATCH(loaded!AK434,TDS,0))</f>
        <v>#N/A</v>
      </c>
      <c r="T434" t="e">
        <f>IF(M434=2,"",INDEX(method_codes,MATCH(loaded!AM434,method,0)))</f>
        <v>#N/A</v>
      </c>
      <c r="U434" t="e">
        <f>IF(M434=2,"",INDEX(inj_codes,MATCH(loaded!AO434,inj,0)))</f>
        <v>#N/A</v>
      </c>
      <c r="V434" t="e">
        <f>IF(M434=2,"",INDEX(drug_codes,MATCH(loaded!AQ434,drug,0)))</f>
        <v>#N/A</v>
      </c>
      <c r="W434" t="e">
        <f>IF(M434=2,"",_xlfn.IFNA(INDEX(drug_codes,MATCH(loaded!AS434,drug,0)),""))</f>
        <v>#N/A</v>
      </c>
      <c r="X434" t="e">
        <f>IF(M434=2,"",_xlfn.IFNA(INDEX(drug_codes,MATCH(loaded!AU434,drug,0)),""))</f>
        <v>#N/A</v>
      </c>
      <c r="Y434" t="e">
        <f>IF(M434=2,"",_xlfn.IFNA(INDEX(drug_codes,MATCH(loaded!AW434,drug,0)),""))</f>
        <v>#N/A</v>
      </c>
      <c r="Z434" t="e">
        <f>IF(M434=2,"",_xlfn.IFNA(INDEX(drug_codes,MATCH(loaded!AY434,drug,0)),""))</f>
        <v>#N/A</v>
      </c>
      <c r="AA434" t="e">
        <f>IF(M434=2,"",_xlfn.IFNA(INDEX(drug_codes,MATCH(loaded!BA434,drug,0)),""))</f>
        <v>#N/A</v>
      </c>
      <c r="AB434" t="e">
        <f>INDEX(MTT_codes,MATCH(loaded!BC434,MTT,0))</f>
        <v>#N/A</v>
      </c>
      <c r="AC434" t="str">
        <f>_xlfn.IFNA(INDEX(MTT_codes,MATCH(loaded!BE434,MTT,0)),"")</f>
        <v/>
      </c>
      <c r="AD434" t="str">
        <f>_xlfn.IFNA(INDEX(MTT_codes,MATCH(loaded!BG434,MTT,0)),"")</f>
        <v/>
      </c>
      <c r="AE434" t="str">
        <f>_xlfn.IFNA(INDEX(MTT_codes,MATCH(loaded!BI434,MTT,0)),"")</f>
        <v/>
      </c>
      <c r="AF434" t="str">
        <f>_xlfn.IFNA(INDEX(MTT_codes,MATCH(loaded!BK434,MTT,0)),"")</f>
        <v/>
      </c>
      <c r="AG434" t="str">
        <f>_xlfn.IFNA(INDEX(MTT_codes,MATCH(loaded!BM434,MTT,0)),"")</f>
        <v/>
      </c>
      <c r="AH434" t="e">
        <f>INDEX(liv_ar_codes,MATCH(loaded!BO434,liv_ar,0))</f>
        <v>#N/A</v>
      </c>
      <c r="AI434" t="str">
        <f>_xlfn.IFNA(INDEX(MTT_codes,MATCH(loaded!BQ434,MTT,0)),"")</f>
        <v/>
      </c>
      <c r="AJ434">
        <f>_xlfn.IFNA(INDEX(mental_codes,MATCH(loaded!BS434,mental,0)),9)</f>
        <v>9</v>
      </c>
    </row>
    <row r="435" spans="2:36">
      <c r="B435">
        <f>loaded!C435</f>
        <v>0</v>
      </c>
      <c r="C435">
        <f>loaded!I435</f>
        <v>0</v>
      </c>
      <c r="D435">
        <f>IF(loaded!K435="Male",1,IF(loaded!K435="Female",2,9))</f>
        <v>9</v>
      </c>
      <c r="E435" s="89" t="e">
        <f>IF(stats!$Y$13,DATE(RIGHT(loaded!M435,4),MID(loaded!M435,3,2),LEFT(loaded!M435,2)),DATE(RIGHT(loaded!M435,4), MID(loaded!M435,4,2),LEFT(loaded!M435,2)))</f>
        <v>#VALUE!</v>
      </c>
      <c r="F435" s="67" t="e">
        <f t="shared" si="12"/>
        <v>#VALUE!</v>
      </c>
      <c r="G435" t="str">
        <f>LEFT(loaded!O435,3)</f>
        <v/>
      </c>
      <c r="H435" s="67" t="str">
        <f>_xlfn.IFNA(INDEX(cntry_codes,MATCH(loaded!Q435,countries,0)),IF(loaded!Q435="","0003",""))</f>
        <v>0003</v>
      </c>
      <c r="I435" t="e">
        <f>INDEX(atsi_codes,MATCH(loaded!S435,atsi,0))</f>
        <v>#N/A</v>
      </c>
      <c r="J435" t="e">
        <f>INDEX(lang_codes,MATCH(loaded!U435,lang,0))</f>
        <v>#N/A</v>
      </c>
      <c r="K435" s="6">
        <f>loaded!W435</f>
        <v>0</v>
      </c>
      <c r="L435" t="e">
        <f>INDEX(us_acc_codes,MATCH(loaded!Y435,us_acc,0))</f>
        <v>#N/A</v>
      </c>
      <c r="M435" t="e">
        <f>INDEX(client_codes,MATCH(loaded!AA435,client,0))</f>
        <v>#N/A</v>
      </c>
      <c r="N435" t="e">
        <f>INDEX(src_ref_codes,MATCH(loaded!AC435,src_ref,0))</f>
        <v>#N/A</v>
      </c>
      <c r="O435" s="89" t="e">
        <f>IF(stats!$Y$13,DATE(RIGHT(loaded!AE435,4),MID(loaded!AE435,3,2),LEFT(loaded!AE435,2)),DATE(RIGHT(loaded!AE435,4),MID(loaded!AE435,4,2),LEFT(loaded!AE435,2)))</f>
        <v>#VALUE!</v>
      </c>
      <c r="P435" s="89" t="e">
        <f>IF(stats!$Y$13,DATE(RIGHT(loaded!AG435,4),MID(loaded!AG435,3,2),LEFT(loaded!AG435,2)),DATE(RIGHT(loaded!AG435,4),MID(loaded!AG435,4,2),LEFT(loaded!AG435,2)))</f>
        <v>#VALUE!</v>
      </c>
      <c r="Q435" s="67" t="e">
        <f t="shared" si="13"/>
        <v>#VALUE!</v>
      </c>
      <c r="R435" t="e">
        <f>INDEX(reces_codes,MATCH(loaded!AI435,reason,0))</f>
        <v>#N/A</v>
      </c>
      <c r="S435" t="e">
        <f>INDEX(TDS_codes,MATCH(loaded!AK435,TDS,0))</f>
        <v>#N/A</v>
      </c>
      <c r="T435" t="e">
        <f>IF(M435=2,"",INDEX(method_codes,MATCH(loaded!AM435,method,0)))</f>
        <v>#N/A</v>
      </c>
      <c r="U435" t="e">
        <f>IF(M435=2,"",INDEX(inj_codes,MATCH(loaded!AO435,inj,0)))</f>
        <v>#N/A</v>
      </c>
      <c r="V435" t="e">
        <f>IF(M435=2,"",INDEX(drug_codes,MATCH(loaded!AQ435,drug,0)))</f>
        <v>#N/A</v>
      </c>
      <c r="W435" t="e">
        <f>IF(M435=2,"",_xlfn.IFNA(INDEX(drug_codes,MATCH(loaded!AS435,drug,0)),""))</f>
        <v>#N/A</v>
      </c>
      <c r="X435" t="e">
        <f>IF(M435=2,"",_xlfn.IFNA(INDEX(drug_codes,MATCH(loaded!AU435,drug,0)),""))</f>
        <v>#N/A</v>
      </c>
      <c r="Y435" t="e">
        <f>IF(M435=2,"",_xlfn.IFNA(INDEX(drug_codes,MATCH(loaded!AW435,drug,0)),""))</f>
        <v>#N/A</v>
      </c>
      <c r="Z435" t="e">
        <f>IF(M435=2,"",_xlfn.IFNA(INDEX(drug_codes,MATCH(loaded!AY435,drug,0)),""))</f>
        <v>#N/A</v>
      </c>
      <c r="AA435" t="e">
        <f>IF(M435=2,"",_xlfn.IFNA(INDEX(drug_codes,MATCH(loaded!BA435,drug,0)),""))</f>
        <v>#N/A</v>
      </c>
      <c r="AB435" t="e">
        <f>INDEX(MTT_codes,MATCH(loaded!BC435,MTT,0))</f>
        <v>#N/A</v>
      </c>
      <c r="AC435" t="str">
        <f>_xlfn.IFNA(INDEX(MTT_codes,MATCH(loaded!BE435,MTT,0)),"")</f>
        <v/>
      </c>
      <c r="AD435" t="str">
        <f>_xlfn.IFNA(INDEX(MTT_codes,MATCH(loaded!BG435,MTT,0)),"")</f>
        <v/>
      </c>
      <c r="AE435" t="str">
        <f>_xlfn.IFNA(INDEX(MTT_codes,MATCH(loaded!BI435,MTT,0)),"")</f>
        <v/>
      </c>
      <c r="AF435" t="str">
        <f>_xlfn.IFNA(INDEX(MTT_codes,MATCH(loaded!BK435,MTT,0)),"")</f>
        <v/>
      </c>
      <c r="AG435" t="str">
        <f>_xlfn.IFNA(INDEX(MTT_codes,MATCH(loaded!BM435,MTT,0)),"")</f>
        <v/>
      </c>
      <c r="AH435" t="e">
        <f>INDEX(liv_ar_codes,MATCH(loaded!BO435,liv_ar,0))</f>
        <v>#N/A</v>
      </c>
      <c r="AI435" t="str">
        <f>_xlfn.IFNA(INDEX(MTT_codes,MATCH(loaded!BQ435,MTT,0)),"")</f>
        <v/>
      </c>
      <c r="AJ435">
        <f>_xlfn.IFNA(INDEX(mental_codes,MATCH(loaded!BS435,mental,0)),9)</f>
        <v>9</v>
      </c>
    </row>
    <row r="436" spans="2:36">
      <c r="B436">
        <f>loaded!C436</f>
        <v>0</v>
      </c>
      <c r="C436">
        <f>loaded!I436</f>
        <v>0</v>
      </c>
      <c r="D436">
        <f>IF(loaded!K436="Male",1,IF(loaded!K436="Female",2,9))</f>
        <v>9</v>
      </c>
      <c r="E436" s="89" t="e">
        <f>IF(stats!$Y$13,DATE(RIGHT(loaded!M436,4),MID(loaded!M436,3,2),LEFT(loaded!M436,2)),DATE(RIGHT(loaded!M436,4), MID(loaded!M436,4,2),LEFT(loaded!M436,2)))</f>
        <v>#VALUE!</v>
      </c>
      <c r="F436" s="67" t="e">
        <f t="shared" si="12"/>
        <v>#VALUE!</v>
      </c>
      <c r="G436" t="str">
        <f>LEFT(loaded!O436,3)</f>
        <v/>
      </c>
      <c r="H436" s="67" t="str">
        <f>_xlfn.IFNA(INDEX(cntry_codes,MATCH(loaded!Q436,countries,0)),IF(loaded!Q436="","0003",""))</f>
        <v>0003</v>
      </c>
      <c r="I436" t="e">
        <f>INDEX(atsi_codes,MATCH(loaded!S436,atsi,0))</f>
        <v>#N/A</v>
      </c>
      <c r="J436" t="e">
        <f>INDEX(lang_codes,MATCH(loaded!U436,lang,0))</f>
        <v>#N/A</v>
      </c>
      <c r="K436" s="6">
        <f>loaded!W436</f>
        <v>0</v>
      </c>
      <c r="L436" t="e">
        <f>INDEX(us_acc_codes,MATCH(loaded!Y436,us_acc,0))</f>
        <v>#N/A</v>
      </c>
      <c r="M436" t="e">
        <f>INDEX(client_codes,MATCH(loaded!AA436,client,0))</f>
        <v>#N/A</v>
      </c>
      <c r="N436" t="e">
        <f>INDEX(src_ref_codes,MATCH(loaded!AC436,src_ref,0))</f>
        <v>#N/A</v>
      </c>
      <c r="O436" s="89" t="e">
        <f>IF(stats!$Y$13,DATE(RIGHT(loaded!AE436,4),MID(loaded!AE436,3,2),LEFT(loaded!AE436,2)),DATE(RIGHT(loaded!AE436,4),MID(loaded!AE436,4,2),LEFT(loaded!AE436,2)))</f>
        <v>#VALUE!</v>
      </c>
      <c r="P436" s="89" t="e">
        <f>IF(stats!$Y$13,DATE(RIGHT(loaded!AG436,4),MID(loaded!AG436,3,2),LEFT(loaded!AG436,2)),DATE(RIGHT(loaded!AG436,4),MID(loaded!AG436,4,2),LEFT(loaded!AG436,2)))</f>
        <v>#VALUE!</v>
      </c>
      <c r="Q436" s="67" t="e">
        <f t="shared" si="13"/>
        <v>#VALUE!</v>
      </c>
      <c r="R436" t="e">
        <f>INDEX(reces_codes,MATCH(loaded!AI436,reason,0))</f>
        <v>#N/A</v>
      </c>
      <c r="S436" t="e">
        <f>INDEX(TDS_codes,MATCH(loaded!AK436,TDS,0))</f>
        <v>#N/A</v>
      </c>
      <c r="T436" t="e">
        <f>IF(M436=2,"",INDEX(method_codes,MATCH(loaded!AM436,method,0)))</f>
        <v>#N/A</v>
      </c>
      <c r="U436" t="e">
        <f>IF(M436=2,"",INDEX(inj_codes,MATCH(loaded!AO436,inj,0)))</f>
        <v>#N/A</v>
      </c>
      <c r="V436" t="e">
        <f>IF(M436=2,"",INDEX(drug_codes,MATCH(loaded!AQ436,drug,0)))</f>
        <v>#N/A</v>
      </c>
      <c r="W436" t="e">
        <f>IF(M436=2,"",_xlfn.IFNA(INDEX(drug_codes,MATCH(loaded!AS436,drug,0)),""))</f>
        <v>#N/A</v>
      </c>
      <c r="X436" t="e">
        <f>IF(M436=2,"",_xlfn.IFNA(INDEX(drug_codes,MATCH(loaded!AU436,drug,0)),""))</f>
        <v>#N/A</v>
      </c>
      <c r="Y436" t="e">
        <f>IF(M436=2,"",_xlfn.IFNA(INDEX(drug_codes,MATCH(loaded!AW436,drug,0)),""))</f>
        <v>#N/A</v>
      </c>
      <c r="Z436" t="e">
        <f>IF(M436=2,"",_xlfn.IFNA(INDEX(drug_codes,MATCH(loaded!AY436,drug,0)),""))</f>
        <v>#N/A</v>
      </c>
      <c r="AA436" t="e">
        <f>IF(M436=2,"",_xlfn.IFNA(INDEX(drug_codes,MATCH(loaded!BA436,drug,0)),""))</f>
        <v>#N/A</v>
      </c>
      <c r="AB436" t="e">
        <f>INDEX(MTT_codes,MATCH(loaded!BC436,MTT,0))</f>
        <v>#N/A</v>
      </c>
      <c r="AC436" t="str">
        <f>_xlfn.IFNA(INDEX(MTT_codes,MATCH(loaded!BE436,MTT,0)),"")</f>
        <v/>
      </c>
      <c r="AD436" t="str">
        <f>_xlfn.IFNA(INDEX(MTT_codes,MATCH(loaded!BG436,MTT,0)),"")</f>
        <v/>
      </c>
      <c r="AE436" t="str">
        <f>_xlfn.IFNA(INDEX(MTT_codes,MATCH(loaded!BI436,MTT,0)),"")</f>
        <v/>
      </c>
      <c r="AF436" t="str">
        <f>_xlfn.IFNA(INDEX(MTT_codes,MATCH(loaded!BK436,MTT,0)),"")</f>
        <v/>
      </c>
      <c r="AG436" t="str">
        <f>_xlfn.IFNA(INDEX(MTT_codes,MATCH(loaded!BM436,MTT,0)),"")</f>
        <v/>
      </c>
      <c r="AH436" t="e">
        <f>INDEX(liv_ar_codes,MATCH(loaded!BO436,liv_ar,0))</f>
        <v>#N/A</v>
      </c>
      <c r="AI436" t="str">
        <f>_xlfn.IFNA(INDEX(MTT_codes,MATCH(loaded!BQ436,MTT,0)),"")</f>
        <v/>
      </c>
      <c r="AJ436">
        <f>_xlfn.IFNA(INDEX(mental_codes,MATCH(loaded!BS436,mental,0)),9)</f>
        <v>9</v>
      </c>
    </row>
    <row r="437" spans="2:36">
      <c r="B437">
        <f>loaded!C437</f>
        <v>0</v>
      </c>
      <c r="C437">
        <f>loaded!I437</f>
        <v>0</v>
      </c>
      <c r="D437">
        <f>IF(loaded!K437="Male",1,IF(loaded!K437="Female",2,9))</f>
        <v>9</v>
      </c>
      <c r="E437" s="89" t="e">
        <f>IF(stats!$Y$13,DATE(RIGHT(loaded!M437,4),MID(loaded!M437,3,2),LEFT(loaded!M437,2)),DATE(RIGHT(loaded!M437,4), MID(loaded!M437,4,2),LEFT(loaded!M437,2)))</f>
        <v>#VALUE!</v>
      </c>
      <c r="F437" s="67" t="e">
        <f t="shared" si="12"/>
        <v>#VALUE!</v>
      </c>
      <c r="G437" t="str">
        <f>LEFT(loaded!O437,3)</f>
        <v/>
      </c>
      <c r="H437" s="67" t="str">
        <f>_xlfn.IFNA(INDEX(cntry_codes,MATCH(loaded!Q437,countries,0)),IF(loaded!Q437="","0003",""))</f>
        <v>0003</v>
      </c>
      <c r="I437" t="e">
        <f>INDEX(atsi_codes,MATCH(loaded!S437,atsi,0))</f>
        <v>#N/A</v>
      </c>
      <c r="J437" t="e">
        <f>INDEX(lang_codes,MATCH(loaded!U437,lang,0))</f>
        <v>#N/A</v>
      </c>
      <c r="K437" s="6">
        <f>loaded!W437</f>
        <v>0</v>
      </c>
      <c r="L437" t="e">
        <f>INDEX(us_acc_codes,MATCH(loaded!Y437,us_acc,0))</f>
        <v>#N/A</v>
      </c>
      <c r="M437" t="e">
        <f>INDEX(client_codes,MATCH(loaded!AA437,client,0))</f>
        <v>#N/A</v>
      </c>
      <c r="N437" t="e">
        <f>INDEX(src_ref_codes,MATCH(loaded!AC437,src_ref,0))</f>
        <v>#N/A</v>
      </c>
      <c r="O437" s="89" t="e">
        <f>IF(stats!$Y$13,DATE(RIGHT(loaded!AE437,4),MID(loaded!AE437,3,2),LEFT(loaded!AE437,2)),DATE(RIGHT(loaded!AE437,4),MID(loaded!AE437,4,2),LEFT(loaded!AE437,2)))</f>
        <v>#VALUE!</v>
      </c>
      <c r="P437" s="89" t="e">
        <f>IF(stats!$Y$13,DATE(RIGHT(loaded!AG437,4),MID(loaded!AG437,3,2),LEFT(loaded!AG437,2)),DATE(RIGHT(loaded!AG437,4),MID(loaded!AG437,4,2),LEFT(loaded!AG437,2)))</f>
        <v>#VALUE!</v>
      </c>
      <c r="Q437" s="67" t="e">
        <f t="shared" si="13"/>
        <v>#VALUE!</v>
      </c>
      <c r="R437" t="e">
        <f>INDEX(reces_codes,MATCH(loaded!AI437,reason,0))</f>
        <v>#N/A</v>
      </c>
      <c r="S437" t="e">
        <f>INDEX(TDS_codes,MATCH(loaded!AK437,TDS,0))</f>
        <v>#N/A</v>
      </c>
      <c r="T437" t="e">
        <f>IF(M437=2,"",INDEX(method_codes,MATCH(loaded!AM437,method,0)))</f>
        <v>#N/A</v>
      </c>
      <c r="U437" t="e">
        <f>IF(M437=2,"",INDEX(inj_codes,MATCH(loaded!AO437,inj,0)))</f>
        <v>#N/A</v>
      </c>
      <c r="V437" t="e">
        <f>IF(M437=2,"",INDEX(drug_codes,MATCH(loaded!AQ437,drug,0)))</f>
        <v>#N/A</v>
      </c>
      <c r="W437" t="e">
        <f>IF(M437=2,"",_xlfn.IFNA(INDEX(drug_codes,MATCH(loaded!AS437,drug,0)),""))</f>
        <v>#N/A</v>
      </c>
      <c r="X437" t="e">
        <f>IF(M437=2,"",_xlfn.IFNA(INDEX(drug_codes,MATCH(loaded!AU437,drug,0)),""))</f>
        <v>#N/A</v>
      </c>
      <c r="Y437" t="e">
        <f>IF(M437=2,"",_xlfn.IFNA(INDEX(drug_codes,MATCH(loaded!AW437,drug,0)),""))</f>
        <v>#N/A</v>
      </c>
      <c r="Z437" t="e">
        <f>IF(M437=2,"",_xlfn.IFNA(INDEX(drug_codes,MATCH(loaded!AY437,drug,0)),""))</f>
        <v>#N/A</v>
      </c>
      <c r="AA437" t="e">
        <f>IF(M437=2,"",_xlfn.IFNA(INDEX(drug_codes,MATCH(loaded!BA437,drug,0)),""))</f>
        <v>#N/A</v>
      </c>
      <c r="AB437" t="e">
        <f>INDEX(MTT_codes,MATCH(loaded!BC437,MTT,0))</f>
        <v>#N/A</v>
      </c>
      <c r="AC437" t="str">
        <f>_xlfn.IFNA(INDEX(MTT_codes,MATCH(loaded!BE437,MTT,0)),"")</f>
        <v/>
      </c>
      <c r="AD437" t="str">
        <f>_xlfn.IFNA(INDEX(MTT_codes,MATCH(loaded!BG437,MTT,0)),"")</f>
        <v/>
      </c>
      <c r="AE437" t="str">
        <f>_xlfn.IFNA(INDEX(MTT_codes,MATCH(loaded!BI437,MTT,0)),"")</f>
        <v/>
      </c>
      <c r="AF437" t="str">
        <f>_xlfn.IFNA(INDEX(MTT_codes,MATCH(loaded!BK437,MTT,0)),"")</f>
        <v/>
      </c>
      <c r="AG437" t="str">
        <f>_xlfn.IFNA(INDEX(MTT_codes,MATCH(loaded!BM437,MTT,0)),"")</f>
        <v/>
      </c>
      <c r="AH437" t="e">
        <f>INDEX(liv_ar_codes,MATCH(loaded!BO437,liv_ar,0))</f>
        <v>#N/A</v>
      </c>
      <c r="AI437" t="str">
        <f>_xlfn.IFNA(INDEX(MTT_codes,MATCH(loaded!BQ437,MTT,0)),"")</f>
        <v/>
      </c>
      <c r="AJ437">
        <f>_xlfn.IFNA(INDEX(mental_codes,MATCH(loaded!BS437,mental,0)),9)</f>
        <v>9</v>
      </c>
    </row>
    <row r="438" spans="2:36">
      <c r="B438">
        <f>loaded!C438</f>
        <v>0</v>
      </c>
      <c r="C438">
        <f>loaded!I438</f>
        <v>0</v>
      </c>
      <c r="D438">
        <f>IF(loaded!K438="Male",1,IF(loaded!K438="Female",2,9))</f>
        <v>9</v>
      </c>
      <c r="E438" s="89" t="e">
        <f>IF(stats!$Y$13,DATE(RIGHT(loaded!M438,4),MID(loaded!M438,3,2),LEFT(loaded!M438,2)),DATE(RIGHT(loaded!M438,4), MID(loaded!M438,4,2),LEFT(loaded!M438,2)))</f>
        <v>#VALUE!</v>
      </c>
      <c r="F438" s="67" t="e">
        <f t="shared" si="12"/>
        <v>#VALUE!</v>
      </c>
      <c r="G438" t="str">
        <f>LEFT(loaded!O438,3)</f>
        <v/>
      </c>
      <c r="H438" s="67" t="str">
        <f>_xlfn.IFNA(INDEX(cntry_codes,MATCH(loaded!Q438,countries,0)),IF(loaded!Q438="","0003",""))</f>
        <v>0003</v>
      </c>
      <c r="I438" t="e">
        <f>INDEX(atsi_codes,MATCH(loaded!S438,atsi,0))</f>
        <v>#N/A</v>
      </c>
      <c r="J438" t="e">
        <f>INDEX(lang_codes,MATCH(loaded!U438,lang,0))</f>
        <v>#N/A</v>
      </c>
      <c r="K438" s="6">
        <f>loaded!W438</f>
        <v>0</v>
      </c>
      <c r="L438" t="e">
        <f>INDEX(us_acc_codes,MATCH(loaded!Y438,us_acc,0))</f>
        <v>#N/A</v>
      </c>
      <c r="M438" t="e">
        <f>INDEX(client_codes,MATCH(loaded!AA438,client,0))</f>
        <v>#N/A</v>
      </c>
      <c r="N438" t="e">
        <f>INDEX(src_ref_codes,MATCH(loaded!AC438,src_ref,0))</f>
        <v>#N/A</v>
      </c>
      <c r="O438" s="89" t="e">
        <f>IF(stats!$Y$13,DATE(RIGHT(loaded!AE438,4),MID(loaded!AE438,3,2),LEFT(loaded!AE438,2)),DATE(RIGHT(loaded!AE438,4),MID(loaded!AE438,4,2),LEFT(loaded!AE438,2)))</f>
        <v>#VALUE!</v>
      </c>
      <c r="P438" s="89" t="e">
        <f>IF(stats!$Y$13,DATE(RIGHT(loaded!AG438,4),MID(loaded!AG438,3,2),LEFT(loaded!AG438,2)),DATE(RIGHT(loaded!AG438,4),MID(loaded!AG438,4,2),LEFT(loaded!AG438,2)))</f>
        <v>#VALUE!</v>
      </c>
      <c r="Q438" s="67" t="e">
        <f t="shared" si="13"/>
        <v>#VALUE!</v>
      </c>
      <c r="R438" t="e">
        <f>INDEX(reces_codes,MATCH(loaded!AI438,reason,0))</f>
        <v>#N/A</v>
      </c>
      <c r="S438" t="e">
        <f>INDEX(TDS_codes,MATCH(loaded!AK438,TDS,0))</f>
        <v>#N/A</v>
      </c>
      <c r="T438" t="e">
        <f>IF(M438=2,"",INDEX(method_codes,MATCH(loaded!AM438,method,0)))</f>
        <v>#N/A</v>
      </c>
      <c r="U438" t="e">
        <f>IF(M438=2,"",INDEX(inj_codes,MATCH(loaded!AO438,inj,0)))</f>
        <v>#N/A</v>
      </c>
      <c r="V438" t="e">
        <f>IF(M438=2,"",INDEX(drug_codes,MATCH(loaded!AQ438,drug,0)))</f>
        <v>#N/A</v>
      </c>
      <c r="W438" t="e">
        <f>IF(M438=2,"",_xlfn.IFNA(INDEX(drug_codes,MATCH(loaded!AS438,drug,0)),""))</f>
        <v>#N/A</v>
      </c>
      <c r="X438" t="e">
        <f>IF(M438=2,"",_xlfn.IFNA(INDEX(drug_codes,MATCH(loaded!AU438,drug,0)),""))</f>
        <v>#N/A</v>
      </c>
      <c r="Y438" t="e">
        <f>IF(M438=2,"",_xlfn.IFNA(INDEX(drug_codes,MATCH(loaded!AW438,drug,0)),""))</f>
        <v>#N/A</v>
      </c>
      <c r="Z438" t="e">
        <f>IF(M438=2,"",_xlfn.IFNA(INDEX(drug_codes,MATCH(loaded!AY438,drug,0)),""))</f>
        <v>#N/A</v>
      </c>
      <c r="AA438" t="e">
        <f>IF(M438=2,"",_xlfn.IFNA(INDEX(drug_codes,MATCH(loaded!BA438,drug,0)),""))</f>
        <v>#N/A</v>
      </c>
      <c r="AB438" t="e">
        <f>INDEX(MTT_codes,MATCH(loaded!BC438,MTT,0))</f>
        <v>#N/A</v>
      </c>
      <c r="AC438" t="str">
        <f>_xlfn.IFNA(INDEX(MTT_codes,MATCH(loaded!BE438,MTT,0)),"")</f>
        <v/>
      </c>
      <c r="AD438" t="str">
        <f>_xlfn.IFNA(INDEX(MTT_codes,MATCH(loaded!BG438,MTT,0)),"")</f>
        <v/>
      </c>
      <c r="AE438" t="str">
        <f>_xlfn.IFNA(INDEX(MTT_codes,MATCH(loaded!BI438,MTT,0)),"")</f>
        <v/>
      </c>
      <c r="AF438" t="str">
        <f>_xlfn.IFNA(INDEX(MTT_codes,MATCH(loaded!BK438,MTT,0)),"")</f>
        <v/>
      </c>
      <c r="AG438" t="str">
        <f>_xlfn.IFNA(INDEX(MTT_codes,MATCH(loaded!BM438,MTT,0)),"")</f>
        <v/>
      </c>
      <c r="AH438" t="e">
        <f>INDEX(liv_ar_codes,MATCH(loaded!BO438,liv_ar,0))</f>
        <v>#N/A</v>
      </c>
      <c r="AI438" t="str">
        <f>_xlfn.IFNA(INDEX(MTT_codes,MATCH(loaded!BQ438,MTT,0)),"")</f>
        <v/>
      </c>
      <c r="AJ438">
        <f>_xlfn.IFNA(INDEX(mental_codes,MATCH(loaded!BS438,mental,0)),9)</f>
        <v>9</v>
      </c>
    </row>
    <row r="439" spans="2:36">
      <c r="B439">
        <f>loaded!C439</f>
        <v>0</v>
      </c>
      <c r="C439">
        <f>loaded!I439</f>
        <v>0</v>
      </c>
      <c r="D439">
        <f>IF(loaded!K439="Male",1,IF(loaded!K439="Female",2,9))</f>
        <v>9</v>
      </c>
      <c r="E439" s="89" t="e">
        <f>IF(stats!$Y$13,DATE(RIGHT(loaded!M439,4),MID(loaded!M439,3,2),LEFT(loaded!M439,2)),DATE(RIGHT(loaded!M439,4), MID(loaded!M439,4,2),LEFT(loaded!M439,2)))</f>
        <v>#VALUE!</v>
      </c>
      <c r="F439" s="67" t="e">
        <f t="shared" si="12"/>
        <v>#VALUE!</v>
      </c>
      <c r="G439" t="str">
        <f>LEFT(loaded!O439,3)</f>
        <v/>
      </c>
      <c r="H439" s="67" t="str">
        <f>_xlfn.IFNA(INDEX(cntry_codes,MATCH(loaded!Q439,countries,0)),IF(loaded!Q439="","0003",""))</f>
        <v>0003</v>
      </c>
      <c r="I439" t="e">
        <f>INDEX(atsi_codes,MATCH(loaded!S439,atsi,0))</f>
        <v>#N/A</v>
      </c>
      <c r="J439" t="e">
        <f>INDEX(lang_codes,MATCH(loaded!U439,lang,0))</f>
        <v>#N/A</v>
      </c>
      <c r="K439" s="6">
        <f>loaded!W439</f>
        <v>0</v>
      </c>
      <c r="L439" t="e">
        <f>INDEX(us_acc_codes,MATCH(loaded!Y439,us_acc,0))</f>
        <v>#N/A</v>
      </c>
      <c r="M439" t="e">
        <f>INDEX(client_codes,MATCH(loaded!AA439,client,0))</f>
        <v>#N/A</v>
      </c>
      <c r="N439" t="e">
        <f>INDEX(src_ref_codes,MATCH(loaded!AC439,src_ref,0))</f>
        <v>#N/A</v>
      </c>
      <c r="O439" s="89" t="e">
        <f>IF(stats!$Y$13,DATE(RIGHT(loaded!AE439,4),MID(loaded!AE439,3,2),LEFT(loaded!AE439,2)),DATE(RIGHT(loaded!AE439,4),MID(loaded!AE439,4,2),LEFT(loaded!AE439,2)))</f>
        <v>#VALUE!</v>
      </c>
      <c r="P439" s="89" t="e">
        <f>IF(stats!$Y$13,DATE(RIGHT(loaded!AG439,4),MID(loaded!AG439,3,2),LEFT(loaded!AG439,2)),DATE(RIGHT(loaded!AG439,4),MID(loaded!AG439,4,2),LEFT(loaded!AG439,2)))</f>
        <v>#VALUE!</v>
      </c>
      <c r="Q439" s="67" t="e">
        <f t="shared" si="13"/>
        <v>#VALUE!</v>
      </c>
      <c r="R439" t="e">
        <f>INDEX(reces_codes,MATCH(loaded!AI439,reason,0))</f>
        <v>#N/A</v>
      </c>
      <c r="S439" t="e">
        <f>INDEX(TDS_codes,MATCH(loaded!AK439,TDS,0))</f>
        <v>#N/A</v>
      </c>
      <c r="T439" t="e">
        <f>IF(M439=2,"",INDEX(method_codes,MATCH(loaded!AM439,method,0)))</f>
        <v>#N/A</v>
      </c>
      <c r="U439" t="e">
        <f>IF(M439=2,"",INDEX(inj_codes,MATCH(loaded!AO439,inj,0)))</f>
        <v>#N/A</v>
      </c>
      <c r="V439" t="e">
        <f>IF(M439=2,"",INDEX(drug_codes,MATCH(loaded!AQ439,drug,0)))</f>
        <v>#N/A</v>
      </c>
      <c r="W439" t="e">
        <f>IF(M439=2,"",_xlfn.IFNA(INDEX(drug_codes,MATCH(loaded!AS439,drug,0)),""))</f>
        <v>#N/A</v>
      </c>
      <c r="X439" t="e">
        <f>IF(M439=2,"",_xlfn.IFNA(INDEX(drug_codes,MATCH(loaded!AU439,drug,0)),""))</f>
        <v>#N/A</v>
      </c>
      <c r="Y439" t="e">
        <f>IF(M439=2,"",_xlfn.IFNA(INDEX(drug_codes,MATCH(loaded!AW439,drug,0)),""))</f>
        <v>#N/A</v>
      </c>
      <c r="Z439" t="e">
        <f>IF(M439=2,"",_xlfn.IFNA(INDEX(drug_codes,MATCH(loaded!AY439,drug,0)),""))</f>
        <v>#N/A</v>
      </c>
      <c r="AA439" t="e">
        <f>IF(M439=2,"",_xlfn.IFNA(INDEX(drug_codes,MATCH(loaded!BA439,drug,0)),""))</f>
        <v>#N/A</v>
      </c>
      <c r="AB439" t="e">
        <f>INDEX(MTT_codes,MATCH(loaded!BC439,MTT,0))</f>
        <v>#N/A</v>
      </c>
      <c r="AC439" t="str">
        <f>_xlfn.IFNA(INDEX(MTT_codes,MATCH(loaded!BE439,MTT,0)),"")</f>
        <v/>
      </c>
      <c r="AD439" t="str">
        <f>_xlfn.IFNA(INDEX(MTT_codes,MATCH(loaded!BG439,MTT,0)),"")</f>
        <v/>
      </c>
      <c r="AE439" t="str">
        <f>_xlfn.IFNA(INDEX(MTT_codes,MATCH(loaded!BI439,MTT,0)),"")</f>
        <v/>
      </c>
      <c r="AF439" t="str">
        <f>_xlfn.IFNA(INDEX(MTT_codes,MATCH(loaded!BK439,MTT,0)),"")</f>
        <v/>
      </c>
      <c r="AG439" t="str">
        <f>_xlfn.IFNA(INDEX(MTT_codes,MATCH(loaded!BM439,MTT,0)),"")</f>
        <v/>
      </c>
      <c r="AH439" t="e">
        <f>INDEX(liv_ar_codes,MATCH(loaded!BO439,liv_ar,0))</f>
        <v>#N/A</v>
      </c>
      <c r="AI439" t="str">
        <f>_xlfn.IFNA(INDEX(MTT_codes,MATCH(loaded!BQ439,MTT,0)),"")</f>
        <v/>
      </c>
      <c r="AJ439">
        <f>_xlfn.IFNA(INDEX(mental_codes,MATCH(loaded!BS439,mental,0)),9)</f>
        <v>9</v>
      </c>
    </row>
    <row r="440" spans="2:36">
      <c r="B440">
        <f>loaded!C440</f>
        <v>0</v>
      </c>
      <c r="C440">
        <f>loaded!I440</f>
        <v>0</v>
      </c>
      <c r="D440">
        <f>IF(loaded!K440="Male",1,IF(loaded!K440="Female",2,9))</f>
        <v>9</v>
      </c>
      <c r="E440" s="89" t="e">
        <f>IF(stats!$Y$13,DATE(RIGHT(loaded!M440,4),MID(loaded!M440,3,2),LEFT(loaded!M440,2)),DATE(RIGHT(loaded!M440,4), MID(loaded!M440,4,2),LEFT(loaded!M440,2)))</f>
        <v>#VALUE!</v>
      </c>
      <c r="F440" s="67" t="e">
        <f t="shared" si="12"/>
        <v>#VALUE!</v>
      </c>
      <c r="G440" t="str">
        <f>LEFT(loaded!O440,3)</f>
        <v/>
      </c>
      <c r="H440" s="67" t="str">
        <f>_xlfn.IFNA(INDEX(cntry_codes,MATCH(loaded!Q440,countries,0)),IF(loaded!Q440="","0003",""))</f>
        <v>0003</v>
      </c>
      <c r="I440" t="e">
        <f>INDEX(atsi_codes,MATCH(loaded!S440,atsi,0))</f>
        <v>#N/A</v>
      </c>
      <c r="J440" t="e">
        <f>INDEX(lang_codes,MATCH(loaded!U440,lang,0))</f>
        <v>#N/A</v>
      </c>
      <c r="K440" s="6">
        <f>loaded!W440</f>
        <v>0</v>
      </c>
      <c r="L440" t="e">
        <f>INDEX(us_acc_codes,MATCH(loaded!Y440,us_acc,0))</f>
        <v>#N/A</v>
      </c>
      <c r="M440" t="e">
        <f>INDEX(client_codes,MATCH(loaded!AA440,client,0))</f>
        <v>#N/A</v>
      </c>
      <c r="N440" t="e">
        <f>INDEX(src_ref_codes,MATCH(loaded!AC440,src_ref,0))</f>
        <v>#N/A</v>
      </c>
      <c r="O440" s="89" t="e">
        <f>IF(stats!$Y$13,DATE(RIGHT(loaded!AE440,4),MID(loaded!AE440,3,2),LEFT(loaded!AE440,2)),DATE(RIGHT(loaded!AE440,4),MID(loaded!AE440,4,2),LEFT(loaded!AE440,2)))</f>
        <v>#VALUE!</v>
      </c>
      <c r="P440" s="89" t="e">
        <f>IF(stats!$Y$13,DATE(RIGHT(loaded!AG440,4),MID(loaded!AG440,3,2),LEFT(loaded!AG440,2)),DATE(RIGHT(loaded!AG440,4),MID(loaded!AG440,4,2),LEFT(loaded!AG440,2)))</f>
        <v>#VALUE!</v>
      </c>
      <c r="Q440" s="67" t="e">
        <f t="shared" si="13"/>
        <v>#VALUE!</v>
      </c>
      <c r="R440" t="e">
        <f>INDEX(reces_codes,MATCH(loaded!AI440,reason,0))</f>
        <v>#N/A</v>
      </c>
      <c r="S440" t="e">
        <f>INDEX(TDS_codes,MATCH(loaded!AK440,TDS,0))</f>
        <v>#N/A</v>
      </c>
      <c r="T440" t="e">
        <f>IF(M440=2,"",INDEX(method_codes,MATCH(loaded!AM440,method,0)))</f>
        <v>#N/A</v>
      </c>
      <c r="U440" t="e">
        <f>IF(M440=2,"",INDEX(inj_codes,MATCH(loaded!AO440,inj,0)))</f>
        <v>#N/A</v>
      </c>
      <c r="V440" t="e">
        <f>IF(M440=2,"",INDEX(drug_codes,MATCH(loaded!AQ440,drug,0)))</f>
        <v>#N/A</v>
      </c>
      <c r="W440" t="e">
        <f>IF(M440=2,"",_xlfn.IFNA(INDEX(drug_codes,MATCH(loaded!AS440,drug,0)),""))</f>
        <v>#N/A</v>
      </c>
      <c r="X440" t="e">
        <f>IF(M440=2,"",_xlfn.IFNA(INDEX(drug_codes,MATCH(loaded!AU440,drug,0)),""))</f>
        <v>#N/A</v>
      </c>
      <c r="Y440" t="e">
        <f>IF(M440=2,"",_xlfn.IFNA(INDEX(drug_codes,MATCH(loaded!AW440,drug,0)),""))</f>
        <v>#N/A</v>
      </c>
      <c r="Z440" t="e">
        <f>IF(M440=2,"",_xlfn.IFNA(INDEX(drug_codes,MATCH(loaded!AY440,drug,0)),""))</f>
        <v>#N/A</v>
      </c>
      <c r="AA440" t="e">
        <f>IF(M440=2,"",_xlfn.IFNA(INDEX(drug_codes,MATCH(loaded!BA440,drug,0)),""))</f>
        <v>#N/A</v>
      </c>
      <c r="AB440" t="e">
        <f>INDEX(MTT_codes,MATCH(loaded!BC440,MTT,0))</f>
        <v>#N/A</v>
      </c>
      <c r="AC440" t="str">
        <f>_xlfn.IFNA(INDEX(MTT_codes,MATCH(loaded!BE440,MTT,0)),"")</f>
        <v/>
      </c>
      <c r="AD440" t="str">
        <f>_xlfn.IFNA(INDEX(MTT_codes,MATCH(loaded!BG440,MTT,0)),"")</f>
        <v/>
      </c>
      <c r="AE440" t="str">
        <f>_xlfn.IFNA(INDEX(MTT_codes,MATCH(loaded!BI440,MTT,0)),"")</f>
        <v/>
      </c>
      <c r="AF440" t="str">
        <f>_xlfn.IFNA(INDEX(MTT_codes,MATCH(loaded!BK440,MTT,0)),"")</f>
        <v/>
      </c>
      <c r="AG440" t="str">
        <f>_xlfn.IFNA(INDEX(MTT_codes,MATCH(loaded!BM440,MTT,0)),"")</f>
        <v/>
      </c>
      <c r="AH440" t="e">
        <f>INDEX(liv_ar_codes,MATCH(loaded!BO440,liv_ar,0))</f>
        <v>#N/A</v>
      </c>
      <c r="AI440" t="str">
        <f>_xlfn.IFNA(INDEX(MTT_codes,MATCH(loaded!BQ440,MTT,0)),"")</f>
        <v/>
      </c>
      <c r="AJ440">
        <f>_xlfn.IFNA(INDEX(mental_codes,MATCH(loaded!BS440,mental,0)),9)</f>
        <v>9</v>
      </c>
    </row>
    <row r="441" spans="2:36">
      <c r="B441">
        <f>loaded!C441</f>
        <v>0</v>
      </c>
      <c r="C441">
        <f>loaded!I441</f>
        <v>0</v>
      </c>
      <c r="D441">
        <f>IF(loaded!K441="Male",1,IF(loaded!K441="Female",2,9))</f>
        <v>9</v>
      </c>
      <c r="E441" s="89" t="e">
        <f>IF(stats!$Y$13,DATE(RIGHT(loaded!M441,4),MID(loaded!M441,3,2),LEFT(loaded!M441,2)),DATE(RIGHT(loaded!M441,4), MID(loaded!M441,4,2),LEFT(loaded!M441,2)))</f>
        <v>#VALUE!</v>
      </c>
      <c r="F441" s="67" t="e">
        <f t="shared" si="12"/>
        <v>#VALUE!</v>
      </c>
      <c r="G441" t="str">
        <f>LEFT(loaded!O441,3)</f>
        <v/>
      </c>
      <c r="H441" s="67" t="str">
        <f>_xlfn.IFNA(INDEX(cntry_codes,MATCH(loaded!Q441,countries,0)),IF(loaded!Q441="","0003",""))</f>
        <v>0003</v>
      </c>
      <c r="I441" t="e">
        <f>INDEX(atsi_codes,MATCH(loaded!S441,atsi,0))</f>
        <v>#N/A</v>
      </c>
      <c r="J441" t="e">
        <f>INDEX(lang_codes,MATCH(loaded!U441,lang,0))</f>
        <v>#N/A</v>
      </c>
      <c r="K441" s="6">
        <f>loaded!W441</f>
        <v>0</v>
      </c>
      <c r="L441" t="e">
        <f>INDEX(us_acc_codes,MATCH(loaded!Y441,us_acc,0))</f>
        <v>#N/A</v>
      </c>
      <c r="M441" t="e">
        <f>INDEX(client_codes,MATCH(loaded!AA441,client,0))</f>
        <v>#N/A</v>
      </c>
      <c r="N441" t="e">
        <f>INDEX(src_ref_codes,MATCH(loaded!AC441,src_ref,0))</f>
        <v>#N/A</v>
      </c>
      <c r="O441" s="89" t="e">
        <f>IF(stats!$Y$13,DATE(RIGHT(loaded!AE441,4),MID(loaded!AE441,3,2),LEFT(loaded!AE441,2)),DATE(RIGHT(loaded!AE441,4),MID(loaded!AE441,4,2),LEFT(loaded!AE441,2)))</f>
        <v>#VALUE!</v>
      </c>
      <c r="P441" s="89" t="e">
        <f>IF(stats!$Y$13,DATE(RIGHT(loaded!AG441,4),MID(loaded!AG441,3,2),LEFT(loaded!AG441,2)),DATE(RIGHT(loaded!AG441,4),MID(loaded!AG441,4,2),LEFT(loaded!AG441,2)))</f>
        <v>#VALUE!</v>
      </c>
      <c r="Q441" s="67" t="e">
        <f t="shared" si="13"/>
        <v>#VALUE!</v>
      </c>
      <c r="R441" t="e">
        <f>INDEX(reces_codes,MATCH(loaded!AI441,reason,0))</f>
        <v>#N/A</v>
      </c>
      <c r="S441" t="e">
        <f>INDEX(TDS_codes,MATCH(loaded!AK441,TDS,0))</f>
        <v>#N/A</v>
      </c>
      <c r="T441" t="e">
        <f>IF(M441=2,"",INDEX(method_codes,MATCH(loaded!AM441,method,0)))</f>
        <v>#N/A</v>
      </c>
      <c r="U441" t="e">
        <f>IF(M441=2,"",INDEX(inj_codes,MATCH(loaded!AO441,inj,0)))</f>
        <v>#N/A</v>
      </c>
      <c r="V441" t="e">
        <f>IF(M441=2,"",INDEX(drug_codes,MATCH(loaded!AQ441,drug,0)))</f>
        <v>#N/A</v>
      </c>
      <c r="W441" t="e">
        <f>IF(M441=2,"",_xlfn.IFNA(INDEX(drug_codes,MATCH(loaded!AS441,drug,0)),""))</f>
        <v>#N/A</v>
      </c>
      <c r="X441" t="e">
        <f>IF(M441=2,"",_xlfn.IFNA(INDEX(drug_codes,MATCH(loaded!AU441,drug,0)),""))</f>
        <v>#N/A</v>
      </c>
      <c r="Y441" t="e">
        <f>IF(M441=2,"",_xlfn.IFNA(INDEX(drug_codes,MATCH(loaded!AW441,drug,0)),""))</f>
        <v>#N/A</v>
      </c>
      <c r="Z441" t="e">
        <f>IF(M441=2,"",_xlfn.IFNA(INDEX(drug_codes,MATCH(loaded!AY441,drug,0)),""))</f>
        <v>#N/A</v>
      </c>
      <c r="AA441" t="e">
        <f>IF(M441=2,"",_xlfn.IFNA(INDEX(drug_codes,MATCH(loaded!BA441,drug,0)),""))</f>
        <v>#N/A</v>
      </c>
      <c r="AB441" t="e">
        <f>INDEX(MTT_codes,MATCH(loaded!BC441,MTT,0))</f>
        <v>#N/A</v>
      </c>
      <c r="AC441" t="str">
        <f>_xlfn.IFNA(INDEX(MTT_codes,MATCH(loaded!BE441,MTT,0)),"")</f>
        <v/>
      </c>
      <c r="AD441" t="str">
        <f>_xlfn.IFNA(INDEX(MTT_codes,MATCH(loaded!BG441,MTT,0)),"")</f>
        <v/>
      </c>
      <c r="AE441" t="str">
        <f>_xlfn.IFNA(INDEX(MTT_codes,MATCH(loaded!BI441,MTT,0)),"")</f>
        <v/>
      </c>
      <c r="AF441" t="str">
        <f>_xlfn.IFNA(INDEX(MTT_codes,MATCH(loaded!BK441,MTT,0)),"")</f>
        <v/>
      </c>
      <c r="AG441" t="str">
        <f>_xlfn.IFNA(INDEX(MTT_codes,MATCH(loaded!BM441,MTT,0)),"")</f>
        <v/>
      </c>
      <c r="AH441" t="e">
        <f>INDEX(liv_ar_codes,MATCH(loaded!BO441,liv_ar,0))</f>
        <v>#N/A</v>
      </c>
      <c r="AI441" t="str">
        <f>_xlfn.IFNA(INDEX(MTT_codes,MATCH(loaded!BQ441,MTT,0)),"")</f>
        <v/>
      </c>
      <c r="AJ441">
        <f>_xlfn.IFNA(INDEX(mental_codes,MATCH(loaded!BS441,mental,0)),9)</f>
        <v>9</v>
      </c>
    </row>
    <row r="442" spans="2:36">
      <c r="B442">
        <f>loaded!C442</f>
        <v>0</v>
      </c>
      <c r="C442">
        <f>loaded!I442</f>
        <v>0</v>
      </c>
      <c r="D442">
        <f>IF(loaded!K442="Male",1,IF(loaded!K442="Female",2,9))</f>
        <v>9</v>
      </c>
      <c r="E442" s="89" t="e">
        <f>IF(stats!$Y$13,DATE(RIGHT(loaded!M442,4),MID(loaded!M442,3,2),LEFT(loaded!M442,2)),DATE(RIGHT(loaded!M442,4), MID(loaded!M442,4,2),LEFT(loaded!M442,2)))</f>
        <v>#VALUE!</v>
      </c>
      <c r="F442" s="67" t="e">
        <f t="shared" si="12"/>
        <v>#VALUE!</v>
      </c>
      <c r="G442" t="str">
        <f>LEFT(loaded!O442,3)</f>
        <v/>
      </c>
      <c r="H442" s="67" t="str">
        <f>_xlfn.IFNA(INDEX(cntry_codes,MATCH(loaded!Q442,countries,0)),IF(loaded!Q442="","0003",""))</f>
        <v>0003</v>
      </c>
      <c r="I442" t="e">
        <f>INDEX(atsi_codes,MATCH(loaded!S442,atsi,0))</f>
        <v>#N/A</v>
      </c>
      <c r="J442" t="e">
        <f>INDEX(lang_codes,MATCH(loaded!U442,lang,0))</f>
        <v>#N/A</v>
      </c>
      <c r="K442" s="6">
        <f>loaded!W442</f>
        <v>0</v>
      </c>
      <c r="L442" t="e">
        <f>INDEX(us_acc_codes,MATCH(loaded!Y442,us_acc,0))</f>
        <v>#N/A</v>
      </c>
      <c r="M442" t="e">
        <f>INDEX(client_codes,MATCH(loaded!AA442,client,0))</f>
        <v>#N/A</v>
      </c>
      <c r="N442" t="e">
        <f>INDEX(src_ref_codes,MATCH(loaded!AC442,src_ref,0))</f>
        <v>#N/A</v>
      </c>
      <c r="O442" s="89" t="e">
        <f>IF(stats!$Y$13,DATE(RIGHT(loaded!AE442,4),MID(loaded!AE442,3,2),LEFT(loaded!AE442,2)),DATE(RIGHT(loaded!AE442,4),MID(loaded!AE442,4,2),LEFT(loaded!AE442,2)))</f>
        <v>#VALUE!</v>
      </c>
      <c r="P442" s="89" t="e">
        <f>IF(stats!$Y$13,DATE(RIGHT(loaded!AG442,4),MID(loaded!AG442,3,2),LEFT(loaded!AG442,2)),DATE(RIGHT(loaded!AG442,4),MID(loaded!AG442,4,2),LEFT(loaded!AG442,2)))</f>
        <v>#VALUE!</v>
      </c>
      <c r="Q442" s="67" t="e">
        <f t="shared" si="13"/>
        <v>#VALUE!</v>
      </c>
      <c r="R442" t="e">
        <f>INDEX(reces_codes,MATCH(loaded!AI442,reason,0))</f>
        <v>#N/A</v>
      </c>
      <c r="S442" t="e">
        <f>INDEX(TDS_codes,MATCH(loaded!AK442,TDS,0))</f>
        <v>#N/A</v>
      </c>
      <c r="T442" t="e">
        <f>IF(M442=2,"",INDEX(method_codes,MATCH(loaded!AM442,method,0)))</f>
        <v>#N/A</v>
      </c>
      <c r="U442" t="e">
        <f>IF(M442=2,"",INDEX(inj_codes,MATCH(loaded!AO442,inj,0)))</f>
        <v>#N/A</v>
      </c>
      <c r="V442" t="e">
        <f>IF(M442=2,"",INDEX(drug_codes,MATCH(loaded!AQ442,drug,0)))</f>
        <v>#N/A</v>
      </c>
      <c r="W442" t="e">
        <f>IF(M442=2,"",_xlfn.IFNA(INDEX(drug_codes,MATCH(loaded!AS442,drug,0)),""))</f>
        <v>#N/A</v>
      </c>
      <c r="X442" t="e">
        <f>IF(M442=2,"",_xlfn.IFNA(INDEX(drug_codes,MATCH(loaded!AU442,drug,0)),""))</f>
        <v>#N/A</v>
      </c>
      <c r="Y442" t="e">
        <f>IF(M442=2,"",_xlfn.IFNA(INDEX(drug_codes,MATCH(loaded!AW442,drug,0)),""))</f>
        <v>#N/A</v>
      </c>
      <c r="Z442" t="e">
        <f>IF(M442=2,"",_xlfn.IFNA(INDEX(drug_codes,MATCH(loaded!AY442,drug,0)),""))</f>
        <v>#N/A</v>
      </c>
      <c r="AA442" t="e">
        <f>IF(M442=2,"",_xlfn.IFNA(INDEX(drug_codes,MATCH(loaded!BA442,drug,0)),""))</f>
        <v>#N/A</v>
      </c>
      <c r="AB442" t="e">
        <f>INDEX(MTT_codes,MATCH(loaded!BC442,MTT,0))</f>
        <v>#N/A</v>
      </c>
      <c r="AC442" t="str">
        <f>_xlfn.IFNA(INDEX(MTT_codes,MATCH(loaded!BE442,MTT,0)),"")</f>
        <v/>
      </c>
      <c r="AD442" t="str">
        <f>_xlfn.IFNA(INDEX(MTT_codes,MATCH(loaded!BG442,MTT,0)),"")</f>
        <v/>
      </c>
      <c r="AE442" t="str">
        <f>_xlfn.IFNA(INDEX(MTT_codes,MATCH(loaded!BI442,MTT,0)),"")</f>
        <v/>
      </c>
      <c r="AF442" t="str">
        <f>_xlfn.IFNA(INDEX(MTT_codes,MATCH(loaded!BK442,MTT,0)),"")</f>
        <v/>
      </c>
      <c r="AG442" t="str">
        <f>_xlfn.IFNA(INDEX(MTT_codes,MATCH(loaded!BM442,MTT,0)),"")</f>
        <v/>
      </c>
      <c r="AH442" t="e">
        <f>INDEX(liv_ar_codes,MATCH(loaded!BO442,liv_ar,0))</f>
        <v>#N/A</v>
      </c>
      <c r="AI442" t="str">
        <f>_xlfn.IFNA(INDEX(MTT_codes,MATCH(loaded!BQ442,MTT,0)),"")</f>
        <v/>
      </c>
      <c r="AJ442">
        <f>_xlfn.IFNA(INDEX(mental_codes,MATCH(loaded!BS442,mental,0)),9)</f>
        <v>9</v>
      </c>
    </row>
    <row r="443" spans="2:36">
      <c r="B443">
        <f>loaded!C443</f>
        <v>0</v>
      </c>
      <c r="C443">
        <f>loaded!I443</f>
        <v>0</v>
      </c>
      <c r="D443">
        <f>IF(loaded!K443="Male",1,IF(loaded!K443="Female",2,9))</f>
        <v>9</v>
      </c>
      <c r="E443" s="89" t="e">
        <f>IF(stats!$Y$13,DATE(RIGHT(loaded!M443,4),MID(loaded!M443,3,2),LEFT(loaded!M443,2)),DATE(RIGHT(loaded!M443,4), MID(loaded!M443,4,2),LEFT(loaded!M443,2)))</f>
        <v>#VALUE!</v>
      </c>
      <c r="F443" s="67" t="e">
        <f t="shared" si="12"/>
        <v>#VALUE!</v>
      </c>
      <c r="G443" t="str">
        <f>LEFT(loaded!O443,3)</f>
        <v/>
      </c>
      <c r="H443" s="67" t="str">
        <f>_xlfn.IFNA(INDEX(cntry_codes,MATCH(loaded!Q443,countries,0)),IF(loaded!Q443="","0003",""))</f>
        <v>0003</v>
      </c>
      <c r="I443" t="e">
        <f>INDEX(atsi_codes,MATCH(loaded!S443,atsi,0))</f>
        <v>#N/A</v>
      </c>
      <c r="J443" t="e">
        <f>INDEX(lang_codes,MATCH(loaded!U443,lang,0))</f>
        <v>#N/A</v>
      </c>
      <c r="K443" s="6">
        <f>loaded!W443</f>
        <v>0</v>
      </c>
      <c r="L443" t="e">
        <f>INDEX(us_acc_codes,MATCH(loaded!Y443,us_acc,0))</f>
        <v>#N/A</v>
      </c>
      <c r="M443" t="e">
        <f>INDEX(client_codes,MATCH(loaded!AA443,client,0))</f>
        <v>#N/A</v>
      </c>
      <c r="N443" t="e">
        <f>INDEX(src_ref_codes,MATCH(loaded!AC443,src_ref,0))</f>
        <v>#N/A</v>
      </c>
      <c r="O443" s="89" t="e">
        <f>IF(stats!$Y$13,DATE(RIGHT(loaded!AE443,4),MID(loaded!AE443,3,2),LEFT(loaded!AE443,2)),DATE(RIGHT(loaded!AE443,4),MID(loaded!AE443,4,2),LEFT(loaded!AE443,2)))</f>
        <v>#VALUE!</v>
      </c>
      <c r="P443" s="89" t="e">
        <f>IF(stats!$Y$13,DATE(RIGHT(loaded!AG443,4),MID(loaded!AG443,3,2),LEFT(loaded!AG443,2)),DATE(RIGHT(loaded!AG443,4),MID(loaded!AG443,4,2),LEFT(loaded!AG443,2)))</f>
        <v>#VALUE!</v>
      </c>
      <c r="Q443" s="67" t="e">
        <f t="shared" si="13"/>
        <v>#VALUE!</v>
      </c>
      <c r="R443" t="e">
        <f>INDEX(reces_codes,MATCH(loaded!AI443,reason,0))</f>
        <v>#N/A</v>
      </c>
      <c r="S443" t="e">
        <f>INDEX(TDS_codes,MATCH(loaded!AK443,TDS,0))</f>
        <v>#N/A</v>
      </c>
      <c r="T443" t="e">
        <f>IF(M443=2,"",INDEX(method_codes,MATCH(loaded!AM443,method,0)))</f>
        <v>#N/A</v>
      </c>
      <c r="U443" t="e">
        <f>IF(M443=2,"",INDEX(inj_codes,MATCH(loaded!AO443,inj,0)))</f>
        <v>#N/A</v>
      </c>
      <c r="V443" t="e">
        <f>IF(M443=2,"",INDEX(drug_codes,MATCH(loaded!AQ443,drug,0)))</f>
        <v>#N/A</v>
      </c>
      <c r="W443" t="e">
        <f>IF(M443=2,"",_xlfn.IFNA(INDEX(drug_codes,MATCH(loaded!AS443,drug,0)),""))</f>
        <v>#N/A</v>
      </c>
      <c r="X443" t="e">
        <f>IF(M443=2,"",_xlfn.IFNA(INDEX(drug_codes,MATCH(loaded!AU443,drug,0)),""))</f>
        <v>#N/A</v>
      </c>
      <c r="Y443" t="e">
        <f>IF(M443=2,"",_xlfn.IFNA(INDEX(drug_codes,MATCH(loaded!AW443,drug,0)),""))</f>
        <v>#N/A</v>
      </c>
      <c r="Z443" t="e">
        <f>IF(M443=2,"",_xlfn.IFNA(INDEX(drug_codes,MATCH(loaded!AY443,drug,0)),""))</f>
        <v>#N/A</v>
      </c>
      <c r="AA443" t="e">
        <f>IF(M443=2,"",_xlfn.IFNA(INDEX(drug_codes,MATCH(loaded!BA443,drug,0)),""))</f>
        <v>#N/A</v>
      </c>
      <c r="AB443" t="e">
        <f>INDEX(MTT_codes,MATCH(loaded!BC443,MTT,0))</f>
        <v>#N/A</v>
      </c>
      <c r="AC443" t="str">
        <f>_xlfn.IFNA(INDEX(MTT_codes,MATCH(loaded!BE443,MTT,0)),"")</f>
        <v/>
      </c>
      <c r="AD443" t="str">
        <f>_xlfn.IFNA(INDEX(MTT_codes,MATCH(loaded!BG443,MTT,0)),"")</f>
        <v/>
      </c>
      <c r="AE443" t="str">
        <f>_xlfn.IFNA(INDEX(MTT_codes,MATCH(loaded!BI443,MTT,0)),"")</f>
        <v/>
      </c>
      <c r="AF443" t="str">
        <f>_xlfn.IFNA(INDEX(MTT_codes,MATCH(loaded!BK443,MTT,0)),"")</f>
        <v/>
      </c>
      <c r="AG443" t="str">
        <f>_xlfn.IFNA(INDEX(MTT_codes,MATCH(loaded!BM443,MTT,0)),"")</f>
        <v/>
      </c>
      <c r="AH443" t="e">
        <f>INDEX(liv_ar_codes,MATCH(loaded!BO443,liv_ar,0))</f>
        <v>#N/A</v>
      </c>
      <c r="AI443" t="str">
        <f>_xlfn.IFNA(INDEX(MTT_codes,MATCH(loaded!BQ443,MTT,0)),"")</f>
        <v/>
      </c>
      <c r="AJ443">
        <f>_xlfn.IFNA(INDEX(mental_codes,MATCH(loaded!BS443,mental,0)),9)</f>
        <v>9</v>
      </c>
    </row>
    <row r="444" spans="2:36">
      <c r="B444">
        <f>loaded!C444</f>
        <v>0</v>
      </c>
      <c r="C444">
        <f>loaded!I444</f>
        <v>0</v>
      </c>
      <c r="D444">
        <f>IF(loaded!K444="Male",1,IF(loaded!K444="Female",2,9))</f>
        <v>9</v>
      </c>
      <c r="E444" s="89" t="e">
        <f>IF(stats!$Y$13,DATE(RIGHT(loaded!M444,4),MID(loaded!M444,3,2),LEFT(loaded!M444,2)),DATE(RIGHT(loaded!M444,4), MID(loaded!M444,4,2),LEFT(loaded!M444,2)))</f>
        <v>#VALUE!</v>
      </c>
      <c r="F444" s="67" t="e">
        <f t="shared" si="12"/>
        <v>#VALUE!</v>
      </c>
      <c r="G444" t="str">
        <f>LEFT(loaded!O444,3)</f>
        <v/>
      </c>
      <c r="H444" s="67" t="str">
        <f>_xlfn.IFNA(INDEX(cntry_codes,MATCH(loaded!Q444,countries,0)),IF(loaded!Q444="","0003",""))</f>
        <v>0003</v>
      </c>
      <c r="I444" t="e">
        <f>INDEX(atsi_codes,MATCH(loaded!S444,atsi,0))</f>
        <v>#N/A</v>
      </c>
      <c r="J444" t="e">
        <f>INDEX(lang_codes,MATCH(loaded!U444,lang,0))</f>
        <v>#N/A</v>
      </c>
      <c r="K444" s="6">
        <f>loaded!W444</f>
        <v>0</v>
      </c>
      <c r="L444" t="e">
        <f>INDEX(us_acc_codes,MATCH(loaded!Y444,us_acc,0))</f>
        <v>#N/A</v>
      </c>
      <c r="M444" t="e">
        <f>INDEX(client_codes,MATCH(loaded!AA444,client,0))</f>
        <v>#N/A</v>
      </c>
      <c r="N444" t="e">
        <f>INDEX(src_ref_codes,MATCH(loaded!AC444,src_ref,0))</f>
        <v>#N/A</v>
      </c>
      <c r="O444" s="89" t="e">
        <f>IF(stats!$Y$13,DATE(RIGHT(loaded!AE444,4),MID(loaded!AE444,3,2),LEFT(loaded!AE444,2)),DATE(RIGHT(loaded!AE444,4),MID(loaded!AE444,4,2),LEFT(loaded!AE444,2)))</f>
        <v>#VALUE!</v>
      </c>
      <c r="P444" s="89" t="e">
        <f>IF(stats!$Y$13,DATE(RIGHT(loaded!AG444,4),MID(loaded!AG444,3,2),LEFT(loaded!AG444,2)),DATE(RIGHT(loaded!AG444,4),MID(loaded!AG444,4,2),LEFT(loaded!AG444,2)))</f>
        <v>#VALUE!</v>
      </c>
      <c r="Q444" s="67" t="e">
        <f t="shared" si="13"/>
        <v>#VALUE!</v>
      </c>
      <c r="R444" t="e">
        <f>INDEX(reces_codes,MATCH(loaded!AI444,reason,0))</f>
        <v>#N/A</v>
      </c>
      <c r="S444" t="e">
        <f>INDEX(TDS_codes,MATCH(loaded!AK444,TDS,0))</f>
        <v>#N/A</v>
      </c>
      <c r="T444" t="e">
        <f>IF(M444=2,"",INDEX(method_codes,MATCH(loaded!AM444,method,0)))</f>
        <v>#N/A</v>
      </c>
      <c r="U444" t="e">
        <f>IF(M444=2,"",INDEX(inj_codes,MATCH(loaded!AO444,inj,0)))</f>
        <v>#N/A</v>
      </c>
      <c r="V444" t="e">
        <f>IF(M444=2,"",INDEX(drug_codes,MATCH(loaded!AQ444,drug,0)))</f>
        <v>#N/A</v>
      </c>
      <c r="W444" t="e">
        <f>IF(M444=2,"",_xlfn.IFNA(INDEX(drug_codes,MATCH(loaded!AS444,drug,0)),""))</f>
        <v>#N/A</v>
      </c>
      <c r="X444" t="e">
        <f>IF(M444=2,"",_xlfn.IFNA(INDEX(drug_codes,MATCH(loaded!AU444,drug,0)),""))</f>
        <v>#N/A</v>
      </c>
      <c r="Y444" t="e">
        <f>IF(M444=2,"",_xlfn.IFNA(INDEX(drug_codes,MATCH(loaded!AW444,drug,0)),""))</f>
        <v>#N/A</v>
      </c>
      <c r="Z444" t="e">
        <f>IF(M444=2,"",_xlfn.IFNA(INDEX(drug_codes,MATCH(loaded!AY444,drug,0)),""))</f>
        <v>#N/A</v>
      </c>
      <c r="AA444" t="e">
        <f>IF(M444=2,"",_xlfn.IFNA(INDEX(drug_codes,MATCH(loaded!BA444,drug,0)),""))</f>
        <v>#N/A</v>
      </c>
      <c r="AB444" t="e">
        <f>INDEX(MTT_codes,MATCH(loaded!BC444,MTT,0))</f>
        <v>#N/A</v>
      </c>
      <c r="AC444" t="str">
        <f>_xlfn.IFNA(INDEX(MTT_codes,MATCH(loaded!BE444,MTT,0)),"")</f>
        <v/>
      </c>
      <c r="AD444" t="str">
        <f>_xlfn.IFNA(INDEX(MTT_codes,MATCH(loaded!BG444,MTT,0)),"")</f>
        <v/>
      </c>
      <c r="AE444" t="str">
        <f>_xlfn.IFNA(INDEX(MTT_codes,MATCH(loaded!BI444,MTT,0)),"")</f>
        <v/>
      </c>
      <c r="AF444" t="str">
        <f>_xlfn.IFNA(INDEX(MTT_codes,MATCH(loaded!BK444,MTT,0)),"")</f>
        <v/>
      </c>
      <c r="AG444" t="str">
        <f>_xlfn.IFNA(INDEX(MTT_codes,MATCH(loaded!BM444,MTT,0)),"")</f>
        <v/>
      </c>
      <c r="AH444" t="e">
        <f>INDEX(liv_ar_codes,MATCH(loaded!BO444,liv_ar,0))</f>
        <v>#N/A</v>
      </c>
      <c r="AI444" t="str">
        <f>_xlfn.IFNA(INDEX(MTT_codes,MATCH(loaded!BQ444,MTT,0)),"")</f>
        <v/>
      </c>
      <c r="AJ444">
        <f>_xlfn.IFNA(INDEX(mental_codes,MATCH(loaded!BS444,mental,0)),9)</f>
        <v>9</v>
      </c>
    </row>
    <row r="445" spans="2:36">
      <c r="B445">
        <f>loaded!C445</f>
        <v>0</v>
      </c>
      <c r="C445">
        <f>loaded!I445</f>
        <v>0</v>
      </c>
      <c r="D445">
        <f>IF(loaded!K445="Male",1,IF(loaded!K445="Female",2,9))</f>
        <v>9</v>
      </c>
      <c r="E445" s="89" t="e">
        <f>IF(stats!$Y$13,DATE(RIGHT(loaded!M445,4),MID(loaded!M445,3,2),LEFT(loaded!M445,2)),DATE(RIGHT(loaded!M445,4), MID(loaded!M445,4,2),LEFT(loaded!M445,2)))</f>
        <v>#VALUE!</v>
      </c>
      <c r="F445" s="67" t="e">
        <f t="shared" si="12"/>
        <v>#VALUE!</v>
      </c>
      <c r="G445" t="str">
        <f>LEFT(loaded!O445,3)</f>
        <v/>
      </c>
      <c r="H445" s="67" t="str">
        <f>_xlfn.IFNA(INDEX(cntry_codes,MATCH(loaded!Q445,countries,0)),IF(loaded!Q445="","0003",""))</f>
        <v>0003</v>
      </c>
      <c r="I445" t="e">
        <f>INDEX(atsi_codes,MATCH(loaded!S445,atsi,0))</f>
        <v>#N/A</v>
      </c>
      <c r="J445" t="e">
        <f>INDEX(lang_codes,MATCH(loaded!U445,lang,0))</f>
        <v>#N/A</v>
      </c>
      <c r="K445" s="6">
        <f>loaded!W445</f>
        <v>0</v>
      </c>
      <c r="L445" t="e">
        <f>INDEX(us_acc_codes,MATCH(loaded!Y445,us_acc,0))</f>
        <v>#N/A</v>
      </c>
      <c r="M445" t="e">
        <f>INDEX(client_codes,MATCH(loaded!AA445,client,0))</f>
        <v>#N/A</v>
      </c>
      <c r="N445" t="e">
        <f>INDEX(src_ref_codes,MATCH(loaded!AC445,src_ref,0))</f>
        <v>#N/A</v>
      </c>
      <c r="O445" s="89" t="e">
        <f>IF(stats!$Y$13,DATE(RIGHT(loaded!AE445,4),MID(loaded!AE445,3,2),LEFT(loaded!AE445,2)),DATE(RIGHT(loaded!AE445,4),MID(loaded!AE445,4,2),LEFT(loaded!AE445,2)))</f>
        <v>#VALUE!</v>
      </c>
      <c r="P445" s="89" t="e">
        <f>IF(stats!$Y$13,DATE(RIGHT(loaded!AG445,4),MID(loaded!AG445,3,2),LEFT(loaded!AG445,2)),DATE(RIGHT(loaded!AG445,4),MID(loaded!AG445,4,2),LEFT(loaded!AG445,2)))</f>
        <v>#VALUE!</v>
      </c>
      <c r="Q445" s="67" t="e">
        <f t="shared" si="13"/>
        <v>#VALUE!</v>
      </c>
      <c r="R445" t="e">
        <f>INDEX(reces_codes,MATCH(loaded!AI445,reason,0))</f>
        <v>#N/A</v>
      </c>
      <c r="S445" t="e">
        <f>INDEX(TDS_codes,MATCH(loaded!AK445,TDS,0))</f>
        <v>#N/A</v>
      </c>
      <c r="T445" t="e">
        <f>IF(M445=2,"",INDEX(method_codes,MATCH(loaded!AM445,method,0)))</f>
        <v>#N/A</v>
      </c>
      <c r="U445" t="e">
        <f>IF(M445=2,"",INDEX(inj_codes,MATCH(loaded!AO445,inj,0)))</f>
        <v>#N/A</v>
      </c>
      <c r="V445" t="e">
        <f>IF(M445=2,"",INDEX(drug_codes,MATCH(loaded!AQ445,drug,0)))</f>
        <v>#N/A</v>
      </c>
      <c r="W445" t="e">
        <f>IF(M445=2,"",_xlfn.IFNA(INDEX(drug_codes,MATCH(loaded!AS445,drug,0)),""))</f>
        <v>#N/A</v>
      </c>
      <c r="X445" t="e">
        <f>IF(M445=2,"",_xlfn.IFNA(INDEX(drug_codes,MATCH(loaded!AU445,drug,0)),""))</f>
        <v>#N/A</v>
      </c>
      <c r="Y445" t="e">
        <f>IF(M445=2,"",_xlfn.IFNA(INDEX(drug_codes,MATCH(loaded!AW445,drug,0)),""))</f>
        <v>#N/A</v>
      </c>
      <c r="Z445" t="e">
        <f>IF(M445=2,"",_xlfn.IFNA(INDEX(drug_codes,MATCH(loaded!AY445,drug,0)),""))</f>
        <v>#N/A</v>
      </c>
      <c r="AA445" t="e">
        <f>IF(M445=2,"",_xlfn.IFNA(INDEX(drug_codes,MATCH(loaded!BA445,drug,0)),""))</f>
        <v>#N/A</v>
      </c>
      <c r="AB445" t="e">
        <f>INDEX(MTT_codes,MATCH(loaded!BC445,MTT,0))</f>
        <v>#N/A</v>
      </c>
      <c r="AC445" t="str">
        <f>_xlfn.IFNA(INDEX(MTT_codes,MATCH(loaded!BE445,MTT,0)),"")</f>
        <v/>
      </c>
      <c r="AD445" t="str">
        <f>_xlfn.IFNA(INDEX(MTT_codes,MATCH(loaded!BG445,MTT,0)),"")</f>
        <v/>
      </c>
      <c r="AE445" t="str">
        <f>_xlfn.IFNA(INDEX(MTT_codes,MATCH(loaded!BI445,MTT,0)),"")</f>
        <v/>
      </c>
      <c r="AF445" t="str">
        <f>_xlfn.IFNA(INDEX(MTT_codes,MATCH(loaded!BK445,MTT,0)),"")</f>
        <v/>
      </c>
      <c r="AG445" t="str">
        <f>_xlfn.IFNA(INDEX(MTT_codes,MATCH(loaded!BM445,MTT,0)),"")</f>
        <v/>
      </c>
      <c r="AH445" t="e">
        <f>INDEX(liv_ar_codes,MATCH(loaded!BO445,liv_ar,0))</f>
        <v>#N/A</v>
      </c>
      <c r="AI445" t="str">
        <f>_xlfn.IFNA(INDEX(MTT_codes,MATCH(loaded!BQ445,MTT,0)),"")</f>
        <v/>
      </c>
      <c r="AJ445">
        <f>_xlfn.IFNA(INDEX(mental_codes,MATCH(loaded!BS445,mental,0)),9)</f>
        <v>9</v>
      </c>
    </row>
    <row r="446" spans="2:36">
      <c r="B446">
        <f>loaded!C446</f>
        <v>0</v>
      </c>
      <c r="C446">
        <f>loaded!I446</f>
        <v>0</v>
      </c>
      <c r="D446">
        <f>IF(loaded!K446="Male",1,IF(loaded!K446="Female",2,9))</f>
        <v>9</v>
      </c>
      <c r="E446" s="89" t="e">
        <f>IF(stats!$Y$13,DATE(RIGHT(loaded!M446,4),MID(loaded!M446,3,2),LEFT(loaded!M446,2)),DATE(RIGHT(loaded!M446,4), MID(loaded!M446,4,2),LEFT(loaded!M446,2)))</f>
        <v>#VALUE!</v>
      </c>
      <c r="F446" s="67" t="e">
        <f t="shared" si="12"/>
        <v>#VALUE!</v>
      </c>
      <c r="G446" t="str">
        <f>LEFT(loaded!O446,3)</f>
        <v/>
      </c>
      <c r="H446" s="67" t="str">
        <f>_xlfn.IFNA(INDEX(cntry_codes,MATCH(loaded!Q446,countries,0)),IF(loaded!Q446="","0003",""))</f>
        <v>0003</v>
      </c>
      <c r="I446" t="e">
        <f>INDEX(atsi_codes,MATCH(loaded!S446,atsi,0))</f>
        <v>#N/A</v>
      </c>
      <c r="J446" t="e">
        <f>INDEX(lang_codes,MATCH(loaded!U446,lang,0))</f>
        <v>#N/A</v>
      </c>
      <c r="K446" s="6">
        <f>loaded!W446</f>
        <v>0</v>
      </c>
      <c r="L446" t="e">
        <f>INDEX(us_acc_codes,MATCH(loaded!Y446,us_acc,0))</f>
        <v>#N/A</v>
      </c>
      <c r="M446" t="e">
        <f>INDEX(client_codes,MATCH(loaded!AA446,client,0))</f>
        <v>#N/A</v>
      </c>
      <c r="N446" t="e">
        <f>INDEX(src_ref_codes,MATCH(loaded!AC446,src_ref,0))</f>
        <v>#N/A</v>
      </c>
      <c r="O446" s="89" t="e">
        <f>IF(stats!$Y$13,DATE(RIGHT(loaded!AE446,4),MID(loaded!AE446,3,2),LEFT(loaded!AE446,2)),DATE(RIGHT(loaded!AE446,4),MID(loaded!AE446,4,2),LEFT(loaded!AE446,2)))</f>
        <v>#VALUE!</v>
      </c>
      <c r="P446" s="89" t="e">
        <f>IF(stats!$Y$13,DATE(RIGHT(loaded!AG446,4),MID(loaded!AG446,3,2),LEFT(loaded!AG446,2)),DATE(RIGHT(loaded!AG446,4),MID(loaded!AG446,4,2),LEFT(loaded!AG446,2)))</f>
        <v>#VALUE!</v>
      </c>
      <c r="Q446" s="67" t="e">
        <f t="shared" si="13"/>
        <v>#VALUE!</v>
      </c>
      <c r="R446" t="e">
        <f>INDEX(reces_codes,MATCH(loaded!AI446,reason,0))</f>
        <v>#N/A</v>
      </c>
      <c r="S446" t="e">
        <f>INDEX(TDS_codes,MATCH(loaded!AK446,TDS,0))</f>
        <v>#N/A</v>
      </c>
      <c r="T446" t="e">
        <f>IF(M446=2,"",INDEX(method_codes,MATCH(loaded!AM446,method,0)))</f>
        <v>#N/A</v>
      </c>
      <c r="U446" t="e">
        <f>IF(M446=2,"",INDEX(inj_codes,MATCH(loaded!AO446,inj,0)))</f>
        <v>#N/A</v>
      </c>
      <c r="V446" t="e">
        <f>IF(M446=2,"",INDEX(drug_codes,MATCH(loaded!AQ446,drug,0)))</f>
        <v>#N/A</v>
      </c>
      <c r="W446" t="e">
        <f>IF(M446=2,"",_xlfn.IFNA(INDEX(drug_codes,MATCH(loaded!AS446,drug,0)),""))</f>
        <v>#N/A</v>
      </c>
      <c r="X446" t="e">
        <f>IF(M446=2,"",_xlfn.IFNA(INDEX(drug_codes,MATCH(loaded!AU446,drug,0)),""))</f>
        <v>#N/A</v>
      </c>
      <c r="Y446" t="e">
        <f>IF(M446=2,"",_xlfn.IFNA(INDEX(drug_codes,MATCH(loaded!AW446,drug,0)),""))</f>
        <v>#N/A</v>
      </c>
      <c r="Z446" t="e">
        <f>IF(M446=2,"",_xlfn.IFNA(INDEX(drug_codes,MATCH(loaded!AY446,drug,0)),""))</f>
        <v>#N/A</v>
      </c>
      <c r="AA446" t="e">
        <f>IF(M446=2,"",_xlfn.IFNA(INDEX(drug_codes,MATCH(loaded!BA446,drug,0)),""))</f>
        <v>#N/A</v>
      </c>
      <c r="AB446" t="e">
        <f>INDEX(MTT_codes,MATCH(loaded!BC446,MTT,0))</f>
        <v>#N/A</v>
      </c>
      <c r="AC446" t="str">
        <f>_xlfn.IFNA(INDEX(MTT_codes,MATCH(loaded!BE446,MTT,0)),"")</f>
        <v/>
      </c>
      <c r="AD446" t="str">
        <f>_xlfn.IFNA(INDEX(MTT_codes,MATCH(loaded!BG446,MTT,0)),"")</f>
        <v/>
      </c>
      <c r="AE446" t="str">
        <f>_xlfn.IFNA(INDEX(MTT_codes,MATCH(loaded!BI446,MTT,0)),"")</f>
        <v/>
      </c>
      <c r="AF446" t="str">
        <f>_xlfn.IFNA(INDEX(MTT_codes,MATCH(loaded!BK446,MTT,0)),"")</f>
        <v/>
      </c>
      <c r="AG446" t="str">
        <f>_xlfn.IFNA(INDEX(MTT_codes,MATCH(loaded!BM446,MTT,0)),"")</f>
        <v/>
      </c>
      <c r="AH446" t="e">
        <f>INDEX(liv_ar_codes,MATCH(loaded!BO446,liv_ar,0))</f>
        <v>#N/A</v>
      </c>
      <c r="AI446" t="str">
        <f>_xlfn.IFNA(INDEX(MTT_codes,MATCH(loaded!BQ446,MTT,0)),"")</f>
        <v/>
      </c>
      <c r="AJ446">
        <f>_xlfn.IFNA(INDEX(mental_codes,MATCH(loaded!BS446,mental,0)),9)</f>
        <v>9</v>
      </c>
    </row>
    <row r="447" spans="2:36">
      <c r="B447">
        <f>loaded!C447</f>
        <v>0</v>
      </c>
      <c r="C447">
        <f>loaded!I447</f>
        <v>0</v>
      </c>
      <c r="D447">
        <f>IF(loaded!K447="Male",1,IF(loaded!K447="Female",2,9))</f>
        <v>9</v>
      </c>
      <c r="E447" s="89" t="e">
        <f>IF(stats!$Y$13,DATE(RIGHT(loaded!M447,4),MID(loaded!M447,3,2),LEFT(loaded!M447,2)),DATE(RIGHT(loaded!M447,4), MID(loaded!M447,4,2),LEFT(loaded!M447,2)))</f>
        <v>#VALUE!</v>
      </c>
      <c r="F447" s="67" t="e">
        <f t="shared" si="12"/>
        <v>#VALUE!</v>
      </c>
      <c r="G447" t="str">
        <f>LEFT(loaded!O447,3)</f>
        <v/>
      </c>
      <c r="H447" s="67" t="str">
        <f>_xlfn.IFNA(INDEX(cntry_codes,MATCH(loaded!Q447,countries,0)),IF(loaded!Q447="","0003",""))</f>
        <v>0003</v>
      </c>
      <c r="I447" t="e">
        <f>INDEX(atsi_codes,MATCH(loaded!S447,atsi,0))</f>
        <v>#N/A</v>
      </c>
      <c r="J447" t="e">
        <f>INDEX(lang_codes,MATCH(loaded!U447,lang,0))</f>
        <v>#N/A</v>
      </c>
      <c r="K447" s="6">
        <f>loaded!W447</f>
        <v>0</v>
      </c>
      <c r="L447" t="e">
        <f>INDEX(us_acc_codes,MATCH(loaded!Y447,us_acc,0))</f>
        <v>#N/A</v>
      </c>
      <c r="M447" t="e">
        <f>INDEX(client_codes,MATCH(loaded!AA447,client,0))</f>
        <v>#N/A</v>
      </c>
      <c r="N447" t="e">
        <f>INDEX(src_ref_codes,MATCH(loaded!AC447,src_ref,0))</f>
        <v>#N/A</v>
      </c>
      <c r="O447" s="89" t="e">
        <f>IF(stats!$Y$13,DATE(RIGHT(loaded!AE447,4),MID(loaded!AE447,3,2),LEFT(loaded!AE447,2)),DATE(RIGHT(loaded!AE447,4),MID(loaded!AE447,4,2),LEFT(loaded!AE447,2)))</f>
        <v>#VALUE!</v>
      </c>
      <c r="P447" s="89" t="e">
        <f>IF(stats!$Y$13,DATE(RIGHT(loaded!AG447,4),MID(loaded!AG447,3,2),LEFT(loaded!AG447,2)),DATE(RIGHT(loaded!AG447,4),MID(loaded!AG447,4,2),LEFT(loaded!AG447,2)))</f>
        <v>#VALUE!</v>
      </c>
      <c r="Q447" s="67" t="e">
        <f t="shared" si="13"/>
        <v>#VALUE!</v>
      </c>
      <c r="R447" t="e">
        <f>INDEX(reces_codes,MATCH(loaded!AI447,reason,0))</f>
        <v>#N/A</v>
      </c>
      <c r="S447" t="e">
        <f>INDEX(TDS_codes,MATCH(loaded!AK447,TDS,0))</f>
        <v>#N/A</v>
      </c>
      <c r="T447" t="e">
        <f>IF(M447=2,"",INDEX(method_codes,MATCH(loaded!AM447,method,0)))</f>
        <v>#N/A</v>
      </c>
      <c r="U447" t="e">
        <f>IF(M447=2,"",INDEX(inj_codes,MATCH(loaded!AO447,inj,0)))</f>
        <v>#N/A</v>
      </c>
      <c r="V447" t="e">
        <f>IF(M447=2,"",INDEX(drug_codes,MATCH(loaded!AQ447,drug,0)))</f>
        <v>#N/A</v>
      </c>
      <c r="W447" t="e">
        <f>IF(M447=2,"",_xlfn.IFNA(INDEX(drug_codes,MATCH(loaded!AS447,drug,0)),""))</f>
        <v>#N/A</v>
      </c>
      <c r="X447" t="e">
        <f>IF(M447=2,"",_xlfn.IFNA(INDEX(drug_codes,MATCH(loaded!AU447,drug,0)),""))</f>
        <v>#N/A</v>
      </c>
      <c r="Y447" t="e">
        <f>IF(M447=2,"",_xlfn.IFNA(INDEX(drug_codes,MATCH(loaded!AW447,drug,0)),""))</f>
        <v>#N/A</v>
      </c>
      <c r="Z447" t="e">
        <f>IF(M447=2,"",_xlfn.IFNA(INDEX(drug_codes,MATCH(loaded!AY447,drug,0)),""))</f>
        <v>#N/A</v>
      </c>
      <c r="AA447" t="e">
        <f>IF(M447=2,"",_xlfn.IFNA(INDEX(drug_codes,MATCH(loaded!BA447,drug,0)),""))</f>
        <v>#N/A</v>
      </c>
      <c r="AB447" t="e">
        <f>INDEX(MTT_codes,MATCH(loaded!BC447,MTT,0))</f>
        <v>#N/A</v>
      </c>
      <c r="AC447" t="str">
        <f>_xlfn.IFNA(INDEX(MTT_codes,MATCH(loaded!BE447,MTT,0)),"")</f>
        <v/>
      </c>
      <c r="AD447" t="str">
        <f>_xlfn.IFNA(INDEX(MTT_codes,MATCH(loaded!BG447,MTT,0)),"")</f>
        <v/>
      </c>
      <c r="AE447" t="str">
        <f>_xlfn.IFNA(INDEX(MTT_codes,MATCH(loaded!BI447,MTT,0)),"")</f>
        <v/>
      </c>
      <c r="AF447" t="str">
        <f>_xlfn.IFNA(INDEX(MTT_codes,MATCH(loaded!BK447,MTT,0)),"")</f>
        <v/>
      </c>
      <c r="AG447" t="str">
        <f>_xlfn.IFNA(INDEX(MTT_codes,MATCH(loaded!BM447,MTT,0)),"")</f>
        <v/>
      </c>
      <c r="AH447" t="e">
        <f>INDEX(liv_ar_codes,MATCH(loaded!BO447,liv_ar,0))</f>
        <v>#N/A</v>
      </c>
      <c r="AI447" t="str">
        <f>_xlfn.IFNA(INDEX(MTT_codes,MATCH(loaded!BQ447,MTT,0)),"")</f>
        <v/>
      </c>
      <c r="AJ447">
        <f>_xlfn.IFNA(INDEX(mental_codes,MATCH(loaded!BS447,mental,0)),9)</f>
        <v>9</v>
      </c>
    </row>
    <row r="448" spans="2:36">
      <c r="B448">
        <f>loaded!C448</f>
        <v>0</v>
      </c>
      <c r="C448">
        <f>loaded!I448</f>
        <v>0</v>
      </c>
      <c r="D448">
        <f>IF(loaded!K448="Male",1,IF(loaded!K448="Female",2,9))</f>
        <v>9</v>
      </c>
      <c r="E448" s="89" t="e">
        <f>IF(stats!$Y$13,DATE(RIGHT(loaded!M448,4),MID(loaded!M448,3,2),LEFT(loaded!M448,2)),DATE(RIGHT(loaded!M448,4), MID(loaded!M448,4,2),LEFT(loaded!M448,2)))</f>
        <v>#VALUE!</v>
      </c>
      <c r="F448" s="67" t="e">
        <f t="shared" si="12"/>
        <v>#VALUE!</v>
      </c>
      <c r="G448" t="str">
        <f>LEFT(loaded!O448,3)</f>
        <v/>
      </c>
      <c r="H448" s="67" t="str">
        <f>_xlfn.IFNA(INDEX(cntry_codes,MATCH(loaded!Q448,countries,0)),IF(loaded!Q448="","0003",""))</f>
        <v>0003</v>
      </c>
      <c r="I448" t="e">
        <f>INDEX(atsi_codes,MATCH(loaded!S448,atsi,0))</f>
        <v>#N/A</v>
      </c>
      <c r="J448" t="e">
        <f>INDEX(lang_codes,MATCH(loaded!U448,lang,0))</f>
        <v>#N/A</v>
      </c>
      <c r="K448" s="6">
        <f>loaded!W448</f>
        <v>0</v>
      </c>
      <c r="L448" t="e">
        <f>INDEX(us_acc_codes,MATCH(loaded!Y448,us_acc,0))</f>
        <v>#N/A</v>
      </c>
      <c r="M448" t="e">
        <f>INDEX(client_codes,MATCH(loaded!AA448,client,0))</f>
        <v>#N/A</v>
      </c>
      <c r="N448" t="e">
        <f>INDEX(src_ref_codes,MATCH(loaded!AC448,src_ref,0))</f>
        <v>#N/A</v>
      </c>
      <c r="O448" s="89" t="e">
        <f>IF(stats!$Y$13,DATE(RIGHT(loaded!AE448,4),MID(loaded!AE448,3,2),LEFT(loaded!AE448,2)),DATE(RIGHT(loaded!AE448,4),MID(loaded!AE448,4,2),LEFT(loaded!AE448,2)))</f>
        <v>#VALUE!</v>
      </c>
      <c r="P448" s="89" t="e">
        <f>IF(stats!$Y$13,DATE(RIGHT(loaded!AG448,4),MID(loaded!AG448,3,2),LEFT(loaded!AG448,2)),DATE(RIGHT(loaded!AG448,4),MID(loaded!AG448,4,2),LEFT(loaded!AG448,2)))</f>
        <v>#VALUE!</v>
      </c>
      <c r="Q448" s="67" t="e">
        <f t="shared" si="13"/>
        <v>#VALUE!</v>
      </c>
      <c r="R448" t="e">
        <f>INDEX(reces_codes,MATCH(loaded!AI448,reason,0))</f>
        <v>#N/A</v>
      </c>
      <c r="S448" t="e">
        <f>INDEX(TDS_codes,MATCH(loaded!AK448,TDS,0))</f>
        <v>#N/A</v>
      </c>
      <c r="T448" t="e">
        <f>IF(M448=2,"",INDEX(method_codes,MATCH(loaded!AM448,method,0)))</f>
        <v>#N/A</v>
      </c>
      <c r="U448" t="e">
        <f>IF(M448=2,"",INDEX(inj_codes,MATCH(loaded!AO448,inj,0)))</f>
        <v>#N/A</v>
      </c>
      <c r="V448" t="e">
        <f>IF(M448=2,"",INDEX(drug_codes,MATCH(loaded!AQ448,drug,0)))</f>
        <v>#N/A</v>
      </c>
      <c r="W448" t="e">
        <f>IF(M448=2,"",_xlfn.IFNA(INDEX(drug_codes,MATCH(loaded!AS448,drug,0)),""))</f>
        <v>#N/A</v>
      </c>
      <c r="X448" t="e">
        <f>IF(M448=2,"",_xlfn.IFNA(INDEX(drug_codes,MATCH(loaded!AU448,drug,0)),""))</f>
        <v>#N/A</v>
      </c>
      <c r="Y448" t="e">
        <f>IF(M448=2,"",_xlfn.IFNA(INDEX(drug_codes,MATCH(loaded!AW448,drug,0)),""))</f>
        <v>#N/A</v>
      </c>
      <c r="Z448" t="e">
        <f>IF(M448=2,"",_xlfn.IFNA(INDEX(drug_codes,MATCH(loaded!AY448,drug,0)),""))</f>
        <v>#N/A</v>
      </c>
      <c r="AA448" t="e">
        <f>IF(M448=2,"",_xlfn.IFNA(INDEX(drug_codes,MATCH(loaded!BA448,drug,0)),""))</f>
        <v>#N/A</v>
      </c>
      <c r="AB448" t="e">
        <f>INDEX(MTT_codes,MATCH(loaded!BC448,MTT,0))</f>
        <v>#N/A</v>
      </c>
      <c r="AC448" t="str">
        <f>_xlfn.IFNA(INDEX(MTT_codes,MATCH(loaded!BE448,MTT,0)),"")</f>
        <v/>
      </c>
      <c r="AD448" t="str">
        <f>_xlfn.IFNA(INDEX(MTT_codes,MATCH(loaded!BG448,MTT,0)),"")</f>
        <v/>
      </c>
      <c r="AE448" t="str">
        <f>_xlfn.IFNA(INDEX(MTT_codes,MATCH(loaded!BI448,MTT,0)),"")</f>
        <v/>
      </c>
      <c r="AF448" t="str">
        <f>_xlfn.IFNA(INDEX(MTT_codes,MATCH(loaded!BK448,MTT,0)),"")</f>
        <v/>
      </c>
      <c r="AG448" t="str">
        <f>_xlfn.IFNA(INDEX(MTT_codes,MATCH(loaded!BM448,MTT,0)),"")</f>
        <v/>
      </c>
      <c r="AH448" t="e">
        <f>INDEX(liv_ar_codes,MATCH(loaded!BO448,liv_ar,0))</f>
        <v>#N/A</v>
      </c>
      <c r="AI448" t="str">
        <f>_xlfn.IFNA(INDEX(MTT_codes,MATCH(loaded!BQ448,MTT,0)),"")</f>
        <v/>
      </c>
      <c r="AJ448">
        <f>_xlfn.IFNA(INDEX(mental_codes,MATCH(loaded!BS448,mental,0)),9)</f>
        <v>9</v>
      </c>
    </row>
    <row r="449" spans="2:36">
      <c r="B449">
        <f>loaded!C449</f>
        <v>0</v>
      </c>
      <c r="C449">
        <f>loaded!I449</f>
        <v>0</v>
      </c>
      <c r="D449">
        <f>IF(loaded!K449="Male",1,IF(loaded!K449="Female",2,9))</f>
        <v>9</v>
      </c>
      <c r="E449" s="89" t="e">
        <f>IF(stats!$Y$13,DATE(RIGHT(loaded!M449,4),MID(loaded!M449,3,2),LEFT(loaded!M449,2)),DATE(RIGHT(loaded!M449,4), MID(loaded!M449,4,2),LEFT(loaded!M449,2)))</f>
        <v>#VALUE!</v>
      </c>
      <c r="F449" s="67" t="e">
        <f t="shared" ref="F449:F512" si="14">ROUND((O449-E449)/365.25,2)</f>
        <v>#VALUE!</v>
      </c>
      <c r="G449" t="str">
        <f>LEFT(loaded!O449,3)</f>
        <v/>
      </c>
      <c r="H449" s="67" t="str">
        <f>_xlfn.IFNA(INDEX(cntry_codes,MATCH(loaded!Q449,countries,0)),IF(loaded!Q449="","0003",""))</f>
        <v>0003</v>
      </c>
      <c r="I449" t="e">
        <f>INDEX(atsi_codes,MATCH(loaded!S449,atsi,0))</f>
        <v>#N/A</v>
      </c>
      <c r="J449" t="e">
        <f>INDEX(lang_codes,MATCH(loaded!U449,lang,0))</f>
        <v>#N/A</v>
      </c>
      <c r="K449" s="6">
        <f>loaded!W449</f>
        <v>0</v>
      </c>
      <c r="L449" t="e">
        <f>INDEX(us_acc_codes,MATCH(loaded!Y449,us_acc,0))</f>
        <v>#N/A</v>
      </c>
      <c r="M449" t="e">
        <f>INDEX(client_codes,MATCH(loaded!AA449,client,0))</f>
        <v>#N/A</v>
      </c>
      <c r="N449" t="e">
        <f>INDEX(src_ref_codes,MATCH(loaded!AC449,src_ref,0))</f>
        <v>#N/A</v>
      </c>
      <c r="O449" s="89" t="e">
        <f>IF(stats!$Y$13,DATE(RIGHT(loaded!AE449,4),MID(loaded!AE449,3,2),LEFT(loaded!AE449,2)),DATE(RIGHT(loaded!AE449,4),MID(loaded!AE449,4,2),LEFT(loaded!AE449,2)))</f>
        <v>#VALUE!</v>
      </c>
      <c r="P449" s="89" t="e">
        <f>IF(stats!$Y$13,DATE(RIGHT(loaded!AG449,4),MID(loaded!AG449,3,2),LEFT(loaded!AG449,2)),DATE(RIGHT(loaded!AG449,4),MID(loaded!AG449,4,2),LEFT(loaded!AG449,2)))</f>
        <v>#VALUE!</v>
      </c>
      <c r="Q449" s="67" t="e">
        <f t="shared" ref="Q449:Q512" si="15">IF(P449&lt;&gt;"",P449-O449,"")</f>
        <v>#VALUE!</v>
      </c>
      <c r="R449" t="e">
        <f>INDEX(reces_codes,MATCH(loaded!AI449,reason,0))</f>
        <v>#N/A</v>
      </c>
      <c r="S449" t="e">
        <f>INDEX(TDS_codes,MATCH(loaded!AK449,TDS,0))</f>
        <v>#N/A</v>
      </c>
      <c r="T449" t="e">
        <f>IF(M449=2,"",INDEX(method_codes,MATCH(loaded!AM449,method,0)))</f>
        <v>#N/A</v>
      </c>
      <c r="U449" t="e">
        <f>IF(M449=2,"",INDEX(inj_codes,MATCH(loaded!AO449,inj,0)))</f>
        <v>#N/A</v>
      </c>
      <c r="V449" t="e">
        <f>IF(M449=2,"",INDEX(drug_codes,MATCH(loaded!AQ449,drug,0)))</f>
        <v>#N/A</v>
      </c>
      <c r="W449" t="e">
        <f>IF(M449=2,"",_xlfn.IFNA(INDEX(drug_codes,MATCH(loaded!AS449,drug,0)),""))</f>
        <v>#N/A</v>
      </c>
      <c r="X449" t="e">
        <f>IF(M449=2,"",_xlfn.IFNA(INDEX(drug_codes,MATCH(loaded!AU449,drug,0)),""))</f>
        <v>#N/A</v>
      </c>
      <c r="Y449" t="e">
        <f>IF(M449=2,"",_xlfn.IFNA(INDEX(drug_codes,MATCH(loaded!AW449,drug,0)),""))</f>
        <v>#N/A</v>
      </c>
      <c r="Z449" t="e">
        <f>IF(M449=2,"",_xlfn.IFNA(INDEX(drug_codes,MATCH(loaded!AY449,drug,0)),""))</f>
        <v>#N/A</v>
      </c>
      <c r="AA449" t="e">
        <f>IF(M449=2,"",_xlfn.IFNA(INDEX(drug_codes,MATCH(loaded!BA449,drug,0)),""))</f>
        <v>#N/A</v>
      </c>
      <c r="AB449" t="e">
        <f>INDEX(MTT_codes,MATCH(loaded!BC449,MTT,0))</f>
        <v>#N/A</v>
      </c>
      <c r="AC449" t="str">
        <f>_xlfn.IFNA(INDEX(MTT_codes,MATCH(loaded!BE449,MTT,0)),"")</f>
        <v/>
      </c>
      <c r="AD449" t="str">
        <f>_xlfn.IFNA(INDEX(MTT_codes,MATCH(loaded!BG449,MTT,0)),"")</f>
        <v/>
      </c>
      <c r="AE449" t="str">
        <f>_xlfn.IFNA(INDEX(MTT_codes,MATCH(loaded!BI449,MTT,0)),"")</f>
        <v/>
      </c>
      <c r="AF449" t="str">
        <f>_xlfn.IFNA(INDEX(MTT_codes,MATCH(loaded!BK449,MTT,0)),"")</f>
        <v/>
      </c>
      <c r="AG449" t="str">
        <f>_xlfn.IFNA(INDEX(MTT_codes,MATCH(loaded!BM449,MTT,0)),"")</f>
        <v/>
      </c>
      <c r="AH449" t="e">
        <f>INDEX(liv_ar_codes,MATCH(loaded!BO449,liv_ar,0))</f>
        <v>#N/A</v>
      </c>
      <c r="AI449" t="str">
        <f>_xlfn.IFNA(INDEX(MTT_codes,MATCH(loaded!BQ449,MTT,0)),"")</f>
        <v/>
      </c>
      <c r="AJ449">
        <f>_xlfn.IFNA(INDEX(mental_codes,MATCH(loaded!BS449,mental,0)),9)</f>
        <v>9</v>
      </c>
    </row>
    <row r="450" spans="2:36">
      <c r="B450">
        <f>loaded!C450</f>
        <v>0</v>
      </c>
      <c r="C450">
        <f>loaded!I450</f>
        <v>0</v>
      </c>
      <c r="D450">
        <f>IF(loaded!K450="Male",1,IF(loaded!K450="Female",2,9))</f>
        <v>9</v>
      </c>
      <c r="E450" s="89" t="e">
        <f>IF(stats!$Y$13,DATE(RIGHT(loaded!M450,4),MID(loaded!M450,3,2),LEFT(loaded!M450,2)),DATE(RIGHT(loaded!M450,4), MID(loaded!M450,4,2),LEFT(loaded!M450,2)))</f>
        <v>#VALUE!</v>
      </c>
      <c r="F450" s="67" t="e">
        <f t="shared" si="14"/>
        <v>#VALUE!</v>
      </c>
      <c r="G450" t="str">
        <f>LEFT(loaded!O450,3)</f>
        <v/>
      </c>
      <c r="H450" s="67" t="str">
        <f>_xlfn.IFNA(INDEX(cntry_codes,MATCH(loaded!Q450,countries,0)),IF(loaded!Q450="","0003",""))</f>
        <v>0003</v>
      </c>
      <c r="I450" t="e">
        <f>INDEX(atsi_codes,MATCH(loaded!S450,atsi,0))</f>
        <v>#N/A</v>
      </c>
      <c r="J450" t="e">
        <f>INDEX(lang_codes,MATCH(loaded!U450,lang,0))</f>
        <v>#N/A</v>
      </c>
      <c r="K450" s="6">
        <f>loaded!W450</f>
        <v>0</v>
      </c>
      <c r="L450" t="e">
        <f>INDEX(us_acc_codes,MATCH(loaded!Y450,us_acc,0))</f>
        <v>#N/A</v>
      </c>
      <c r="M450" t="e">
        <f>INDEX(client_codes,MATCH(loaded!AA450,client,0))</f>
        <v>#N/A</v>
      </c>
      <c r="N450" t="e">
        <f>INDEX(src_ref_codes,MATCH(loaded!AC450,src_ref,0))</f>
        <v>#N/A</v>
      </c>
      <c r="O450" s="89" t="e">
        <f>IF(stats!$Y$13,DATE(RIGHT(loaded!AE450,4),MID(loaded!AE450,3,2),LEFT(loaded!AE450,2)),DATE(RIGHT(loaded!AE450,4),MID(loaded!AE450,4,2),LEFT(loaded!AE450,2)))</f>
        <v>#VALUE!</v>
      </c>
      <c r="P450" s="89" t="e">
        <f>IF(stats!$Y$13,DATE(RIGHT(loaded!AG450,4),MID(loaded!AG450,3,2),LEFT(loaded!AG450,2)),DATE(RIGHT(loaded!AG450,4),MID(loaded!AG450,4,2),LEFT(loaded!AG450,2)))</f>
        <v>#VALUE!</v>
      </c>
      <c r="Q450" s="67" t="e">
        <f t="shared" si="15"/>
        <v>#VALUE!</v>
      </c>
      <c r="R450" t="e">
        <f>INDEX(reces_codes,MATCH(loaded!AI450,reason,0))</f>
        <v>#N/A</v>
      </c>
      <c r="S450" t="e">
        <f>INDEX(TDS_codes,MATCH(loaded!AK450,TDS,0))</f>
        <v>#N/A</v>
      </c>
      <c r="T450" t="e">
        <f>IF(M450=2,"",INDEX(method_codes,MATCH(loaded!AM450,method,0)))</f>
        <v>#N/A</v>
      </c>
      <c r="U450" t="e">
        <f>IF(M450=2,"",INDEX(inj_codes,MATCH(loaded!AO450,inj,0)))</f>
        <v>#N/A</v>
      </c>
      <c r="V450" t="e">
        <f>IF(M450=2,"",INDEX(drug_codes,MATCH(loaded!AQ450,drug,0)))</f>
        <v>#N/A</v>
      </c>
      <c r="W450" t="e">
        <f>IF(M450=2,"",_xlfn.IFNA(INDEX(drug_codes,MATCH(loaded!AS450,drug,0)),""))</f>
        <v>#N/A</v>
      </c>
      <c r="X450" t="e">
        <f>IF(M450=2,"",_xlfn.IFNA(INDEX(drug_codes,MATCH(loaded!AU450,drug,0)),""))</f>
        <v>#N/A</v>
      </c>
      <c r="Y450" t="e">
        <f>IF(M450=2,"",_xlfn.IFNA(INDEX(drug_codes,MATCH(loaded!AW450,drug,0)),""))</f>
        <v>#N/A</v>
      </c>
      <c r="Z450" t="e">
        <f>IF(M450=2,"",_xlfn.IFNA(INDEX(drug_codes,MATCH(loaded!AY450,drug,0)),""))</f>
        <v>#N/A</v>
      </c>
      <c r="AA450" t="e">
        <f>IF(M450=2,"",_xlfn.IFNA(INDEX(drug_codes,MATCH(loaded!BA450,drug,0)),""))</f>
        <v>#N/A</v>
      </c>
      <c r="AB450" t="e">
        <f>INDEX(MTT_codes,MATCH(loaded!BC450,MTT,0))</f>
        <v>#N/A</v>
      </c>
      <c r="AC450" t="str">
        <f>_xlfn.IFNA(INDEX(MTT_codes,MATCH(loaded!BE450,MTT,0)),"")</f>
        <v/>
      </c>
      <c r="AD450" t="str">
        <f>_xlfn.IFNA(INDEX(MTT_codes,MATCH(loaded!BG450,MTT,0)),"")</f>
        <v/>
      </c>
      <c r="AE450" t="str">
        <f>_xlfn.IFNA(INDEX(MTT_codes,MATCH(loaded!BI450,MTT,0)),"")</f>
        <v/>
      </c>
      <c r="AF450" t="str">
        <f>_xlfn.IFNA(INDEX(MTT_codes,MATCH(loaded!BK450,MTT,0)),"")</f>
        <v/>
      </c>
      <c r="AG450" t="str">
        <f>_xlfn.IFNA(INDEX(MTT_codes,MATCH(loaded!BM450,MTT,0)),"")</f>
        <v/>
      </c>
      <c r="AH450" t="e">
        <f>INDEX(liv_ar_codes,MATCH(loaded!BO450,liv_ar,0))</f>
        <v>#N/A</v>
      </c>
      <c r="AI450" t="str">
        <f>_xlfn.IFNA(INDEX(MTT_codes,MATCH(loaded!BQ450,MTT,0)),"")</f>
        <v/>
      </c>
      <c r="AJ450">
        <f>_xlfn.IFNA(INDEX(mental_codes,MATCH(loaded!BS450,mental,0)),9)</f>
        <v>9</v>
      </c>
    </row>
    <row r="451" spans="2:36">
      <c r="B451">
        <f>loaded!C451</f>
        <v>0</v>
      </c>
      <c r="C451">
        <f>loaded!I451</f>
        <v>0</v>
      </c>
      <c r="D451">
        <f>IF(loaded!K451="Male",1,IF(loaded!K451="Female",2,9))</f>
        <v>9</v>
      </c>
      <c r="E451" s="89" t="e">
        <f>IF(stats!$Y$13,DATE(RIGHT(loaded!M451,4),MID(loaded!M451,3,2),LEFT(loaded!M451,2)),DATE(RIGHT(loaded!M451,4), MID(loaded!M451,4,2),LEFT(loaded!M451,2)))</f>
        <v>#VALUE!</v>
      </c>
      <c r="F451" s="67" t="e">
        <f t="shared" si="14"/>
        <v>#VALUE!</v>
      </c>
      <c r="G451" t="str">
        <f>LEFT(loaded!O451,3)</f>
        <v/>
      </c>
      <c r="H451" s="67" t="str">
        <f>_xlfn.IFNA(INDEX(cntry_codes,MATCH(loaded!Q451,countries,0)),IF(loaded!Q451="","0003",""))</f>
        <v>0003</v>
      </c>
      <c r="I451" t="e">
        <f>INDEX(atsi_codes,MATCH(loaded!S451,atsi,0))</f>
        <v>#N/A</v>
      </c>
      <c r="J451" t="e">
        <f>INDEX(lang_codes,MATCH(loaded!U451,lang,0))</f>
        <v>#N/A</v>
      </c>
      <c r="K451" s="6">
        <f>loaded!W451</f>
        <v>0</v>
      </c>
      <c r="L451" t="e">
        <f>INDEX(us_acc_codes,MATCH(loaded!Y451,us_acc,0))</f>
        <v>#N/A</v>
      </c>
      <c r="M451" t="e">
        <f>INDEX(client_codes,MATCH(loaded!AA451,client,0))</f>
        <v>#N/A</v>
      </c>
      <c r="N451" t="e">
        <f>INDEX(src_ref_codes,MATCH(loaded!AC451,src_ref,0))</f>
        <v>#N/A</v>
      </c>
      <c r="O451" s="89" t="e">
        <f>IF(stats!$Y$13,DATE(RIGHT(loaded!AE451,4),MID(loaded!AE451,3,2),LEFT(loaded!AE451,2)),DATE(RIGHT(loaded!AE451,4),MID(loaded!AE451,4,2),LEFT(loaded!AE451,2)))</f>
        <v>#VALUE!</v>
      </c>
      <c r="P451" s="89" t="e">
        <f>IF(stats!$Y$13,DATE(RIGHT(loaded!AG451,4),MID(loaded!AG451,3,2),LEFT(loaded!AG451,2)),DATE(RIGHT(loaded!AG451,4),MID(loaded!AG451,4,2),LEFT(loaded!AG451,2)))</f>
        <v>#VALUE!</v>
      </c>
      <c r="Q451" s="67" t="e">
        <f t="shared" si="15"/>
        <v>#VALUE!</v>
      </c>
      <c r="R451" t="e">
        <f>INDEX(reces_codes,MATCH(loaded!AI451,reason,0))</f>
        <v>#N/A</v>
      </c>
      <c r="S451" t="e">
        <f>INDEX(TDS_codes,MATCH(loaded!AK451,TDS,0))</f>
        <v>#N/A</v>
      </c>
      <c r="T451" t="e">
        <f>IF(M451=2,"",INDEX(method_codes,MATCH(loaded!AM451,method,0)))</f>
        <v>#N/A</v>
      </c>
      <c r="U451" t="e">
        <f>IF(M451=2,"",INDEX(inj_codes,MATCH(loaded!AO451,inj,0)))</f>
        <v>#N/A</v>
      </c>
      <c r="V451" t="e">
        <f>IF(M451=2,"",INDEX(drug_codes,MATCH(loaded!AQ451,drug,0)))</f>
        <v>#N/A</v>
      </c>
      <c r="W451" t="e">
        <f>IF(M451=2,"",_xlfn.IFNA(INDEX(drug_codes,MATCH(loaded!AS451,drug,0)),""))</f>
        <v>#N/A</v>
      </c>
      <c r="X451" t="e">
        <f>IF(M451=2,"",_xlfn.IFNA(INDEX(drug_codes,MATCH(loaded!AU451,drug,0)),""))</f>
        <v>#N/A</v>
      </c>
      <c r="Y451" t="e">
        <f>IF(M451=2,"",_xlfn.IFNA(INDEX(drug_codes,MATCH(loaded!AW451,drug,0)),""))</f>
        <v>#N/A</v>
      </c>
      <c r="Z451" t="e">
        <f>IF(M451=2,"",_xlfn.IFNA(INDEX(drug_codes,MATCH(loaded!AY451,drug,0)),""))</f>
        <v>#N/A</v>
      </c>
      <c r="AA451" t="e">
        <f>IF(M451=2,"",_xlfn.IFNA(INDEX(drug_codes,MATCH(loaded!BA451,drug,0)),""))</f>
        <v>#N/A</v>
      </c>
      <c r="AB451" t="e">
        <f>INDEX(MTT_codes,MATCH(loaded!BC451,MTT,0))</f>
        <v>#N/A</v>
      </c>
      <c r="AC451" t="str">
        <f>_xlfn.IFNA(INDEX(MTT_codes,MATCH(loaded!BE451,MTT,0)),"")</f>
        <v/>
      </c>
      <c r="AD451" t="str">
        <f>_xlfn.IFNA(INDEX(MTT_codes,MATCH(loaded!BG451,MTT,0)),"")</f>
        <v/>
      </c>
      <c r="AE451" t="str">
        <f>_xlfn.IFNA(INDEX(MTT_codes,MATCH(loaded!BI451,MTT,0)),"")</f>
        <v/>
      </c>
      <c r="AF451" t="str">
        <f>_xlfn.IFNA(INDEX(MTT_codes,MATCH(loaded!BK451,MTT,0)),"")</f>
        <v/>
      </c>
      <c r="AG451" t="str">
        <f>_xlfn.IFNA(INDEX(MTT_codes,MATCH(loaded!BM451,MTT,0)),"")</f>
        <v/>
      </c>
      <c r="AH451" t="e">
        <f>INDEX(liv_ar_codes,MATCH(loaded!BO451,liv_ar,0))</f>
        <v>#N/A</v>
      </c>
      <c r="AI451" t="str">
        <f>_xlfn.IFNA(INDEX(MTT_codes,MATCH(loaded!BQ451,MTT,0)),"")</f>
        <v/>
      </c>
      <c r="AJ451">
        <f>_xlfn.IFNA(INDEX(mental_codes,MATCH(loaded!BS451,mental,0)),9)</f>
        <v>9</v>
      </c>
    </row>
    <row r="452" spans="2:36">
      <c r="B452">
        <f>loaded!C452</f>
        <v>0</v>
      </c>
      <c r="C452">
        <f>loaded!I452</f>
        <v>0</v>
      </c>
      <c r="D452">
        <f>IF(loaded!K452="Male",1,IF(loaded!K452="Female",2,9))</f>
        <v>9</v>
      </c>
      <c r="E452" s="89" t="e">
        <f>IF(stats!$Y$13,DATE(RIGHT(loaded!M452,4),MID(loaded!M452,3,2),LEFT(loaded!M452,2)),DATE(RIGHT(loaded!M452,4), MID(loaded!M452,4,2),LEFT(loaded!M452,2)))</f>
        <v>#VALUE!</v>
      </c>
      <c r="F452" s="67" t="e">
        <f t="shared" si="14"/>
        <v>#VALUE!</v>
      </c>
      <c r="G452" t="str">
        <f>LEFT(loaded!O452,3)</f>
        <v/>
      </c>
      <c r="H452" s="67" t="str">
        <f>_xlfn.IFNA(INDEX(cntry_codes,MATCH(loaded!Q452,countries,0)),IF(loaded!Q452="","0003",""))</f>
        <v>0003</v>
      </c>
      <c r="I452" t="e">
        <f>INDEX(atsi_codes,MATCH(loaded!S452,atsi,0))</f>
        <v>#N/A</v>
      </c>
      <c r="J452" t="e">
        <f>INDEX(lang_codes,MATCH(loaded!U452,lang,0))</f>
        <v>#N/A</v>
      </c>
      <c r="K452" s="6">
        <f>loaded!W452</f>
        <v>0</v>
      </c>
      <c r="L452" t="e">
        <f>INDEX(us_acc_codes,MATCH(loaded!Y452,us_acc,0))</f>
        <v>#N/A</v>
      </c>
      <c r="M452" t="e">
        <f>INDEX(client_codes,MATCH(loaded!AA452,client,0))</f>
        <v>#N/A</v>
      </c>
      <c r="N452" t="e">
        <f>INDEX(src_ref_codes,MATCH(loaded!AC452,src_ref,0))</f>
        <v>#N/A</v>
      </c>
      <c r="O452" s="89" t="e">
        <f>IF(stats!$Y$13,DATE(RIGHT(loaded!AE452,4),MID(loaded!AE452,3,2),LEFT(loaded!AE452,2)),DATE(RIGHT(loaded!AE452,4),MID(loaded!AE452,4,2),LEFT(loaded!AE452,2)))</f>
        <v>#VALUE!</v>
      </c>
      <c r="P452" s="89" t="e">
        <f>IF(stats!$Y$13,DATE(RIGHT(loaded!AG452,4),MID(loaded!AG452,3,2),LEFT(loaded!AG452,2)),DATE(RIGHT(loaded!AG452,4),MID(loaded!AG452,4,2),LEFT(loaded!AG452,2)))</f>
        <v>#VALUE!</v>
      </c>
      <c r="Q452" s="67" t="e">
        <f t="shared" si="15"/>
        <v>#VALUE!</v>
      </c>
      <c r="R452" t="e">
        <f>INDEX(reces_codes,MATCH(loaded!AI452,reason,0))</f>
        <v>#N/A</v>
      </c>
      <c r="S452" t="e">
        <f>INDEX(TDS_codes,MATCH(loaded!AK452,TDS,0))</f>
        <v>#N/A</v>
      </c>
      <c r="T452" t="e">
        <f>IF(M452=2,"",INDEX(method_codes,MATCH(loaded!AM452,method,0)))</f>
        <v>#N/A</v>
      </c>
      <c r="U452" t="e">
        <f>IF(M452=2,"",INDEX(inj_codes,MATCH(loaded!AO452,inj,0)))</f>
        <v>#N/A</v>
      </c>
      <c r="V452" t="e">
        <f>IF(M452=2,"",INDEX(drug_codes,MATCH(loaded!AQ452,drug,0)))</f>
        <v>#N/A</v>
      </c>
      <c r="W452" t="e">
        <f>IF(M452=2,"",_xlfn.IFNA(INDEX(drug_codes,MATCH(loaded!AS452,drug,0)),""))</f>
        <v>#N/A</v>
      </c>
      <c r="X452" t="e">
        <f>IF(M452=2,"",_xlfn.IFNA(INDEX(drug_codes,MATCH(loaded!AU452,drug,0)),""))</f>
        <v>#N/A</v>
      </c>
      <c r="Y452" t="e">
        <f>IF(M452=2,"",_xlfn.IFNA(INDEX(drug_codes,MATCH(loaded!AW452,drug,0)),""))</f>
        <v>#N/A</v>
      </c>
      <c r="Z452" t="e">
        <f>IF(M452=2,"",_xlfn.IFNA(INDEX(drug_codes,MATCH(loaded!AY452,drug,0)),""))</f>
        <v>#N/A</v>
      </c>
      <c r="AA452" t="e">
        <f>IF(M452=2,"",_xlfn.IFNA(INDEX(drug_codes,MATCH(loaded!BA452,drug,0)),""))</f>
        <v>#N/A</v>
      </c>
      <c r="AB452" t="e">
        <f>INDEX(MTT_codes,MATCH(loaded!BC452,MTT,0))</f>
        <v>#N/A</v>
      </c>
      <c r="AC452" t="str">
        <f>_xlfn.IFNA(INDEX(MTT_codes,MATCH(loaded!BE452,MTT,0)),"")</f>
        <v/>
      </c>
      <c r="AD452" t="str">
        <f>_xlfn.IFNA(INDEX(MTT_codes,MATCH(loaded!BG452,MTT,0)),"")</f>
        <v/>
      </c>
      <c r="AE452" t="str">
        <f>_xlfn.IFNA(INDEX(MTT_codes,MATCH(loaded!BI452,MTT,0)),"")</f>
        <v/>
      </c>
      <c r="AF452" t="str">
        <f>_xlfn.IFNA(INDEX(MTT_codes,MATCH(loaded!BK452,MTT,0)),"")</f>
        <v/>
      </c>
      <c r="AG452" t="str">
        <f>_xlfn.IFNA(INDEX(MTT_codes,MATCH(loaded!BM452,MTT,0)),"")</f>
        <v/>
      </c>
      <c r="AH452" t="e">
        <f>INDEX(liv_ar_codes,MATCH(loaded!BO452,liv_ar,0))</f>
        <v>#N/A</v>
      </c>
      <c r="AI452" t="str">
        <f>_xlfn.IFNA(INDEX(MTT_codes,MATCH(loaded!BQ452,MTT,0)),"")</f>
        <v/>
      </c>
      <c r="AJ452">
        <f>_xlfn.IFNA(INDEX(mental_codes,MATCH(loaded!BS452,mental,0)),9)</f>
        <v>9</v>
      </c>
    </row>
    <row r="453" spans="2:36">
      <c r="B453">
        <f>loaded!C453</f>
        <v>0</v>
      </c>
      <c r="C453">
        <f>loaded!I453</f>
        <v>0</v>
      </c>
      <c r="D453">
        <f>IF(loaded!K453="Male",1,IF(loaded!K453="Female",2,9))</f>
        <v>9</v>
      </c>
      <c r="E453" s="89" t="e">
        <f>IF(stats!$Y$13,DATE(RIGHT(loaded!M453,4),MID(loaded!M453,3,2),LEFT(loaded!M453,2)),DATE(RIGHT(loaded!M453,4), MID(loaded!M453,4,2),LEFT(loaded!M453,2)))</f>
        <v>#VALUE!</v>
      </c>
      <c r="F453" s="67" t="e">
        <f t="shared" si="14"/>
        <v>#VALUE!</v>
      </c>
      <c r="G453" t="str">
        <f>LEFT(loaded!O453,3)</f>
        <v/>
      </c>
      <c r="H453" s="67" t="str">
        <f>_xlfn.IFNA(INDEX(cntry_codes,MATCH(loaded!Q453,countries,0)),IF(loaded!Q453="","0003",""))</f>
        <v>0003</v>
      </c>
      <c r="I453" t="e">
        <f>INDEX(atsi_codes,MATCH(loaded!S453,atsi,0))</f>
        <v>#N/A</v>
      </c>
      <c r="J453" t="e">
        <f>INDEX(lang_codes,MATCH(loaded!U453,lang,0))</f>
        <v>#N/A</v>
      </c>
      <c r="K453" s="6">
        <f>loaded!W453</f>
        <v>0</v>
      </c>
      <c r="L453" t="e">
        <f>INDEX(us_acc_codes,MATCH(loaded!Y453,us_acc,0))</f>
        <v>#N/A</v>
      </c>
      <c r="M453" t="e">
        <f>INDEX(client_codes,MATCH(loaded!AA453,client,0))</f>
        <v>#N/A</v>
      </c>
      <c r="N453" t="e">
        <f>INDEX(src_ref_codes,MATCH(loaded!AC453,src_ref,0))</f>
        <v>#N/A</v>
      </c>
      <c r="O453" s="89" t="e">
        <f>IF(stats!$Y$13,DATE(RIGHT(loaded!AE453,4),MID(loaded!AE453,3,2),LEFT(loaded!AE453,2)),DATE(RIGHT(loaded!AE453,4),MID(loaded!AE453,4,2),LEFT(loaded!AE453,2)))</f>
        <v>#VALUE!</v>
      </c>
      <c r="P453" s="89" t="e">
        <f>IF(stats!$Y$13,DATE(RIGHT(loaded!AG453,4),MID(loaded!AG453,3,2),LEFT(loaded!AG453,2)),DATE(RIGHT(loaded!AG453,4),MID(loaded!AG453,4,2),LEFT(loaded!AG453,2)))</f>
        <v>#VALUE!</v>
      </c>
      <c r="Q453" s="67" t="e">
        <f t="shared" si="15"/>
        <v>#VALUE!</v>
      </c>
      <c r="R453" t="e">
        <f>INDEX(reces_codes,MATCH(loaded!AI453,reason,0))</f>
        <v>#N/A</v>
      </c>
      <c r="S453" t="e">
        <f>INDEX(TDS_codes,MATCH(loaded!AK453,TDS,0))</f>
        <v>#N/A</v>
      </c>
      <c r="T453" t="e">
        <f>IF(M453=2,"",INDEX(method_codes,MATCH(loaded!AM453,method,0)))</f>
        <v>#N/A</v>
      </c>
      <c r="U453" t="e">
        <f>IF(M453=2,"",INDEX(inj_codes,MATCH(loaded!AO453,inj,0)))</f>
        <v>#N/A</v>
      </c>
      <c r="V453" t="e">
        <f>IF(M453=2,"",INDEX(drug_codes,MATCH(loaded!AQ453,drug,0)))</f>
        <v>#N/A</v>
      </c>
      <c r="W453" t="e">
        <f>IF(M453=2,"",_xlfn.IFNA(INDEX(drug_codes,MATCH(loaded!AS453,drug,0)),""))</f>
        <v>#N/A</v>
      </c>
      <c r="X453" t="e">
        <f>IF(M453=2,"",_xlfn.IFNA(INDEX(drug_codes,MATCH(loaded!AU453,drug,0)),""))</f>
        <v>#N/A</v>
      </c>
      <c r="Y453" t="e">
        <f>IF(M453=2,"",_xlfn.IFNA(INDEX(drug_codes,MATCH(loaded!AW453,drug,0)),""))</f>
        <v>#N/A</v>
      </c>
      <c r="Z453" t="e">
        <f>IF(M453=2,"",_xlfn.IFNA(INDEX(drug_codes,MATCH(loaded!AY453,drug,0)),""))</f>
        <v>#N/A</v>
      </c>
      <c r="AA453" t="e">
        <f>IF(M453=2,"",_xlfn.IFNA(INDEX(drug_codes,MATCH(loaded!BA453,drug,0)),""))</f>
        <v>#N/A</v>
      </c>
      <c r="AB453" t="e">
        <f>INDEX(MTT_codes,MATCH(loaded!BC453,MTT,0))</f>
        <v>#N/A</v>
      </c>
      <c r="AC453" t="str">
        <f>_xlfn.IFNA(INDEX(MTT_codes,MATCH(loaded!BE453,MTT,0)),"")</f>
        <v/>
      </c>
      <c r="AD453" t="str">
        <f>_xlfn.IFNA(INDEX(MTT_codes,MATCH(loaded!BG453,MTT,0)),"")</f>
        <v/>
      </c>
      <c r="AE453" t="str">
        <f>_xlfn.IFNA(INDEX(MTT_codes,MATCH(loaded!BI453,MTT,0)),"")</f>
        <v/>
      </c>
      <c r="AF453" t="str">
        <f>_xlfn.IFNA(INDEX(MTT_codes,MATCH(loaded!BK453,MTT,0)),"")</f>
        <v/>
      </c>
      <c r="AG453" t="str">
        <f>_xlfn.IFNA(INDEX(MTT_codes,MATCH(loaded!BM453,MTT,0)),"")</f>
        <v/>
      </c>
      <c r="AH453" t="e">
        <f>INDEX(liv_ar_codes,MATCH(loaded!BO453,liv_ar,0))</f>
        <v>#N/A</v>
      </c>
      <c r="AI453" t="str">
        <f>_xlfn.IFNA(INDEX(MTT_codes,MATCH(loaded!BQ453,MTT,0)),"")</f>
        <v/>
      </c>
      <c r="AJ453">
        <f>_xlfn.IFNA(INDEX(mental_codes,MATCH(loaded!BS453,mental,0)),9)</f>
        <v>9</v>
      </c>
    </row>
    <row r="454" spans="2:36">
      <c r="B454">
        <f>loaded!C454</f>
        <v>0</v>
      </c>
      <c r="C454">
        <f>loaded!I454</f>
        <v>0</v>
      </c>
      <c r="D454">
        <f>IF(loaded!K454="Male",1,IF(loaded!K454="Female",2,9))</f>
        <v>9</v>
      </c>
      <c r="E454" s="89" t="e">
        <f>IF(stats!$Y$13,DATE(RIGHT(loaded!M454,4),MID(loaded!M454,3,2),LEFT(loaded!M454,2)),DATE(RIGHT(loaded!M454,4), MID(loaded!M454,4,2),LEFT(loaded!M454,2)))</f>
        <v>#VALUE!</v>
      </c>
      <c r="F454" s="67" t="e">
        <f t="shared" si="14"/>
        <v>#VALUE!</v>
      </c>
      <c r="G454" t="str">
        <f>LEFT(loaded!O454,3)</f>
        <v/>
      </c>
      <c r="H454" s="67" t="str">
        <f>_xlfn.IFNA(INDEX(cntry_codes,MATCH(loaded!Q454,countries,0)),IF(loaded!Q454="","0003",""))</f>
        <v>0003</v>
      </c>
      <c r="I454" t="e">
        <f>INDEX(atsi_codes,MATCH(loaded!S454,atsi,0))</f>
        <v>#N/A</v>
      </c>
      <c r="J454" t="e">
        <f>INDEX(lang_codes,MATCH(loaded!U454,lang,0))</f>
        <v>#N/A</v>
      </c>
      <c r="K454" s="6">
        <f>loaded!W454</f>
        <v>0</v>
      </c>
      <c r="L454" t="e">
        <f>INDEX(us_acc_codes,MATCH(loaded!Y454,us_acc,0))</f>
        <v>#N/A</v>
      </c>
      <c r="M454" t="e">
        <f>INDEX(client_codes,MATCH(loaded!AA454,client,0))</f>
        <v>#N/A</v>
      </c>
      <c r="N454" t="e">
        <f>INDEX(src_ref_codes,MATCH(loaded!AC454,src_ref,0))</f>
        <v>#N/A</v>
      </c>
      <c r="O454" s="89" t="e">
        <f>IF(stats!$Y$13,DATE(RIGHT(loaded!AE454,4),MID(loaded!AE454,3,2),LEFT(loaded!AE454,2)),DATE(RIGHT(loaded!AE454,4),MID(loaded!AE454,4,2),LEFT(loaded!AE454,2)))</f>
        <v>#VALUE!</v>
      </c>
      <c r="P454" s="89" t="e">
        <f>IF(stats!$Y$13,DATE(RIGHT(loaded!AG454,4),MID(loaded!AG454,3,2),LEFT(loaded!AG454,2)),DATE(RIGHT(loaded!AG454,4),MID(loaded!AG454,4,2),LEFT(loaded!AG454,2)))</f>
        <v>#VALUE!</v>
      </c>
      <c r="Q454" s="67" t="e">
        <f t="shared" si="15"/>
        <v>#VALUE!</v>
      </c>
      <c r="R454" t="e">
        <f>INDEX(reces_codes,MATCH(loaded!AI454,reason,0))</f>
        <v>#N/A</v>
      </c>
      <c r="S454" t="e">
        <f>INDEX(TDS_codes,MATCH(loaded!AK454,TDS,0))</f>
        <v>#N/A</v>
      </c>
      <c r="T454" t="e">
        <f>IF(M454=2,"",INDEX(method_codes,MATCH(loaded!AM454,method,0)))</f>
        <v>#N/A</v>
      </c>
      <c r="U454" t="e">
        <f>IF(M454=2,"",INDEX(inj_codes,MATCH(loaded!AO454,inj,0)))</f>
        <v>#N/A</v>
      </c>
      <c r="V454" t="e">
        <f>IF(M454=2,"",INDEX(drug_codes,MATCH(loaded!AQ454,drug,0)))</f>
        <v>#N/A</v>
      </c>
      <c r="W454" t="e">
        <f>IF(M454=2,"",_xlfn.IFNA(INDEX(drug_codes,MATCH(loaded!AS454,drug,0)),""))</f>
        <v>#N/A</v>
      </c>
      <c r="X454" t="e">
        <f>IF(M454=2,"",_xlfn.IFNA(INDEX(drug_codes,MATCH(loaded!AU454,drug,0)),""))</f>
        <v>#N/A</v>
      </c>
      <c r="Y454" t="e">
        <f>IF(M454=2,"",_xlfn.IFNA(INDEX(drug_codes,MATCH(loaded!AW454,drug,0)),""))</f>
        <v>#N/A</v>
      </c>
      <c r="Z454" t="e">
        <f>IF(M454=2,"",_xlfn.IFNA(INDEX(drug_codes,MATCH(loaded!AY454,drug,0)),""))</f>
        <v>#N/A</v>
      </c>
      <c r="AA454" t="e">
        <f>IF(M454=2,"",_xlfn.IFNA(INDEX(drug_codes,MATCH(loaded!BA454,drug,0)),""))</f>
        <v>#N/A</v>
      </c>
      <c r="AB454" t="e">
        <f>INDEX(MTT_codes,MATCH(loaded!BC454,MTT,0))</f>
        <v>#N/A</v>
      </c>
      <c r="AC454" t="str">
        <f>_xlfn.IFNA(INDEX(MTT_codes,MATCH(loaded!BE454,MTT,0)),"")</f>
        <v/>
      </c>
      <c r="AD454" t="str">
        <f>_xlfn.IFNA(INDEX(MTT_codes,MATCH(loaded!BG454,MTT,0)),"")</f>
        <v/>
      </c>
      <c r="AE454" t="str">
        <f>_xlfn.IFNA(INDEX(MTT_codes,MATCH(loaded!BI454,MTT,0)),"")</f>
        <v/>
      </c>
      <c r="AF454" t="str">
        <f>_xlfn.IFNA(INDEX(MTT_codes,MATCH(loaded!BK454,MTT,0)),"")</f>
        <v/>
      </c>
      <c r="AG454" t="str">
        <f>_xlfn.IFNA(INDEX(MTT_codes,MATCH(loaded!BM454,MTT,0)),"")</f>
        <v/>
      </c>
      <c r="AH454" t="e">
        <f>INDEX(liv_ar_codes,MATCH(loaded!BO454,liv_ar,0))</f>
        <v>#N/A</v>
      </c>
      <c r="AI454" t="str">
        <f>_xlfn.IFNA(INDEX(MTT_codes,MATCH(loaded!BQ454,MTT,0)),"")</f>
        <v/>
      </c>
      <c r="AJ454">
        <f>_xlfn.IFNA(INDEX(mental_codes,MATCH(loaded!BS454,mental,0)),9)</f>
        <v>9</v>
      </c>
    </row>
    <row r="455" spans="2:36">
      <c r="B455">
        <f>loaded!C455</f>
        <v>0</v>
      </c>
      <c r="C455">
        <f>loaded!I455</f>
        <v>0</v>
      </c>
      <c r="D455">
        <f>IF(loaded!K455="Male",1,IF(loaded!K455="Female",2,9))</f>
        <v>9</v>
      </c>
      <c r="E455" s="89" t="e">
        <f>IF(stats!$Y$13,DATE(RIGHT(loaded!M455,4),MID(loaded!M455,3,2),LEFT(loaded!M455,2)),DATE(RIGHT(loaded!M455,4), MID(loaded!M455,4,2),LEFT(loaded!M455,2)))</f>
        <v>#VALUE!</v>
      </c>
      <c r="F455" s="67" t="e">
        <f t="shared" si="14"/>
        <v>#VALUE!</v>
      </c>
      <c r="G455" t="str">
        <f>LEFT(loaded!O455,3)</f>
        <v/>
      </c>
      <c r="H455" s="67" t="str">
        <f>_xlfn.IFNA(INDEX(cntry_codes,MATCH(loaded!Q455,countries,0)),IF(loaded!Q455="","0003",""))</f>
        <v>0003</v>
      </c>
      <c r="I455" t="e">
        <f>INDEX(atsi_codes,MATCH(loaded!S455,atsi,0))</f>
        <v>#N/A</v>
      </c>
      <c r="J455" t="e">
        <f>INDEX(lang_codes,MATCH(loaded!U455,lang,0))</f>
        <v>#N/A</v>
      </c>
      <c r="K455" s="6">
        <f>loaded!W455</f>
        <v>0</v>
      </c>
      <c r="L455" t="e">
        <f>INDEX(us_acc_codes,MATCH(loaded!Y455,us_acc,0))</f>
        <v>#N/A</v>
      </c>
      <c r="M455" t="e">
        <f>INDEX(client_codes,MATCH(loaded!AA455,client,0))</f>
        <v>#N/A</v>
      </c>
      <c r="N455" t="e">
        <f>INDEX(src_ref_codes,MATCH(loaded!AC455,src_ref,0))</f>
        <v>#N/A</v>
      </c>
      <c r="O455" s="89" t="e">
        <f>IF(stats!$Y$13,DATE(RIGHT(loaded!AE455,4),MID(loaded!AE455,3,2),LEFT(loaded!AE455,2)),DATE(RIGHT(loaded!AE455,4),MID(loaded!AE455,4,2),LEFT(loaded!AE455,2)))</f>
        <v>#VALUE!</v>
      </c>
      <c r="P455" s="89" t="e">
        <f>IF(stats!$Y$13,DATE(RIGHT(loaded!AG455,4),MID(loaded!AG455,3,2),LEFT(loaded!AG455,2)),DATE(RIGHT(loaded!AG455,4),MID(loaded!AG455,4,2),LEFT(loaded!AG455,2)))</f>
        <v>#VALUE!</v>
      </c>
      <c r="Q455" s="67" t="e">
        <f t="shared" si="15"/>
        <v>#VALUE!</v>
      </c>
      <c r="R455" t="e">
        <f>INDEX(reces_codes,MATCH(loaded!AI455,reason,0))</f>
        <v>#N/A</v>
      </c>
      <c r="S455" t="e">
        <f>INDEX(TDS_codes,MATCH(loaded!AK455,TDS,0))</f>
        <v>#N/A</v>
      </c>
      <c r="T455" t="e">
        <f>IF(M455=2,"",INDEX(method_codes,MATCH(loaded!AM455,method,0)))</f>
        <v>#N/A</v>
      </c>
      <c r="U455" t="e">
        <f>IF(M455=2,"",INDEX(inj_codes,MATCH(loaded!AO455,inj,0)))</f>
        <v>#N/A</v>
      </c>
      <c r="V455" t="e">
        <f>IF(M455=2,"",INDEX(drug_codes,MATCH(loaded!AQ455,drug,0)))</f>
        <v>#N/A</v>
      </c>
      <c r="W455" t="e">
        <f>IF(M455=2,"",_xlfn.IFNA(INDEX(drug_codes,MATCH(loaded!AS455,drug,0)),""))</f>
        <v>#N/A</v>
      </c>
      <c r="X455" t="e">
        <f>IF(M455=2,"",_xlfn.IFNA(INDEX(drug_codes,MATCH(loaded!AU455,drug,0)),""))</f>
        <v>#N/A</v>
      </c>
      <c r="Y455" t="e">
        <f>IF(M455=2,"",_xlfn.IFNA(INDEX(drug_codes,MATCH(loaded!AW455,drug,0)),""))</f>
        <v>#N/A</v>
      </c>
      <c r="Z455" t="e">
        <f>IF(M455=2,"",_xlfn.IFNA(INDEX(drug_codes,MATCH(loaded!AY455,drug,0)),""))</f>
        <v>#N/A</v>
      </c>
      <c r="AA455" t="e">
        <f>IF(M455=2,"",_xlfn.IFNA(INDEX(drug_codes,MATCH(loaded!BA455,drug,0)),""))</f>
        <v>#N/A</v>
      </c>
      <c r="AB455" t="e">
        <f>INDEX(MTT_codes,MATCH(loaded!BC455,MTT,0))</f>
        <v>#N/A</v>
      </c>
      <c r="AC455" t="str">
        <f>_xlfn.IFNA(INDEX(MTT_codes,MATCH(loaded!BE455,MTT,0)),"")</f>
        <v/>
      </c>
      <c r="AD455" t="str">
        <f>_xlfn.IFNA(INDEX(MTT_codes,MATCH(loaded!BG455,MTT,0)),"")</f>
        <v/>
      </c>
      <c r="AE455" t="str">
        <f>_xlfn.IFNA(INDEX(MTT_codes,MATCH(loaded!BI455,MTT,0)),"")</f>
        <v/>
      </c>
      <c r="AF455" t="str">
        <f>_xlfn.IFNA(INDEX(MTT_codes,MATCH(loaded!BK455,MTT,0)),"")</f>
        <v/>
      </c>
      <c r="AG455" t="str">
        <f>_xlfn.IFNA(INDEX(MTT_codes,MATCH(loaded!BM455,MTT,0)),"")</f>
        <v/>
      </c>
      <c r="AH455" t="e">
        <f>INDEX(liv_ar_codes,MATCH(loaded!BO455,liv_ar,0))</f>
        <v>#N/A</v>
      </c>
      <c r="AI455" t="str">
        <f>_xlfn.IFNA(INDEX(MTT_codes,MATCH(loaded!BQ455,MTT,0)),"")</f>
        <v/>
      </c>
      <c r="AJ455">
        <f>_xlfn.IFNA(INDEX(mental_codes,MATCH(loaded!BS455,mental,0)),9)</f>
        <v>9</v>
      </c>
    </row>
    <row r="456" spans="2:36">
      <c r="B456">
        <f>loaded!C456</f>
        <v>0</v>
      </c>
      <c r="C456">
        <f>loaded!I456</f>
        <v>0</v>
      </c>
      <c r="D456">
        <f>IF(loaded!K456="Male",1,IF(loaded!K456="Female",2,9))</f>
        <v>9</v>
      </c>
      <c r="E456" s="89" t="e">
        <f>IF(stats!$Y$13,DATE(RIGHT(loaded!M456,4),MID(loaded!M456,3,2),LEFT(loaded!M456,2)),DATE(RIGHT(loaded!M456,4), MID(loaded!M456,4,2),LEFT(loaded!M456,2)))</f>
        <v>#VALUE!</v>
      </c>
      <c r="F456" s="67" t="e">
        <f t="shared" si="14"/>
        <v>#VALUE!</v>
      </c>
      <c r="G456" t="str">
        <f>LEFT(loaded!O456,3)</f>
        <v/>
      </c>
      <c r="H456" s="67" t="str">
        <f>_xlfn.IFNA(INDEX(cntry_codes,MATCH(loaded!Q456,countries,0)),IF(loaded!Q456="","0003",""))</f>
        <v>0003</v>
      </c>
      <c r="I456" t="e">
        <f>INDEX(atsi_codes,MATCH(loaded!S456,atsi,0))</f>
        <v>#N/A</v>
      </c>
      <c r="J456" t="e">
        <f>INDEX(lang_codes,MATCH(loaded!U456,lang,0))</f>
        <v>#N/A</v>
      </c>
      <c r="K456" s="6">
        <f>loaded!W456</f>
        <v>0</v>
      </c>
      <c r="L456" t="e">
        <f>INDEX(us_acc_codes,MATCH(loaded!Y456,us_acc,0))</f>
        <v>#N/A</v>
      </c>
      <c r="M456" t="e">
        <f>INDEX(client_codes,MATCH(loaded!AA456,client,0))</f>
        <v>#N/A</v>
      </c>
      <c r="N456" t="e">
        <f>INDEX(src_ref_codes,MATCH(loaded!AC456,src_ref,0))</f>
        <v>#N/A</v>
      </c>
      <c r="O456" s="89" t="e">
        <f>IF(stats!$Y$13,DATE(RIGHT(loaded!AE456,4),MID(loaded!AE456,3,2),LEFT(loaded!AE456,2)),DATE(RIGHT(loaded!AE456,4),MID(loaded!AE456,4,2),LEFT(loaded!AE456,2)))</f>
        <v>#VALUE!</v>
      </c>
      <c r="P456" s="89" t="e">
        <f>IF(stats!$Y$13,DATE(RIGHT(loaded!AG456,4),MID(loaded!AG456,3,2),LEFT(loaded!AG456,2)),DATE(RIGHT(loaded!AG456,4),MID(loaded!AG456,4,2),LEFT(loaded!AG456,2)))</f>
        <v>#VALUE!</v>
      </c>
      <c r="Q456" s="67" t="e">
        <f t="shared" si="15"/>
        <v>#VALUE!</v>
      </c>
      <c r="R456" t="e">
        <f>INDEX(reces_codes,MATCH(loaded!AI456,reason,0))</f>
        <v>#N/A</v>
      </c>
      <c r="S456" t="e">
        <f>INDEX(TDS_codes,MATCH(loaded!AK456,TDS,0))</f>
        <v>#N/A</v>
      </c>
      <c r="T456" t="e">
        <f>IF(M456=2,"",INDEX(method_codes,MATCH(loaded!AM456,method,0)))</f>
        <v>#N/A</v>
      </c>
      <c r="U456" t="e">
        <f>IF(M456=2,"",INDEX(inj_codes,MATCH(loaded!AO456,inj,0)))</f>
        <v>#N/A</v>
      </c>
      <c r="V456" t="e">
        <f>IF(M456=2,"",INDEX(drug_codes,MATCH(loaded!AQ456,drug,0)))</f>
        <v>#N/A</v>
      </c>
      <c r="W456" t="e">
        <f>IF(M456=2,"",_xlfn.IFNA(INDEX(drug_codes,MATCH(loaded!AS456,drug,0)),""))</f>
        <v>#N/A</v>
      </c>
      <c r="X456" t="e">
        <f>IF(M456=2,"",_xlfn.IFNA(INDEX(drug_codes,MATCH(loaded!AU456,drug,0)),""))</f>
        <v>#N/A</v>
      </c>
      <c r="Y456" t="e">
        <f>IF(M456=2,"",_xlfn.IFNA(INDEX(drug_codes,MATCH(loaded!AW456,drug,0)),""))</f>
        <v>#N/A</v>
      </c>
      <c r="Z456" t="e">
        <f>IF(M456=2,"",_xlfn.IFNA(INDEX(drug_codes,MATCH(loaded!AY456,drug,0)),""))</f>
        <v>#N/A</v>
      </c>
      <c r="AA456" t="e">
        <f>IF(M456=2,"",_xlfn.IFNA(INDEX(drug_codes,MATCH(loaded!BA456,drug,0)),""))</f>
        <v>#N/A</v>
      </c>
      <c r="AB456" t="e">
        <f>INDEX(MTT_codes,MATCH(loaded!BC456,MTT,0))</f>
        <v>#N/A</v>
      </c>
      <c r="AC456" t="str">
        <f>_xlfn.IFNA(INDEX(MTT_codes,MATCH(loaded!BE456,MTT,0)),"")</f>
        <v/>
      </c>
      <c r="AD456" t="str">
        <f>_xlfn.IFNA(INDEX(MTT_codes,MATCH(loaded!BG456,MTT,0)),"")</f>
        <v/>
      </c>
      <c r="AE456" t="str">
        <f>_xlfn.IFNA(INDEX(MTT_codes,MATCH(loaded!BI456,MTT,0)),"")</f>
        <v/>
      </c>
      <c r="AF456" t="str">
        <f>_xlfn.IFNA(INDEX(MTT_codes,MATCH(loaded!BK456,MTT,0)),"")</f>
        <v/>
      </c>
      <c r="AG456" t="str">
        <f>_xlfn.IFNA(INDEX(MTT_codes,MATCH(loaded!BM456,MTT,0)),"")</f>
        <v/>
      </c>
      <c r="AH456" t="e">
        <f>INDEX(liv_ar_codes,MATCH(loaded!BO456,liv_ar,0))</f>
        <v>#N/A</v>
      </c>
      <c r="AI456" t="str">
        <f>_xlfn.IFNA(INDEX(MTT_codes,MATCH(loaded!BQ456,MTT,0)),"")</f>
        <v/>
      </c>
      <c r="AJ456">
        <f>_xlfn.IFNA(INDEX(mental_codes,MATCH(loaded!BS456,mental,0)),9)</f>
        <v>9</v>
      </c>
    </row>
    <row r="457" spans="2:36">
      <c r="B457">
        <f>loaded!C457</f>
        <v>0</v>
      </c>
      <c r="C457">
        <f>loaded!I457</f>
        <v>0</v>
      </c>
      <c r="D457">
        <f>IF(loaded!K457="Male",1,IF(loaded!K457="Female",2,9))</f>
        <v>9</v>
      </c>
      <c r="E457" s="89" t="e">
        <f>IF(stats!$Y$13,DATE(RIGHT(loaded!M457,4),MID(loaded!M457,3,2),LEFT(loaded!M457,2)),DATE(RIGHT(loaded!M457,4), MID(loaded!M457,4,2),LEFT(loaded!M457,2)))</f>
        <v>#VALUE!</v>
      </c>
      <c r="F457" s="67" t="e">
        <f t="shared" si="14"/>
        <v>#VALUE!</v>
      </c>
      <c r="G457" t="str">
        <f>LEFT(loaded!O457,3)</f>
        <v/>
      </c>
      <c r="H457" s="67" t="str">
        <f>_xlfn.IFNA(INDEX(cntry_codes,MATCH(loaded!Q457,countries,0)),IF(loaded!Q457="","0003",""))</f>
        <v>0003</v>
      </c>
      <c r="I457" t="e">
        <f>INDEX(atsi_codes,MATCH(loaded!S457,atsi,0))</f>
        <v>#N/A</v>
      </c>
      <c r="J457" t="e">
        <f>INDEX(lang_codes,MATCH(loaded!U457,lang,0))</f>
        <v>#N/A</v>
      </c>
      <c r="K457" s="6">
        <f>loaded!W457</f>
        <v>0</v>
      </c>
      <c r="L457" t="e">
        <f>INDEX(us_acc_codes,MATCH(loaded!Y457,us_acc,0))</f>
        <v>#N/A</v>
      </c>
      <c r="M457" t="e">
        <f>INDEX(client_codes,MATCH(loaded!AA457,client,0))</f>
        <v>#N/A</v>
      </c>
      <c r="N457" t="e">
        <f>INDEX(src_ref_codes,MATCH(loaded!AC457,src_ref,0))</f>
        <v>#N/A</v>
      </c>
      <c r="O457" s="89" t="e">
        <f>IF(stats!$Y$13,DATE(RIGHT(loaded!AE457,4),MID(loaded!AE457,3,2),LEFT(loaded!AE457,2)),DATE(RIGHT(loaded!AE457,4),MID(loaded!AE457,4,2),LEFT(loaded!AE457,2)))</f>
        <v>#VALUE!</v>
      </c>
      <c r="P457" s="89" t="e">
        <f>IF(stats!$Y$13,DATE(RIGHT(loaded!AG457,4),MID(loaded!AG457,3,2),LEFT(loaded!AG457,2)),DATE(RIGHT(loaded!AG457,4),MID(loaded!AG457,4,2),LEFT(loaded!AG457,2)))</f>
        <v>#VALUE!</v>
      </c>
      <c r="Q457" s="67" t="e">
        <f t="shared" si="15"/>
        <v>#VALUE!</v>
      </c>
      <c r="R457" t="e">
        <f>INDEX(reces_codes,MATCH(loaded!AI457,reason,0))</f>
        <v>#N/A</v>
      </c>
      <c r="S457" t="e">
        <f>INDEX(TDS_codes,MATCH(loaded!AK457,TDS,0))</f>
        <v>#N/A</v>
      </c>
      <c r="T457" t="e">
        <f>IF(M457=2,"",INDEX(method_codes,MATCH(loaded!AM457,method,0)))</f>
        <v>#N/A</v>
      </c>
      <c r="U457" t="e">
        <f>IF(M457=2,"",INDEX(inj_codes,MATCH(loaded!AO457,inj,0)))</f>
        <v>#N/A</v>
      </c>
      <c r="V457" t="e">
        <f>IF(M457=2,"",INDEX(drug_codes,MATCH(loaded!AQ457,drug,0)))</f>
        <v>#N/A</v>
      </c>
      <c r="W457" t="e">
        <f>IF(M457=2,"",_xlfn.IFNA(INDEX(drug_codes,MATCH(loaded!AS457,drug,0)),""))</f>
        <v>#N/A</v>
      </c>
      <c r="X457" t="e">
        <f>IF(M457=2,"",_xlfn.IFNA(INDEX(drug_codes,MATCH(loaded!AU457,drug,0)),""))</f>
        <v>#N/A</v>
      </c>
      <c r="Y457" t="e">
        <f>IF(M457=2,"",_xlfn.IFNA(INDEX(drug_codes,MATCH(loaded!AW457,drug,0)),""))</f>
        <v>#N/A</v>
      </c>
      <c r="Z457" t="e">
        <f>IF(M457=2,"",_xlfn.IFNA(INDEX(drug_codes,MATCH(loaded!AY457,drug,0)),""))</f>
        <v>#N/A</v>
      </c>
      <c r="AA457" t="e">
        <f>IF(M457=2,"",_xlfn.IFNA(INDEX(drug_codes,MATCH(loaded!BA457,drug,0)),""))</f>
        <v>#N/A</v>
      </c>
      <c r="AB457" t="e">
        <f>INDEX(MTT_codes,MATCH(loaded!BC457,MTT,0))</f>
        <v>#N/A</v>
      </c>
      <c r="AC457" t="str">
        <f>_xlfn.IFNA(INDEX(MTT_codes,MATCH(loaded!BE457,MTT,0)),"")</f>
        <v/>
      </c>
      <c r="AD457" t="str">
        <f>_xlfn.IFNA(INDEX(MTT_codes,MATCH(loaded!BG457,MTT,0)),"")</f>
        <v/>
      </c>
      <c r="AE457" t="str">
        <f>_xlfn.IFNA(INDEX(MTT_codes,MATCH(loaded!BI457,MTT,0)),"")</f>
        <v/>
      </c>
      <c r="AF457" t="str">
        <f>_xlfn.IFNA(INDEX(MTT_codes,MATCH(loaded!BK457,MTT,0)),"")</f>
        <v/>
      </c>
      <c r="AG457" t="str">
        <f>_xlfn.IFNA(INDEX(MTT_codes,MATCH(loaded!BM457,MTT,0)),"")</f>
        <v/>
      </c>
      <c r="AH457" t="e">
        <f>INDEX(liv_ar_codes,MATCH(loaded!BO457,liv_ar,0))</f>
        <v>#N/A</v>
      </c>
      <c r="AI457" t="str">
        <f>_xlfn.IFNA(INDEX(MTT_codes,MATCH(loaded!BQ457,MTT,0)),"")</f>
        <v/>
      </c>
      <c r="AJ457">
        <f>_xlfn.IFNA(INDEX(mental_codes,MATCH(loaded!BS457,mental,0)),9)</f>
        <v>9</v>
      </c>
    </row>
    <row r="458" spans="2:36">
      <c r="B458">
        <f>loaded!C458</f>
        <v>0</v>
      </c>
      <c r="C458">
        <f>loaded!I458</f>
        <v>0</v>
      </c>
      <c r="D458">
        <f>IF(loaded!K458="Male",1,IF(loaded!K458="Female",2,9))</f>
        <v>9</v>
      </c>
      <c r="E458" s="89" t="e">
        <f>IF(stats!$Y$13,DATE(RIGHT(loaded!M458,4),MID(loaded!M458,3,2),LEFT(loaded!M458,2)),DATE(RIGHT(loaded!M458,4), MID(loaded!M458,4,2),LEFT(loaded!M458,2)))</f>
        <v>#VALUE!</v>
      </c>
      <c r="F458" s="67" t="e">
        <f t="shared" si="14"/>
        <v>#VALUE!</v>
      </c>
      <c r="G458" t="str">
        <f>LEFT(loaded!O458,3)</f>
        <v/>
      </c>
      <c r="H458" s="67" t="str">
        <f>_xlfn.IFNA(INDEX(cntry_codes,MATCH(loaded!Q458,countries,0)),IF(loaded!Q458="","0003",""))</f>
        <v>0003</v>
      </c>
      <c r="I458" t="e">
        <f>INDEX(atsi_codes,MATCH(loaded!S458,atsi,0))</f>
        <v>#N/A</v>
      </c>
      <c r="J458" t="e">
        <f>INDEX(lang_codes,MATCH(loaded!U458,lang,0))</f>
        <v>#N/A</v>
      </c>
      <c r="K458" s="6">
        <f>loaded!W458</f>
        <v>0</v>
      </c>
      <c r="L458" t="e">
        <f>INDEX(us_acc_codes,MATCH(loaded!Y458,us_acc,0))</f>
        <v>#N/A</v>
      </c>
      <c r="M458" t="e">
        <f>INDEX(client_codes,MATCH(loaded!AA458,client,0))</f>
        <v>#N/A</v>
      </c>
      <c r="N458" t="e">
        <f>INDEX(src_ref_codes,MATCH(loaded!AC458,src_ref,0))</f>
        <v>#N/A</v>
      </c>
      <c r="O458" s="89" t="e">
        <f>IF(stats!$Y$13,DATE(RIGHT(loaded!AE458,4),MID(loaded!AE458,3,2),LEFT(loaded!AE458,2)),DATE(RIGHT(loaded!AE458,4),MID(loaded!AE458,4,2),LEFT(loaded!AE458,2)))</f>
        <v>#VALUE!</v>
      </c>
      <c r="P458" s="89" t="e">
        <f>IF(stats!$Y$13,DATE(RIGHT(loaded!AG458,4),MID(loaded!AG458,3,2),LEFT(loaded!AG458,2)),DATE(RIGHT(loaded!AG458,4),MID(loaded!AG458,4,2),LEFT(loaded!AG458,2)))</f>
        <v>#VALUE!</v>
      </c>
      <c r="Q458" s="67" t="e">
        <f t="shared" si="15"/>
        <v>#VALUE!</v>
      </c>
      <c r="R458" t="e">
        <f>INDEX(reces_codes,MATCH(loaded!AI458,reason,0))</f>
        <v>#N/A</v>
      </c>
      <c r="S458" t="e">
        <f>INDEX(TDS_codes,MATCH(loaded!AK458,TDS,0))</f>
        <v>#N/A</v>
      </c>
      <c r="T458" t="e">
        <f>IF(M458=2,"",INDEX(method_codes,MATCH(loaded!AM458,method,0)))</f>
        <v>#N/A</v>
      </c>
      <c r="U458" t="e">
        <f>IF(M458=2,"",INDEX(inj_codes,MATCH(loaded!AO458,inj,0)))</f>
        <v>#N/A</v>
      </c>
      <c r="V458" t="e">
        <f>IF(M458=2,"",INDEX(drug_codes,MATCH(loaded!AQ458,drug,0)))</f>
        <v>#N/A</v>
      </c>
      <c r="W458" t="e">
        <f>IF(M458=2,"",_xlfn.IFNA(INDEX(drug_codes,MATCH(loaded!AS458,drug,0)),""))</f>
        <v>#N/A</v>
      </c>
      <c r="X458" t="e">
        <f>IF(M458=2,"",_xlfn.IFNA(INDEX(drug_codes,MATCH(loaded!AU458,drug,0)),""))</f>
        <v>#N/A</v>
      </c>
      <c r="Y458" t="e">
        <f>IF(M458=2,"",_xlfn.IFNA(INDEX(drug_codes,MATCH(loaded!AW458,drug,0)),""))</f>
        <v>#N/A</v>
      </c>
      <c r="Z458" t="e">
        <f>IF(M458=2,"",_xlfn.IFNA(INDEX(drug_codes,MATCH(loaded!AY458,drug,0)),""))</f>
        <v>#N/A</v>
      </c>
      <c r="AA458" t="e">
        <f>IF(M458=2,"",_xlfn.IFNA(INDEX(drug_codes,MATCH(loaded!BA458,drug,0)),""))</f>
        <v>#N/A</v>
      </c>
      <c r="AB458" t="e">
        <f>INDEX(MTT_codes,MATCH(loaded!BC458,MTT,0))</f>
        <v>#N/A</v>
      </c>
      <c r="AC458" t="str">
        <f>_xlfn.IFNA(INDEX(MTT_codes,MATCH(loaded!BE458,MTT,0)),"")</f>
        <v/>
      </c>
      <c r="AD458" t="str">
        <f>_xlfn.IFNA(INDEX(MTT_codes,MATCH(loaded!BG458,MTT,0)),"")</f>
        <v/>
      </c>
      <c r="AE458" t="str">
        <f>_xlfn.IFNA(INDEX(MTT_codes,MATCH(loaded!BI458,MTT,0)),"")</f>
        <v/>
      </c>
      <c r="AF458" t="str">
        <f>_xlfn.IFNA(INDEX(MTT_codes,MATCH(loaded!BK458,MTT,0)),"")</f>
        <v/>
      </c>
      <c r="AG458" t="str">
        <f>_xlfn.IFNA(INDEX(MTT_codes,MATCH(loaded!BM458,MTT,0)),"")</f>
        <v/>
      </c>
      <c r="AH458" t="e">
        <f>INDEX(liv_ar_codes,MATCH(loaded!BO458,liv_ar,0))</f>
        <v>#N/A</v>
      </c>
      <c r="AI458" t="str">
        <f>_xlfn.IFNA(INDEX(MTT_codes,MATCH(loaded!BQ458,MTT,0)),"")</f>
        <v/>
      </c>
      <c r="AJ458">
        <f>_xlfn.IFNA(INDEX(mental_codes,MATCH(loaded!BS458,mental,0)),9)</f>
        <v>9</v>
      </c>
    </row>
    <row r="459" spans="2:36">
      <c r="B459">
        <f>loaded!C459</f>
        <v>0</v>
      </c>
      <c r="C459">
        <f>loaded!I459</f>
        <v>0</v>
      </c>
      <c r="D459">
        <f>IF(loaded!K459="Male",1,IF(loaded!K459="Female",2,9))</f>
        <v>9</v>
      </c>
      <c r="E459" s="89" t="e">
        <f>IF(stats!$Y$13,DATE(RIGHT(loaded!M459,4),MID(loaded!M459,3,2),LEFT(loaded!M459,2)),DATE(RIGHT(loaded!M459,4), MID(loaded!M459,4,2),LEFT(loaded!M459,2)))</f>
        <v>#VALUE!</v>
      </c>
      <c r="F459" s="67" t="e">
        <f t="shared" si="14"/>
        <v>#VALUE!</v>
      </c>
      <c r="G459" t="str">
        <f>LEFT(loaded!O459,3)</f>
        <v/>
      </c>
      <c r="H459" s="67" t="str">
        <f>_xlfn.IFNA(INDEX(cntry_codes,MATCH(loaded!Q459,countries,0)),IF(loaded!Q459="","0003",""))</f>
        <v>0003</v>
      </c>
      <c r="I459" t="e">
        <f>INDEX(atsi_codes,MATCH(loaded!S459,atsi,0))</f>
        <v>#N/A</v>
      </c>
      <c r="J459" t="e">
        <f>INDEX(lang_codes,MATCH(loaded!U459,lang,0))</f>
        <v>#N/A</v>
      </c>
      <c r="K459" s="6">
        <f>loaded!W459</f>
        <v>0</v>
      </c>
      <c r="L459" t="e">
        <f>INDEX(us_acc_codes,MATCH(loaded!Y459,us_acc,0))</f>
        <v>#N/A</v>
      </c>
      <c r="M459" t="e">
        <f>INDEX(client_codes,MATCH(loaded!AA459,client,0))</f>
        <v>#N/A</v>
      </c>
      <c r="N459" t="e">
        <f>INDEX(src_ref_codes,MATCH(loaded!AC459,src_ref,0))</f>
        <v>#N/A</v>
      </c>
      <c r="O459" s="89" t="e">
        <f>IF(stats!$Y$13,DATE(RIGHT(loaded!AE459,4),MID(loaded!AE459,3,2),LEFT(loaded!AE459,2)),DATE(RIGHT(loaded!AE459,4),MID(loaded!AE459,4,2),LEFT(loaded!AE459,2)))</f>
        <v>#VALUE!</v>
      </c>
      <c r="P459" s="89" t="e">
        <f>IF(stats!$Y$13,DATE(RIGHT(loaded!AG459,4),MID(loaded!AG459,3,2),LEFT(loaded!AG459,2)),DATE(RIGHT(loaded!AG459,4),MID(loaded!AG459,4,2),LEFT(loaded!AG459,2)))</f>
        <v>#VALUE!</v>
      </c>
      <c r="Q459" s="67" t="e">
        <f t="shared" si="15"/>
        <v>#VALUE!</v>
      </c>
      <c r="R459" t="e">
        <f>INDEX(reces_codes,MATCH(loaded!AI459,reason,0))</f>
        <v>#N/A</v>
      </c>
      <c r="S459" t="e">
        <f>INDEX(TDS_codes,MATCH(loaded!AK459,TDS,0))</f>
        <v>#N/A</v>
      </c>
      <c r="T459" t="e">
        <f>IF(M459=2,"",INDEX(method_codes,MATCH(loaded!AM459,method,0)))</f>
        <v>#N/A</v>
      </c>
      <c r="U459" t="e">
        <f>IF(M459=2,"",INDEX(inj_codes,MATCH(loaded!AO459,inj,0)))</f>
        <v>#N/A</v>
      </c>
      <c r="V459" t="e">
        <f>IF(M459=2,"",INDEX(drug_codes,MATCH(loaded!AQ459,drug,0)))</f>
        <v>#N/A</v>
      </c>
      <c r="W459" t="e">
        <f>IF(M459=2,"",_xlfn.IFNA(INDEX(drug_codes,MATCH(loaded!AS459,drug,0)),""))</f>
        <v>#N/A</v>
      </c>
      <c r="X459" t="e">
        <f>IF(M459=2,"",_xlfn.IFNA(INDEX(drug_codes,MATCH(loaded!AU459,drug,0)),""))</f>
        <v>#N/A</v>
      </c>
      <c r="Y459" t="e">
        <f>IF(M459=2,"",_xlfn.IFNA(INDEX(drug_codes,MATCH(loaded!AW459,drug,0)),""))</f>
        <v>#N/A</v>
      </c>
      <c r="Z459" t="e">
        <f>IF(M459=2,"",_xlfn.IFNA(INDEX(drug_codes,MATCH(loaded!AY459,drug,0)),""))</f>
        <v>#N/A</v>
      </c>
      <c r="AA459" t="e">
        <f>IF(M459=2,"",_xlfn.IFNA(INDEX(drug_codes,MATCH(loaded!BA459,drug,0)),""))</f>
        <v>#N/A</v>
      </c>
      <c r="AB459" t="e">
        <f>INDEX(MTT_codes,MATCH(loaded!BC459,MTT,0))</f>
        <v>#N/A</v>
      </c>
      <c r="AC459" t="str">
        <f>_xlfn.IFNA(INDEX(MTT_codes,MATCH(loaded!BE459,MTT,0)),"")</f>
        <v/>
      </c>
      <c r="AD459" t="str">
        <f>_xlfn.IFNA(INDEX(MTT_codes,MATCH(loaded!BG459,MTT,0)),"")</f>
        <v/>
      </c>
      <c r="AE459" t="str">
        <f>_xlfn.IFNA(INDEX(MTT_codes,MATCH(loaded!BI459,MTT,0)),"")</f>
        <v/>
      </c>
      <c r="AF459" t="str">
        <f>_xlfn.IFNA(INDEX(MTT_codes,MATCH(loaded!BK459,MTT,0)),"")</f>
        <v/>
      </c>
      <c r="AG459" t="str">
        <f>_xlfn.IFNA(INDEX(MTT_codes,MATCH(loaded!BM459,MTT,0)),"")</f>
        <v/>
      </c>
      <c r="AH459" t="e">
        <f>INDEX(liv_ar_codes,MATCH(loaded!BO459,liv_ar,0))</f>
        <v>#N/A</v>
      </c>
      <c r="AI459" t="str">
        <f>_xlfn.IFNA(INDEX(MTT_codes,MATCH(loaded!BQ459,MTT,0)),"")</f>
        <v/>
      </c>
      <c r="AJ459">
        <f>_xlfn.IFNA(INDEX(mental_codes,MATCH(loaded!BS459,mental,0)),9)</f>
        <v>9</v>
      </c>
    </row>
    <row r="460" spans="2:36">
      <c r="B460">
        <f>loaded!C460</f>
        <v>0</v>
      </c>
      <c r="C460">
        <f>loaded!I460</f>
        <v>0</v>
      </c>
      <c r="D460">
        <f>IF(loaded!K460="Male",1,IF(loaded!K460="Female",2,9))</f>
        <v>9</v>
      </c>
      <c r="E460" s="89" t="e">
        <f>IF(stats!$Y$13,DATE(RIGHT(loaded!M460,4),MID(loaded!M460,3,2),LEFT(loaded!M460,2)),DATE(RIGHT(loaded!M460,4), MID(loaded!M460,4,2),LEFT(loaded!M460,2)))</f>
        <v>#VALUE!</v>
      </c>
      <c r="F460" s="67" t="e">
        <f t="shared" si="14"/>
        <v>#VALUE!</v>
      </c>
      <c r="G460" t="str">
        <f>LEFT(loaded!O460,3)</f>
        <v/>
      </c>
      <c r="H460" s="67" t="str">
        <f>_xlfn.IFNA(INDEX(cntry_codes,MATCH(loaded!Q460,countries,0)),IF(loaded!Q460="","0003",""))</f>
        <v>0003</v>
      </c>
      <c r="I460" t="e">
        <f>INDEX(atsi_codes,MATCH(loaded!S460,atsi,0))</f>
        <v>#N/A</v>
      </c>
      <c r="J460" t="e">
        <f>INDEX(lang_codes,MATCH(loaded!U460,lang,0))</f>
        <v>#N/A</v>
      </c>
      <c r="K460" s="6">
        <f>loaded!W460</f>
        <v>0</v>
      </c>
      <c r="L460" t="e">
        <f>INDEX(us_acc_codes,MATCH(loaded!Y460,us_acc,0))</f>
        <v>#N/A</v>
      </c>
      <c r="M460" t="e">
        <f>INDEX(client_codes,MATCH(loaded!AA460,client,0))</f>
        <v>#N/A</v>
      </c>
      <c r="N460" t="e">
        <f>INDEX(src_ref_codes,MATCH(loaded!AC460,src_ref,0))</f>
        <v>#N/A</v>
      </c>
      <c r="O460" s="89" t="e">
        <f>IF(stats!$Y$13,DATE(RIGHT(loaded!AE460,4),MID(loaded!AE460,3,2),LEFT(loaded!AE460,2)),DATE(RIGHT(loaded!AE460,4),MID(loaded!AE460,4,2),LEFT(loaded!AE460,2)))</f>
        <v>#VALUE!</v>
      </c>
      <c r="P460" s="89" t="e">
        <f>IF(stats!$Y$13,DATE(RIGHT(loaded!AG460,4),MID(loaded!AG460,3,2),LEFT(loaded!AG460,2)),DATE(RIGHT(loaded!AG460,4),MID(loaded!AG460,4,2),LEFT(loaded!AG460,2)))</f>
        <v>#VALUE!</v>
      </c>
      <c r="Q460" s="67" t="e">
        <f t="shared" si="15"/>
        <v>#VALUE!</v>
      </c>
      <c r="R460" t="e">
        <f>INDEX(reces_codes,MATCH(loaded!AI460,reason,0))</f>
        <v>#N/A</v>
      </c>
      <c r="S460" t="e">
        <f>INDEX(TDS_codes,MATCH(loaded!AK460,TDS,0))</f>
        <v>#N/A</v>
      </c>
      <c r="T460" t="e">
        <f>IF(M460=2,"",INDEX(method_codes,MATCH(loaded!AM460,method,0)))</f>
        <v>#N/A</v>
      </c>
      <c r="U460" t="e">
        <f>IF(M460=2,"",INDEX(inj_codes,MATCH(loaded!AO460,inj,0)))</f>
        <v>#N/A</v>
      </c>
      <c r="V460" t="e">
        <f>IF(M460=2,"",INDEX(drug_codes,MATCH(loaded!AQ460,drug,0)))</f>
        <v>#N/A</v>
      </c>
      <c r="W460" t="e">
        <f>IF(M460=2,"",_xlfn.IFNA(INDEX(drug_codes,MATCH(loaded!AS460,drug,0)),""))</f>
        <v>#N/A</v>
      </c>
      <c r="X460" t="e">
        <f>IF(M460=2,"",_xlfn.IFNA(INDEX(drug_codes,MATCH(loaded!AU460,drug,0)),""))</f>
        <v>#N/A</v>
      </c>
      <c r="Y460" t="e">
        <f>IF(M460=2,"",_xlfn.IFNA(INDEX(drug_codes,MATCH(loaded!AW460,drug,0)),""))</f>
        <v>#N/A</v>
      </c>
      <c r="Z460" t="e">
        <f>IF(M460=2,"",_xlfn.IFNA(INDEX(drug_codes,MATCH(loaded!AY460,drug,0)),""))</f>
        <v>#N/A</v>
      </c>
      <c r="AA460" t="e">
        <f>IF(M460=2,"",_xlfn.IFNA(INDEX(drug_codes,MATCH(loaded!BA460,drug,0)),""))</f>
        <v>#N/A</v>
      </c>
      <c r="AB460" t="e">
        <f>INDEX(MTT_codes,MATCH(loaded!BC460,MTT,0))</f>
        <v>#N/A</v>
      </c>
      <c r="AC460" t="str">
        <f>_xlfn.IFNA(INDEX(MTT_codes,MATCH(loaded!BE460,MTT,0)),"")</f>
        <v/>
      </c>
      <c r="AD460" t="str">
        <f>_xlfn.IFNA(INDEX(MTT_codes,MATCH(loaded!BG460,MTT,0)),"")</f>
        <v/>
      </c>
      <c r="AE460" t="str">
        <f>_xlfn.IFNA(INDEX(MTT_codes,MATCH(loaded!BI460,MTT,0)),"")</f>
        <v/>
      </c>
      <c r="AF460" t="str">
        <f>_xlfn.IFNA(INDEX(MTT_codes,MATCH(loaded!BK460,MTT,0)),"")</f>
        <v/>
      </c>
      <c r="AG460" t="str">
        <f>_xlfn.IFNA(INDEX(MTT_codes,MATCH(loaded!BM460,MTT,0)),"")</f>
        <v/>
      </c>
      <c r="AH460" t="e">
        <f>INDEX(liv_ar_codes,MATCH(loaded!BO460,liv_ar,0))</f>
        <v>#N/A</v>
      </c>
      <c r="AI460" t="str">
        <f>_xlfn.IFNA(INDEX(MTT_codes,MATCH(loaded!BQ460,MTT,0)),"")</f>
        <v/>
      </c>
      <c r="AJ460">
        <f>_xlfn.IFNA(INDEX(mental_codes,MATCH(loaded!BS460,mental,0)),9)</f>
        <v>9</v>
      </c>
    </row>
    <row r="461" spans="2:36">
      <c r="B461">
        <f>loaded!C461</f>
        <v>0</v>
      </c>
      <c r="C461">
        <f>loaded!I461</f>
        <v>0</v>
      </c>
      <c r="D461">
        <f>IF(loaded!K461="Male",1,IF(loaded!K461="Female",2,9))</f>
        <v>9</v>
      </c>
      <c r="E461" s="89" t="e">
        <f>IF(stats!$Y$13,DATE(RIGHT(loaded!M461,4),MID(loaded!M461,3,2),LEFT(loaded!M461,2)),DATE(RIGHT(loaded!M461,4), MID(loaded!M461,4,2),LEFT(loaded!M461,2)))</f>
        <v>#VALUE!</v>
      </c>
      <c r="F461" s="67" t="e">
        <f t="shared" si="14"/>
        <v>#VALUE!</v>
      </c>
      <c r="G461" t="str">
        <f>LEFT(loaded!O461,3)</f>
        <v/>
      </c>
      <c r="H461" s="67" t="str">
        <f>_xlfn.IFNA(INDEX(cntry_codes,MATCH(loaded!Q461,countries,0)),IF(loaded!Q461="","0003",""))</f>
        <v>0003</v>
      </c>
      <c r="I461" t="e">
        <f>INDEX(atsi_codes,MATCH(loaded!S461,atsi,0))</f>
        <v>#N/A</v>
      </c>
      <c r="J461" t="e">
        <f>INDEX(lang_codes,MATCH(loaded!U461,lang,0))</f>
        <v>#N/A</v>
      </c>
      <c r="K461" s="6">
        <f>loaded!W461</f>
        <v>0</v>
      </c>
      <c r="L461" t="e">
        <f>INDEX(us_acc_codes,MATCH(loaded!Y461,us_acc,0))</f>
        <v>#N/A</v>
      </c>
      <c r="M461" t="e">
        <f>INDEX(client_codes,MATCH(loaded!AA461,client,0))</f>
        <v>#N/A</v>
      </c>
      <c r="N461" t="e">
        <f>INDEX(src_ref_codes,MATCH(loaded!AC461,src_ref,0))</f>
        <v>#N/A</v>
      </c>
      <c r="O461" s="89" t="e">
        <f>IF(stats!$Y$13,DATE(RIGHT(loaded!AE461,4),MID(loaded!AE461,3,2),LEFT(loaded!AE461,2)),DATE(RIGHT(loaded!AE461,4),MID(loaded!AE461,4,2),LEFT(loaded!AE461,2)))</f>
        <v>#VALUE!</v>
      </c>
      <c r="P461" s="89" t="e">
        <f>IF(stats!$Y$13,DATE(RIGHT(loaded!AG461,4),MID(loaded!AG461,3,2),LEFT(loaded!AG461,2)),DATE(RIGHT(loaded!AG461,4),MID(loaded!AG461,4,2),LEFT(loaded!AG461,2)))</f>
        <v>#VALUE!</v>
      </c>
      <c r="Q461" s="67" t="e">
        <f t="shared" si="15"/>
        <v>#VALUE!</v>
      </c>
      <c r="R461" t="e">
        <f>INDEX(reces_codes,MATCH(loaded!AI461,reason,0))</f>
        <v>#N/A</v>
      </c>
      <c r="S461" t="e">
        <f>INDEX(TDS_codes,MATCH(loaded!AK461,TDS,0))</f>
        <v>#N/A</v>
      </c>
      <c r="T461" t="e">
        <f>IF(M461=2,"",INDEX(method_codes,MATCH(loaded!AM461,method,0)))</f>
        <v>#N/A</v>
      </c>
      <c r="U461" t="e">
        <f>IF(M461=2,"",INDEX(inj_codes,MATCH(loaded!AO461,inj,0)))</f>
        <v>#N/A</v>
      </c>
      <c r="V461" t="e">
        <f>IF(M461=2,"",INDEX(drug_codes,MATCH(loaded!AQ461,drug,0)))</f>
        <v>#N/A</v>
      </c>
      <c r="W461" t="e">
        <f>IF(M461=2,"",_xlfn.IFNA(INDEX(drug_codes,MATCH(loaded!AS461,drug,0)),""))</f>
        <v>#N/A</v>
      </c>
      <c r="X461" t="e">
        <f>IF(M461=2,"",_xlfn.IFNA(INDEX(drug_codes,MATCH(loaded!AU461,drug,0)),""))</f>
        <v>#N/A</v>
      </c>
      <c r="Y461" t="e">
        <f>IF(M461=2,"",_xlfn.IFNA(INDEX(drug_codes,MATCH(loaded!AW461,drug,0)),""))</f>
        <v>#N/A</v>
      </c>
      <c r="Z461" t="e">
        <f>IF(M461=2,"",_xlfn.IFNA(INDEX(drug_codes,MATCH(loaded!AY461,drug,0)),""))</f>
        <v>#N/A</v>
      </c>
      <c r="AA461" t="e">
        <f>IF(M461=2,"",_xlfn.IFNA(INDEX(drug_codes,MATCH(loaded!BA461,drug,0)),""))</f>
        <v>#N/A</v>
      </c>
      <c r="AB461" t="e">
        <f>INDEX(MTT_codes,MATCH(loaded!BC461,MTT,0))</f>
        <v>#N/A</v>
      </c>
      <c r="AC461" t="str">
        <f>_xlfn.IFNA(INDEX(MTT_codes,MATCH(loaded!BE461,MTT,0)),"")</f>
        <v/>
      </c>
      <c r="AD461" t="str">
        <f>_xlfn.IFNA(INDEX(MTT_codes,MATCH(loaded!BG461,MTT,0)),"")</f>
        <v/>
      </c>
      <c r="AE461" t="str">
        <f>_xlfn.IFNA(INDEX(MTT_codes,MATCH(loaded!BI461,MTT,0)),"")</f>
        <v/>
      </c>
      <c r="AF461" t="str">
        <f>_xlfn.IFNA(INDEX(MTT_codes,MATCH(loaded!BK461,MTT,0)),"")</f>
        <v/>
      </c>
      <c r="AG461" t="str">
        <f>_xlfn.IFNA(INDEX(MTT_codes,MATCH(loaded!BM461,MTT,0)),"")</f>
        <v/>
      </c>
      <c r="AH461" t="e">
        <f>INDEX(liv_ar_codes,MATCH(loaded!BO461,liv_ar,0))</f>
        <v>#N/A</v>
      </c>
      <c r="AI461" t="str">
        <f>_xlfn.IFNA(INDEX(MTT_codes,MATCH(loaded!BQ461,MTT,0)),"")</f>
        <v/>
      </c>
      <c r="AJ461">
        <f>_xlfn.IFNA(INDEX(mental_codes,MATCH(loaded!BS461,mental,0)),9)</f>
        <v>9</v>
      </c>
    </row>
    <row r="462" spans="2:36">
      <c r="B462">
        <f>loaded!C462</f>
        <v>0</v>
      </c>
      <c r="C462">
        <f>loaded!I462</f>
        <v>0</v>
      </c>
      <c r="D462">
        <f>IF(loaded!K462="Male",1,IF(loaded!K462="Female",2,9))</f>
        <v>9</v>
      </c>
      <c r="E462" s="89" t="e">
        <f>IF(stats!$Y$13,DATE(RIGHT(loaded!M462,4),MID(loaded!M462,3,2),LEFT(loaded!M462,2)),DATE(RIGHT(loaded!M462,4), MID(loaded!M462,4,2),LEFT(loaded!M462,2)))</f>
        <v>#VALUE!</v>
      </c>
      <c r="F462" s="67" t="e">
        <f t="shared" si="14"/>
        <v>#VALUE!</v>
      </c>
      <c r="G462" t="str">
        <f>LEFT(loaded!O462,3)</f>
        <v/>
      </c>
      <c r="H462" s="67" t="str">
        <f>_xlfn.IFNA(INDEX(cntry_codes,MATCH(loaded!Q462,countries,0)),IF(loaded!Q462="","0003",""))</f>
        <v>0003</v>
      </c>
      <c r="I462" t="e">
        <f>INDEX(atsi_codes,MATCH(loaded!S462,atsi,0))</f>
        <v>#N/A</v>
      </c>
      <c r="J462" t="e">
        <f>INDEX(lang_codes,MATCH(loaded!U462,lang,0))</f>
        <v>#N/A</v>
      </c>
      <c r="K462" s="6">
        <f>loaded!W462</f>
        <v>0</v>
      </c>
      <c r="L462" t="e">
        <f>INDEX(us_acc_codes,MATCH(loaded!Y462,us_acc,0))</f>
        <v>#N/A</v>
      </c>
      <c r="M462" t="e">
        <f>INDEX(client_codes,MATCH(loaded!AA462,client,0))</f>
        <v>#N/A</v>
      </c>
      <c r="N462" t="e">
        <f>INDEX(src_ref_codes,MATCH(loaded!AC462,src_ref,0))</f>
        <v>#N/A</v>
      </c>
      <c r="O462" s="89" t="e">
        <f>IF(stats!$Y$13,DATE(RIGHT(loaded!AE462,4),MID(loaded!AE462,3,2),LEFT(loaded!AE462,2)),DATE(RIGHT(loaded!AE462,4),MID(loaded!AE462,4,2),LEFT(loaded!AE462,2)))</f>
        <v>#VALUE!</v>
      </c>
      <c r="P462" s="89" t="e">
        <f>IF(stats!$Y$13,DATE(RIGHT(loaded!AG462,4),MID(loaded!AG462,3,2),LEFT(loaded!AG462,2)),DATE(RIGHT(loaded!AG462,4),MID(loaded!AG462,4,2),LEFT(loaded!AG462,2)))</f>
        <v>#VALUE!</v>
      </c>
      <c r="Q462" s="67" t="e">
        <f t="shared" si="15"/>
        <v>#VALUE!</v>
      </c>
      <c r="R462" t="e">
        <f>INDEX(reces_codes,MATCH(loaded!AI462,reason,0))</f>
        <v>#N/A</v>
      </c>
      <c r="S462" t="e">
        <f>INDEX(TDS_codes,MATCH(loaded!AK462,TDS,0))</f>
        <v>#N/A</v>
      </c>
      <c r="T462" t="e">
        <f>IF(M462=2,"",INDEX(method_codes,MATCH(loaded!AM462,method,0)))</f>
        <v>#N/A</v>
      </c>
      <c r="U462" t="e">
        <f>IF(M462=2,"",INDEX(inj_codes,MATCH(loaded!AO462,inj,0)))</f>
        <v>#N/A</v>
      </c>
      <c r="V462" t="e">
        <f>IF(M462=2,"",INDEX(drug_codes,MATCH(loaded!AQ462,drug,0)))</f>
        <v>#N/A</v>
      </c>
      <c r="W462" t="e">
        <f>IF(M462=2,"",_xlfn.IFNA(INDEX(drug_codes,MATCH(loaded!AS462,drug,0)),""))</f>
        <v>#N/A</v>
      </c>
      <c r="X462" t="e">
        <f>IF(M462=2,"",_xlfn.IFNA(INDEX(drug_codes,MATCH(loaded!AU462,drug,0)),""))</f>
        <v>#N/A</v>
      </c>
      <c r="Y462" t="e">
        <f>IF(M462=2,"",_xlfn.IFNA(INDEX(drug_codes,MATCH(loaded!AW462,drug,0)),""))</f>
        <v>#N/A</v>
      </c>
      <c r="Z462" t="e">
        <f>IF(M462=2,"",_xlfn.IFNA(INDEX(drug_codes,MATCH(loaded!AY462,drug,0)),""))</f>
        <v>#N/A</v>
      </c>
      <c r="AA462" t="e">
        <f>IF(M462=2,"",_xlfn.IFNA(INDEX(drug_codes,MATCH(loaded!BA462,drug,0)),""))</f>
        <v>#N/A</v>
      </c>
      <c r="AB462" t="e">
        <f>INDEX(MTT_codes,MATCH(loaded!BC462,MTT,0))</f>
        <v>#N/A</v>
      </c>
      <c r="AC462" t="str">
        <f>_xlfn.IFNA(INDEX(MTT_codes,MATCH(loaded!BE462,MTT,0)),"")</f>
        <v/>
      </c>
      <c r="AD462" t="str">
        <f>_xlfn.IFNA(INDEX(MTT_codes,MATCH(loaded!BG462,MTT,0)),"")</f>
        <v/>
      </c>
      <c r="AE462" t="str">
        <f>_xlfn.IFNA(INDEX(MTT_codes,MATCH(loaded!BI462,MTT,0)),"")</f>
        <v/>
      </c>
      <c r="AF462" t="str">
        <f>_xlfn.IFNA(INDEX(MTT_codes,MATCH(loaded!BK462,MTT,0)),"")</f>
        <v/>
      </c>
      <c r="AG462" t="str">
        <f>_xlfn.IFNA(INDEX(MTT_codes,MATCH(loaded!BM462,MTT,0)),"")</f>
        <v/>
      </c>
      <c r="AH462" t="e">
        <f>INDEX(liv_ar_codes,MATCH(loaded!BO462,liv_ar,0))</f>
        <v>#N/A</v>
      </c>
      <c r="AI462" t="str">
        <f>_xlfn.IFNA(INDEX(MTT_codes,MATCH(loaded!BQ462,MTT,0)),"")</f>
        <v/>
      </c>
      <c r="AJ462">
        <f>_xlfn.IFNA(INDEX(mental_codes,MATCH(loaded!BS462,mental,0)),9)</f>
        <v>9</v>
      </c>
    </row>
    <row r="463" spans="2:36">
      <c r="B463">
        <f>loaded!C463</f>
        <v>0</v>
      </c>
      <c r="C463">
        <f>loaded!I463</f>
        <v>0</v>
      </c>
      <c r="D463">
        <f>IF(loaded!K463="Male",1,IF(loaded!K463="Female",2,9))</f>
        <v>9</v>
      </c>
      <c r="E463" s="89" t="e">
        <f>IF(stats!$Y$13,DATE(RIGHT(loaded!M463,4),MID(loaded!M463,3,2),LEFT(loaded!M463,2)),DATE(RIGHT(loaded!M463,4), MID(loaded!M463,4,2),LEFT(loaded!M463,2)))</f>
        <v>#VALUE!</v>
      </c>
      <c r="F463" s="67" t="e">
        <f t="shared" si="14"/>
        <v>#VALUE!</v>
      </c>
      <c r="G463" t="str">
        <f>LEFT(loaded!O463,3)</f>
        <v/>
      </c>
      <c r="H463" s="67" t="str">
        <f>_xlfn.IFNA(INDEX(cntry_codes,MATCH(loaded!Q463,countries,0)),IF(loaded!Q463="","0003",""))</f>
        <v>0003</v>
      </c>
      <c r="I463" t="e">
        <f>INDEX(atsi_codes,MATCH(loaded!S463,atsi,0))</f>
        <v>#N/A</v>
      </c>
      <c r="J463" t="e">
        <f>INDEX(lang_codes,MATCH(loaded!U463,lang,0))</f>
        <v>#N/A</v>
      </c>
      <c r="K463" s="6">
        <f>loaded!W463</f>
        <v>0</v>
      </c>
      <c r="L463" t="e">
        <f>INDEX(us_acc_codes,MATCH(loaded!Y463,us_acc,0))</f>
        <v>#N/A</v>
      </c>
      <c r="M463" t="e">
        <f>INDEX(client_codes,MATCH(loaded!AA463,client,0))</f>
        <v>#N/A</v>
      </c>
      <c r="N463" t="e">
        <f>INDEX(src_ref_codes,MATCH(loaded!AC463,src_ref,0))</f>
        <v>#N/A</v>
      </c>
      <c r="O463" s="89" t="e">
        <f>IF(stats!$Y$13,DATE(RIGHT(loaded!AE463,4),MID(loaded!AE463,3,2),LEFT(loaded!AE463,2)),DATE(RIGHT(loaded!AE463,4),MID(loaded!AE463,4,2),LEFT(loaded!AE463,2)))</f>
        <v>#VALUE!</v>
      </c>
      <c r="P463" s="89" t="e">
        <f>IF(stats!$Y$13,DATE(RIGHT(loaded!AG463,4),MID(loaded!AG463,3,2),LEFT(loaded!AG463,2)),DATE(RIGHT(loaded!AG463,4),MID(loaded!AG463,4,2),LEFT(loaded!AG463,2)))</f>
        <v>#VALUE!</v>
      </c>
      <c r="Q463" s="67" t="e">
        <f t="shared" si="15"/>
        <v>#VALUE!</v>
      </c>
      <c r="R463" t="e">
        <f>INDEX(reces_codes,MATCH(loaded!AI463,reason,0))</f>
        <v>#N/A</v>
      </c>
      <c r="S463" t="e">
        <f>INDEX(TDS_codes,MATCH(loaded!AK463,TDS,0))</f>
        <v>#N/A</v>
      </c>
      <c r="T463" t="e">
        <f>IF(M463=2,"",INDEX(method_codes,MATCH(loaded!AM463,method,0)))</f>
        <v>#N/A</v>
      </c>
      <c r="U463" t="e">
        <f>IF(M463=2,"",INDEX(inj_codes,MATCH(loaded!AO463,inj,0)))</f>
        <v>#N/A</v>
      </c>
      <c r="V463" t="e">
        <f>IF(M463=2,"",INDEX(drug_codes,MATCH(loaded!AQ463,drug,0)))</f>
        <v>#N/A</v>
      </c>
      <c r="W463" t="e">
        <f>IF(M463=2,"",_xlfn.IFNA(INDEX(drug_codes,MATCH(loaded!AS463,drug,0)),""))</f>
        <v>#N/A</v>
      </c>
      <c r="X463" t="e">
        <f>IF(M463=2,"",_xlfn.IFNA(INDEX(drug_codes,MATCH(loaded!AU463,drug,0)),""))</f>
        <v>#N/A</v>
      </c>
      <c r="Y463" t="e">
        <f>IF(M463=2,"",_xlfn.IFNA(INDEX(drug_codes,MATCH(loaded!AW463,drug,0)),""))</f>
        <v>#N/A</v>
      </c>
      <c r="Z463" t="e">
        <f>IF(M463=2,"",_xlfn.IFNA(INDEX(drug_codes,MATCH(loaded!AY463,drug,0)),""))</f>
        <v>#N/A</v>
      </c>
      <c r="AA463" t="e">
        <f>IF(M463=2,"",_xlfn.IFNA(INDEX(drug_codes,MATCH(loaded!BA463,drug,0)),""))</f>
        <v>#N/A</v>
      </c>
      <c r="AB463" t="e">
        <f>INDEX(MTT_codes,MATCH(loaded!BC463,MTT,0))</f>
        <v>#N/A</v>
      </c>
      <c r="AC463" t="str">
        <f>_xlfn.IFNA(INDEX(MTT_codes,MATCH(loaded!BE463,MTT,0)),"")</f>
        <v/>
      </c>
      <c r="AD463" t="str">
        <f>_xlfn.IFNA(INDEX(MTT_codes,MATCH(loaded!BG463,MTT,0)),"")</f>
        <v/>
      </c>
      <c r="AE463" t="str">
        <f>_xlfn.IFNA(INDEX(MTT_codes,MATCH(loaded!BI463,MTT,0)),"")</f>
        <v/>
      </c>
      <c r="AF463" t="str">
        <f>_xlfn.IFNA(INDEX(MTT_codes,MATCH(loaded!BK463,MTT,0)),"")</f>
        <v/>
      </c>
      <c r="AG463" t="str">
        <f>_xlfn.IFNA(INDEX(MTT_codes,MATCH(loaded!BM463,MTT,0)),"")</f>
        <v/>
      </c>
      <c r="AH463" t="e">
        <f>INDEX(liv_ar_codes,MATCH(loaded!BO463,liv_ar,0))</f>
        <v>#N/A</v>
      </c>
      <c r="AI463" t="str">
        <f>_xlfn.IFNA(INDEX(MTT_codes,MATCH(loaded!BQ463,MTT,0)),"")</f>
        <v/>
      </c>
      <c r="AJ463">
        <f>_xlfn.IFNA(INDEX(mental_codes,MATCH(loaded!BS463,mental,0)),9)</f>
        <v>9</v>
      </c>
    </row>
    <row r="464" spans="2:36">
      <c r="B464">
        <f>loaded!C464</f>
        <v>0</v>
      </c>
      <c r="C464">
        <f>loaded!I464</f>
        <v>0</v>
      </c>
      <c r="D464">
        <f>IF(loaded!K464="Male",1,IF(loaded!K464="Female",2,9))</f>
        <v>9</v>
      </c>
      <c r="E464" s="89" t="e">
        <f>IF(stats!$Y$13,DATE(RIGHT(loaded!M464,4),MID(loaded!M464,3,2),LEFT(loaded!M464,2)),DATE(RIGHT(loaded!M464,4), MID(loaded!M464,4,2),LEFT(loaded!M464,2)))</f>
        <v>#VALUE!</v>
      </c>
      <c r="F464" s="67" t="e">
        <f t="shared" si="14"/>
        <v>#VALUE!</v>
      </c>
      <c r="G464" t="str">
        <f>LEFT(loaded!O464,3)</f>
        <v/>
      </c>
      <c r="H464" s="67" t="str">
        <f>_xlfn.IFNA(INDEX(cntry_codes,MATCH(loaded!Q464,countries,0)),IF(loaded!Q464="","0003",""))</f>
        <v>0003</v>
      </c>
      <c r="I464" t="e">
        <f>INDEX(atsi_codes,MATCH(loaded!S464,atsi,0))</f>
        <v>#N/A</v>
      </c>
      <c r="J464" t="e">
        <f>INDEX(lang_codes,MATCH(loaded!U464,lang,0))</f>
        <v>#N/A</v>
      </c>
      <c r="K464" s="6">
        <f>loaded!W464</f>
        <v>0</v>
      </c>
      <c r="L464" t="e">
        <f>INDEX(us_acc_codes,MATCH(loaded!Y464,us_acc,0))</f>
        <v>#N/A</v>
      </c>
      <c r="M464" t="e">
        <f>INDEX(client_codes,MATCH(loaded!AA464,client,0))</f>
        <v>#N/A</v>
      </c>
      <c r="N464" t="e">
        <f>INDEX(src_ref_codes,MATCH(loaded!AC464,src_ref,0))</f>
        <v>#N/A</v>
      </c>
      <c r="O464" s="89" t="e">
        <f>IF(stats!$Y$13,DATE(RIGHT(loaded!AE464,4),MID(loaded!AE464,3,2),LEFT(loaded!AE464,2)),DATE(RIGHT(loaded!AE464,4),MID(loaded!AE464,4,2),LEFT(loaded!AE464,2)))</f>
        <v>#VALUE!</v>
      </c>
      <c r="P464" s="89" t="e">
        <f>IF(stats!$Y$13,DATE(RIGHT(loaded!AG464,4),MID(loaded!AG464,3,2),LEFT(loaded!AG464,2)),DATE(RIGHT(loaded!AG464,4),MID(loaded!AG464,4,2),LEFT(loaded!AG464,2)))</f>
        <v>#VALUE!</v>
      </c>
      <c r="Q464" s="67" t="e">
        <f t="shared" si="15"/>
        <v>#VALUE!</v>
      </c>
      <c r="R464" t="e">
        <f>INDEX(reces_codes,MATCH(loaded!AI464,reason,0))</f>
        <v>#N/A</v>
      </c>
      <c r="S464" t="e">
        <f>INDEX(TDS_codes,MATCH(loaded!AK464,TDS,0))</f>
        <v>#N/A</v>
      </c>
      <c r="T464" t="e">
        <f>IF(M464=2,"",INDEX(method_codes,MATCH(loaded!AM464,method,0)))</f>
        <v>#N/A</v>
      </c>
      <c r="U464" t="e">
        <f>IF(M464=2,"",INDEX(inj_codes,MATCH(loaded!AO464,inj,0)))</f>
        <v>#N/A</v>
      </c>
      <c r="V464" t="e">
        <f>IF(M464=2,"",INDEX(drug_codes,MATCH(loaded!AQ464,drug,0)))</f>
        <v>#N/A</v>
      </c>
      <c r="W464" t="e">
        <f>IF(M464=2,"",_xlfn.IFNA(INDEX(drug_codes,MATCH(loaded!AS464,drug,0)),""))</f>
        <v>#N/A</v>
      </c>
      <c r="X464" t="e">
        <f>IF(M464=2,"",_xlfn.IFNA(INDEX(drug_codes,MATCH(loaded!AU464,drug,0)),""))</f>
        <v>#N/A</v>
      </c>
      <c r="Y464" t="e">
        <f>IF(M464=2,"",_xlfn.IFNA(INDEX(drug_codes,MATCH(loaded!AW464,drug,0)),""))</f>
        <v>#N/A</v>
      </c>
      <c r="Z464" t="e">
        <f>IF(M464=2,"",_xlfn.IFNA(INDEX(drug_codes,MATCH(loaded!AY464,drug,0)),""))</f>
        <v>#N/A</v>
      </c>
      <c r="AA464" t="e">
        <f>IF(M464=2,"",_xlfn.IFNA(INDEX(drug_codes,MATCH(loaded!BA464,drug,0)),""))</f>
        <v>#N/A</v>
      </c>
      <c r="AB464" t="e">
        <f>INDEX(MTT_codes,MATCH(loaded!BC464,MTT,0))</f>
        <v>#N/A</v>
      </c>
      <c r="AC464" t="str">
        <f>_xlfn.IFNA(INDEX(MTT_codes,MATCH(loaded!BE464,MTT,0)),"")</f>
        <v/>
      </c>
      <c r="AD464" t="str">
        <f>_xlfn.IFNA(INDEX(MTT_codes,MATCH(loaded!BG464,MTT,0)),"")</f>
        <v/>
      </c>
      <c r="AE464" t="str">
        <f>_xlfn.IFNA(INDEX(MTT_codes,MATCH(loaded!BI464,MTT,0)),"")</f>
        <v/>
      </c>
      <c r="AF464" t="str">
        <f>_xlfn.IFNA(INDEX(MTT_codes,MATCH(loaded!BK464,MTT,0)),"")</f>
        <v/>
      </c>
      <c r="AG464" t="str">
        <f>_xlfn.IFNA(INDEX(MTT_codes,MATCH(loaded!BM464,MTT,0)),"")</f>
        <v/>
      </c>
      <c r="AH464" t="e">
        <f>INDEX(liv_ar_codes,MATCH(loaded!BO464,liv_ar,0))</f>
        <v>#N/A</v>
      </c>
      <c r="AI464" t="str">
        <f>_xlfn.IFNA(INDEX(MTT_codes,MATCH(loaded!BQ464,MTT,0)),"")</f>
        <v/>
      </c>
      <c r="AJ464">
        <f>_xlfn.IFNA(INDEX(mental_codes,MATCH(loaded!BS464,mental,0)),9)</f>
        <v>9</v>
      </c>
    </row>
    <row r="465" spans="2:36">
      <c r="B465">
        <f>loaded!C465</f>
        <v>0</v>
      </c>
      <c r="C465">
        <f>loaded!I465</f>
        <v>0</v>
      </c>
      <c r="D465">
        <f>IF(loaded!K465="Male",1,IF(loaded!K465="Female",2,9))</f>
        <v>9</v>
      </c>
      <c r="E465" s="89" t="e">
        <f>IF(stats!$Y$13,DATE(RIGHT(loaded!M465,4),MID(loaded!M465,3,2),LEFT(loaded!M465,2)),DATE(RIGHT(loaded!M465,4), MID(loaded!M465,4,2),LEFT(loaded!M465,2)))</f>
        <v>#VALUE!</v>
      </c>
      <c r="F465" s="67" t="e">
        <f t="shared" si="14"/>
        <v>#VALUE!</v>
      </c>
      <c r="G465" t="str">
        <f>LEFT(loaded!O465,3)</f>
        <v/>
      </c>
      <c r="H465" s="67" t="str">
        <f>_xlfn.IFNA(INDEX(cntry_codes,MATCH(loaded!Q465,countries,0)),IF(loaded!Q465="","0003",""))</f>
        <v>0003</v>
      </c>
      <c r="I465" t="e">
        <f>INDEX(atsi_codes,MATCH(loaded!S465,atsi,0))</f>
        <v>#N/A</v>
      </c>
      <c r="J465" t="e">
        <f>INDEX(lang_codes,MATCH(loaded!U465,lang,0))</f>
        <v>#N/A</v>
      </c>
      <c r="K465" s="6">
        <f>loaded!W465</f>
        <v>0</v>
      </c>
      <c r="L465" t="e">
        <f>INDEX(us_acc_codes,MATCH(loaded!Y465,us_acc,0))</f>
        <v>#N/A</v>
      </c>
      <c r="M465" t="e">
        <f>INDEX(client_codes,MATCH(loaded!AA465,client,0))</f>
        <v>#N/A</v>
      </c>
      <c r="N465" t="e">
        <f>INDEX(src_ref_codes,MATCH(loaded!AC465,src_ref,0))</f>
        <v>#N/A</v>
      </c>
      <c r="O465" s="89" t="e">
        <f>IF(stats!$Y$13,DATE(RIGHT(loaded!AE465,4),MID(loaded!AE465,3,2),LEFT(loaded!AE465,2)),DATE(RIGHT(loaded!AE465,4),MID(loaded!AE465,4,2),LEFT(loaded!AE465,2)))</f>
        <v>#VALUE!</v>
      </c>
      <c r="P465" s="89" t="e">
        <f>IF(stats!$Y$13,DATE(RIGHT(loaded!AG465,4),MID(loaded!AG465,3,2),LEFT(loaded!AG465,2)),DATE(RIGHT(loaded!AG465,4),MID(loaded!AG465,4,2),LEFT(loaded!AG465,2)))</f>
        <v>#VALUE!</v>
      </c>
      <c r="Q465" s="67" t="e">
        <f t="shared" si="15"/>
        <v>#VALUE!</v>
      </c>
      <c r="R465" t="e">
        <f>INDEX(reces_codes,MATCH(loaded!AI465,reason,0))</f>
        <v>#N/A</v>
      </c>
      <c r="S465" t="e">
        <f>INDEX(TDS_codes,MATCH(loaded!AK465,TDS,0))</f>
        <v>#N/A</v>
      </c>
      <c r="T465" t="e">
        <f>IF(M465=2,"",INDEX(method_codes,MATCH(loaded!AM465,method,0)))</f>
        <v>#N/A</v>
      </c>
      <c r="U465" t="e">
        <f>IF(M465=2,"",INDEX(inj_codes,MATCH(loaded!AO465,inj,0)))</f>
        <v>#N/A</v>
      </c>
      <c r="V465" t="e">
        <f>IF(M465=2,"",INDEX(drug_codes,MATCH(loaded!AQ465,drug,0)))</f>
        <v>#N/A</v>
      </c>
      <c r="W465" t="e">
        <f>IF(M465=2,"",_xlfn.IFNA(INDEX(drug_codes,MATCH(loaded!AS465,drug,0)),""))</f>
        <v>#N/A</v>
      </c>
      <c r="X465" t="e">
        <f>IF(M465=2,"",_xlfn.IFNA(INDEX(drug_codes,MATCH(loaded!AU465,drug,0)),""))</f>
        <v>#N/A</v>
      </c>
      <c r="Y465" t="e">
        <f>IF(M465=2,"",_xlfn.IFNA(INDEX(drug_codes,MATCH(loaded!AW465,drug,0)),""))</f>
        <v>#N/A</v>
      </c>
      <c r="Z465" t="e">
        <f>IF(M465=2,"",_xlfn.IFNA(INDEX(drug_codes,MATCH(loaded!AY465,drug,0)),""))</f>
        <v>#N/A</v>
      </c>
      <c r="AA465" t="e">
        <f>IF(M465=2,"",_xlfn.IFNA(INDEX(drug_codes,MATCH(loaded!BA465,drug,0)),""))</f>
        <v>#N/A</v>
      </c>
      <c r="AB465" t="e">
        <f>INDEX(MTT_codes,MATCH(loaded!BC465,MTT,0))</f>
        <v>#N/A</v>
      </c>
      <c r="AC465" t="str">
        <f>_xlfn.IFNA(INDEX(MTT_codes,MATCH(loaded!BE465,MTT,0)),"")</f>
        <v/>
      </c>
      <c r="AD465" t="str">
        <f>_xlfn.IFNA(INDEX(MTT_codes,MATCH(loaded!BG465,MTT,0)),"")</f>
        <v/>
      </c>
      <c r="AE465" t="str">
        <f>_xlfn.IFNA(INDEX(MTT_codes,MATCH(loaded!BI465,MTT,0)),"")</f>
        <v/>
      </c>
      <c r="AF465" t="str">
        <f>_xlfn.IFNA(INDEX(MTT_codes,MATCH(loaded!BK465,MTT,0)),"")</f>
        <v/>
      </c>
      <c r="AG465" t="str">
        <f>_xlfn.IFNA(INDEX(MTT_codes,MATCH(loaded!BM465,MTT,0)),"")</f>
        <v/>
      </c>
      <c r="AH465" t="e">
        <f>INDEX(liv_ar_codes,MATCH(loaded!BO465,liv_ar,0))</f>
        <v>#N/A</v>
      </c>
      <c r="AI465" t="str">
        <f>_xlfn.IFNA(INDEX(MTT_codes,MATCH(loaded!BQ465,MTT,0)),"")</f>
        <v/>
      </c>
      <c r="AJ465">
        <f>_xlfn.IFNA(INDEX(mental_codes,MATCH(loaded!BS465,mental,0)),9)</f>
        <v>9</v>
      </c>
    </row>
    <row r="466" spans="2:36">
      <c r="B466">
        <f>loaded!C466</f>
        <v>0</v>
      </c>
      <c r="C466">
        <f>loaded!I466</f>
        <v>0</v>
      </c>
      <c r="D466">
        <f>IF(loaded!K466="Male",1,IF(loaded!K466="Female",2,9))</f>
        <v>9</v>
      </c>
      <c r="E466" s="89" t="e">
        <f>IF(stats!$Y$13,DATE(RIGHT(loaded!M466,4),MID(loaded!M466,3,2),LEFT(loaded!M466,2)),DATE(RIGHT(loaded!M466,4), MID(loaded!M466,4,2),LEFT(loaded!M466,2)))</f>
        <v>#VALUE!</v>
      </c>
      <c r="F466" s="67" t="e">
        <f t="shared" si="14"/>
        <v>#VALUE!</v>
      </c>
      <c r="G466" t="str">
        <f>LEFT(loaded!O466,3)</f>
        <v/>
      </c>
      <c r="H466" s="67" t="str">
        <f>_xlfn.IFNA(INDEX(cntry_codes,MATCH(loaded!Q466,countries,0)),IF(loaded!Q466="","0003",""))</f>
        <v>0003</v>
      </c>
      <c r="I466" t="e">
        <f>INDEX(atsi_codes,MATCH(loaded!S466,atsi,0))</f>
        <v>#N/A</v>
      </c>
      <c r="J466" t="e">
        <f>INDEX(lang_codes,MATCH(loaded!U466,lang,0))</f>
        <v>#N/A</v>
      </c>
      <c r="K466" s="6">
        <f>loaded!W466</f>
        <v>0</v>
      </c>
      <c r="L466" t="e">
        <f>INDEX(us_acc_codes,MATCH(loaded!Y466,us_acc,0))</f>
        <v>#N/A</v>
      </c>
      <c r="M466" t="e">
        <f>INDEX(client_codes,MATCH(loaded!AA466,client,0))</f>
        <v>#N/A</v>
      </c>
      <c r="N466" t="e">
        <f>INDEX(src_ref_codes,MATCH(loaded!AC466,src_ref,0))</f>
        <v>#N/A</v>
      </c>
      <c r="O466" s="89" t="e">
        <f>IF(stats!$Y$13,DATE(RIGHT(loaded!AE466,4),MID(loaded!AE466,3,2),LEFT(loaded!AE466,2)),DATE(RIGHT(loaded!AE466,4),MID(loaded!AE466,4,2),LEFT(loaded!AE466,2)))</f>
        <v>#VALUE!</v>
      </c>
      <c r="P466" s="89" t="e">
        <f>IF(stats!$Y$13,DATE(RIGHT(loaded!AG466,4),MID(loaded!AG466,3,2),LEFT(loaded!AG466,2)),DATE(RIGHT(loaded!AG466,4),MID(loaded!AG466,4,2),LEFT(loaded!AG466,2)))</f>
        <v>#VALUE!</v>
      </c>
      <c r="Q466" s="67" t="e">
        <f t="shared" si="15"/>
        <v>#VALUE!</v>
      </c>
      <c r="R466" t="e">
        <f>INDEX(reces_codes,MATCH(loaded!AI466,reason,0))</f>
        <v>#N/A</v>
      </c>
      <c r="S466" t="e">
        <f>INDEX(TDS_codes,MATCH(loaded!AK466,TDS,0))</f>
        <v>#N/A</v>
      </c>
      <c r="T466" t="e">
        <f>IF(M466=2,"",INDEX(method_codes,MATCH(loaded!AM466,method,0)))</f>
        <v>#N/A</v>
      </c>
      <c r="U466" t="e">
        <f>IF(M466=2,"",INDEX(inj_codes,MATCH(loaded!AO466,inj,0)))</f>
        <v>#N/A</v>
      </c>
      <c r="V466" t="e">
        <f>IF(M466=2,"",INDEX(drug_codes,MATCH(loaded!AQ466,drug,0)))</f>
        <v>#N/A</v>
      </c>
      <c r="W466" t="e">
        <f>IF(M466=2,"",_xlfn.IFNA(INDEX(drug_codes,MATCH(loaded!AS466,drug,0)),""))</f>
        <v>#N/A</v>
      </c>
      <c r="X466" t="e">
        <f>IF(M466=2,"",_xlfn.IFNA(INDEX(drug_codes,MATCH(loaded!AU466,drug,0)),""))</f>
        <v>#N/A</v>
      </c>
      <c r="Y466" t="e">
        <f>IF(M466=2,"",_xlfn.IFNA(INDEX(drug_codes,MATCH(loaded!AW466,drug,0)),""))</f>
        <v>#N/A</v>
      </c>
      <c r="Z466" t="e">
        <f>IF(M466=2,"",_xlfn.IFNA(INDEX(drug_codes,MATCH(loaded!AY466,drug,0)),""))</f>
        <v>#N/A</v>
      </c>
      <c r="AA466" t="e">
        <f>IF(M466=2,"",_xlfn.IFNA(INDEX(drug_codes,MATCH(loaded!BA466,drug,0)),""))</f>
        <v>#N/A</v>
      </c>
      <c r="AB466" t="e">
        <f>INDEX(MTT_codes,MATCH(loaded!BC466,MTT,0))</f>
        <v>#N/A</v>
      </c>
      <c r="AC466" t="str">
        <f>_xlfn.IFNA(INDEX(MTT_codes,MATCH(loaded!BE466,MTT,0)),"")</f>
        <v/>
      </c>
      <c r="AD466" t="str">
        <f>_xlfn.IFNA(INDEX(MTT_codes,MATCH(loaded!BG466,MTT,0)),"")</f>
        <v/>
      </c>
      <c r="AE466" t="str">
        <f>_xlfn.IFNA(INDEX(MTT_codes,MATCH(loaded!BI466,MTT,0)),"")</f>
        <v/>
      </c>
      <c r="AF466" t="str">
        <f>_xlfn.IFNA(INDEX(MTT_codes,MATCH(loaded!BK466,MTT,0)),"")</f>
        <v/>
      </c>
      <c r="AG466" t="str">
        <f>_xlfn.IFNA(INDEX(MTT_codes,MATCH(loaded!BM466,MTT,0)),"")</f>
        <v/>
      </c>
      <c r="AH466" t="e">
        <f>INDEX(liv_ar_codes,MATCH(loaded!BO466,liv_ar,0))</f>
        <v>#N/A</v>
      </c>
      <c r="AI466" t="str">
        <f>_xlfn.IFNA(INDEX(MTT_codes,MATCH(loaded!BQ466,MTT,0)),"")</f>
        <v/>
      </c>
      <c r="AJ466">
        <f>_xlfn.IFNA(INDEX(mental_codes,MATCH(loaded!BS466,mental,0)),9)</f>
        <v>9</v>
      </c>
    </row>
    <row r="467" spans="2:36">
      <c r="B467">
        <f>loaded!C467</f>
        <v>0</v>
      </c>
      <c r="C467">
        <f>loaded!I467</f>
        <v>0</v>
      </c>
      <c r="D467">
        <f>IF(loaded!K467="Male",1,IF(loaded!K467="Female",2,9))</f>
        <v>9</v>
      </c>
      <c r="E467" s="89" t="e">
        <f>IF(stats!$Y$13,DATE(RIGHT(loaded!M467,4),MID(loaded!M467,3,2),LEFT(loaded!M467,2)),DATE(RIGHT(loaded!M467,4), MID(loaded!M467,4,2),LEFT(loaded!M467,2)))</f>
        <v>#VALUE!</v>
      </c>
      <c r="F467" s="67" t="e">
        <f t="shared" si="14"/>
        <v>#VALUE!</v>
      </c>
      <c r="G467" t="str">
        <f>LEFT(loaded!O467,3)</f>
        <v/>
      </c>
      <c r="H467" s="67" t="str">
        <f>_xlfn.IFNA(INDEX(cntry_codes,MATCH(loaded!Q467,countries,0)),IF(loaded!Q467="","0003",""))</f>
        <v>0003</v>
      </c>
      <c r="I467" t="e">
        <f>INDEX(atsi_codes,MATCH(loaded!S467,atsi,0))</f>
        <v>#N/A</v>
      </c>
      <c r="J467" t="e">
        <f>INDEX(lang_codes,MATCH(loaded!U467,lang,0))</f>
        <v>#N/A</v>
      </c>
      <c r="K467" s="6">
        <f>loaded!W467</f>
        <v>0</v>
      </c>
      <c r="L467" t="e">
        <f>INDEX(us_acc_codes,MATCH(loaded!Y467,us_acc,0))</f>
        <v>#N/A</v>
      </c>
      <c r="M467" t="e">
        <f>INDEX(client_codes,MATCH(loaded!AA467,client,0))</f>
        <v>#N/A</v>
      </c>
      <c r="N467" t="e">
        <f>INDEX(src_ref_codes,MATCH(loaded!AC467,src_ref,0))</f>
        <v>#N/A</v>
      </c>
      <c r="O467" s="89" t="e">
        <f>IF(stats!$Y$13,DATE(RIGHT(loaded!AE467,4),MID(loaded!AE467,3,2),LEFT(loaded!AE467,2)),DATE(RIGHT(loaded!AE467,4),MID(loaded!AE467,4,2),LEFT(loaded!AE467,2)))</f>
        <v>#VALUE!</v>
      </c>
      <c r="P467" s="89" t="e">
        <f>IF(stats!$Y$13,DATE(RIGHT(loaded!AG467,4),MID(loaded!AG467,3,2),LEFT(loaded!AG467,2)),DATE(RIGHT(loaded!AG467,4),MID(loaded!AG467,4,2),LEFT(loaded!AG467,2)))</f>
        <v>#VALUE!</v>
      </c>
      <c r="Q467" s="67" t="e">
        <f t="shared" si="15"/>
        <v>#VALUE!</v>
      </c>
      <c r="R467" t="e">
        <f>INDEX(reces_codes,MATCH(loaded!AI467,reason,0))</f>
        <v>#N/A</v>
      </c>
      <c r="S467" t="e">
        <f>INDEX(TDS_codes,MATCH(loaded!AK467,TDS,0))</f>
        <v>#N/A</v>
      </c>
      <c r="T467" t="e">
        <f>IF(M467=2,"",INDEX(method_codes,MATCH(loaded!AM467,method,0)))</f>
        <v>#N/A</v>
      </c>
      <c r="U467" t="e">
        <f>IF(M467=2,"",INDEX(inj_codes,MATCH(loaded!AO467,inj,0)))</f>
        <v>#N/A</v>
      </c>
      <c r="V467" t="e">
        <f>IF(M467=2,"",INDEX(drug_codes,MATCH(loaded!AQ467,drug,0)))</f>
        <v>#N/A</v>
      </c>
      <c r="W467" t="e">
        <f>IF(M467=2,"",_xlfn.IFNA(INDEX(drug_codes,MATCH(loaded!AS467,drug,0)),""))</f>
        <v>#N/A</v>
      </c>
      <c r="X467" t="e">
        <f>IF(M467=2,"",_xlfn.IFNA(INDEX(drug_codes,MATCH(loaded!AU467,drug,0)),""))</f>
        <v>#N/A</v>
      </c>
      <c r="Y467" t="e">
        <f>IF(M467=2,"",_xlfn.IFNA(INDEX(drug_codes,MATCH(loaded!AW467,drug,0)),""))</f>
        <v>#N/A</v>
      </c>
      <c r="Z467" t="e">
        <f>IF(M467=2,"",_xlfn.IFNA(INDEX(drug_codes,MATCH(loaded!AY467,drug,0)),""))</f>
        <v>#N/A</v>
      </c>
      <c r="AA467" t="e">
        <f>IF(M467=2,"",_xlfn.IFNA(INDEX(drug_codes,MATCH(loaded!BA467,drug,0)),""))</f>
        <v>#N/A</v>
      </c>
      <c r="AB467" t="e">
        <f>INDEX(MTT_codes,MATCH(loaded!BC467,MTT,0))</f>
        <v>#N/A</v>
      </c>
      <c r="AC467" t="str">
        <f>_xlfn.IFNA(INDEX(MTT_codes,MATCH(loaded!BE467,MTT,0)),"")</f>
        <v/>
      </c>
      <c r="AD467" t="str">
        <f>_xlfn.IFNA(INDEX(MTT_codes,MATCH(loaded!BG467,MTT,0)),"")</f>
        <v/>
      </c>
      <c r="AE467" t="str">
        <f>_xlfn.IFNA(INDEX(MTT_codes,MATCH(loaded!BI467,MTT,0)),"")</f>
        <v/>
      </c>
      <c r="AF467" t="str">
        <f>_xlfn.IFNA(INDEX(MTT_codes,MATCH(loaded!BK467,MTT,0)),"")</f>
        <v/>
      </c>
      <c r="AG467" t="str">
        <f>_xlfn.IFNA(INDEX(MTT_codes,MATCH(loaded!BM467,MTT,0)),"")</f>
        <v/>
      </c>
      <c r="AH467" t="e">
        <f>INDEX(liv_ar_codes,MATCH(loaded!BO467,liv_ar,0))</f>
        <v>#N/A</v>
      </c>
      <c r="AI467" t="str">
        <f>_xlfn.IFNA(INDEX(MTT_codes,MATCH(loaded!BQ467,MTT,0)),"")</f>
        <v/>
      </c>
      <c r="AJ467">
        <f>_xlfn.IFNA(INDEX(mental_codes,MATCH(loaded!BS467,mental,0)),9)</f>
        <v>9</v>
      </c>
    </row>
    <row r="468" spans="2:36">
      <c r="B468">
        <f>loaded!C468</f>
        <v>0</v>
      </c>
      <c r="C468">
        <f>loaded!I468</f>
        <v>0</v>
      </c>
      <c r="D468">
        <f>IF(loaded!K468="Male",1,IF(loaded!K468="Female",2,9))</f>
        <v>9</v>
      </c>
      <c r="E468" s="89" t="e">
        <f>IF(stats!$Y$13,DATE(RIGHT(loaded!M468,4),MID(loaded!M468,3,2),LEFT(loaded!M468,2)),DATE(RIGHT(loaded!M468,4), MID(loaded!M468,4,2),LEFT(loaded!M468,2)))</f>
        <v>#VALUE!</v>
      </c>
      <c r="F468" s="67" t="e">
        <f t="shared" si="14"/>
        <v>#VALUE!</v>
      </c>
      <c r="G468" t="str">
        <f>LEFT(loaded!O468,3)</f>
        <v/>
      </c>
      <c r="H468" s="67" t="str">
        <f>_xlfn.IFNA(INDEX(cntry_codes,MATCH(loaded!Q468,countries,0)),IF(loaded!Q468="","0003",""))</f>
        <v>0003</v>
      </c>
      <c r="I468" t="e">
        <f>INDEX(atsi_codes,MATCH(loaded!S468,atsi,0))</f>
        <v>#N/A</v>
      </c>
      <c r="J468" t="e">
        <f>INDEX(lang_codes,MATCH(loaded!U468,lang,0))</f>
        <v>#N/A</v>
      </c>
      <c r="K468" s="6">
        <f>loaded!W468</f>
        <v>0</v>
      </c>
      <c r="L468" t="e">
        <f>INDEX(us_acc_codes,MATCH(loaded!Y468,us_acc,0))</f>
        <v>#N/A</v>
      </c>
      <c r="M468" t="e">
        <f>INDEX(client_codes,MATCH(loaded!AA468,client,0))</f>
        <v>#N/A</v>
      </c>
      <c r="N468" t="e">
        <f>INDEX(src_ref_codes,MATCH(loaded!AC468,src_ref,0))</f>
        <v>#N/A</v>
      </c>
      <c r="O468" s="89" t="e">
        <f>IF(stats!$Y$13,DATE(RIGHT(loaded!AE468,4),MID(loaded!AE468,3,2),LEFT(loaded!AE468,2)),DATE(RIGHT(loaded!AE468,4),MID(loaded!AE468,4,2),LEFT(loaded!AE468,2)))</f>
        <v>#VALUE!</v>
      </c>
      <c r="P468" s="89" t="e">
        <f>IF(stats!$Y$13,DATE(RIGHT(loaded!AG468,4),MID(loaded!AG468,3,2),LEFT(loaded!AG468,2)),DATE(RIGHT(loaded!AG468,4),MID(loaded!AG468,4,2),LEFT(loaded!AG468,2)))</f>
        <v>#VALUE!</v>
      </c>
      <c r="Q468" s="67" t="e">
        <f t="shared" si="15"/>
        <v>#VALUE!</v>
      </c>
      <c r="R468" t="e">
        <f>INDEX(reces_codes,MATCH(loaded!AI468,reason,0))</f>
        <v>#N/A</v>
      </c>
      <c r="S468" t="e">
        <f>INDEX(TDS_codes,MATCH(loaded!AK468,TDS,0))</f>
        <v>#N/A</v>
      </c>
      <c r="T468" t="e">
        <f>IF(M468=2,"",INDEX(method_codes,MATCH(loaded!AM468,method,0)))</f>
        <v>#N/A</v>
      </c>
      <c r="U468" t="e">
        <f>IF(M468=2,"",INDEX(inj_codes,MATCH(loaded!AO468,inj,0)))</f>
        <v>#N/A</v>
      </c>
      <c r="V468" t="e">
        <f>IF(M468=2,"",INDEX(drug_codes,MATCH(loaded!AQ468,drug,0)))</f>
        <v>#N/A</v>
      </c>
      <c r="W468" t="e">
        <f>IF(M468=2,"",_xlfn.IFNA(INDEX(drug_codes,MATCH(loaded!AS468,drug,0)),""))</f>
        <v>#N/A</v>
      </c>
      <c r="X468" t="e">
        <f>IF(M468=2,"",_xlfn.IFNA(INDEX(drug_codes,MATCH(loaded!AU468,drug,0)),""))</f>
        <v>#N/A</v>
      </c>
      <c r="Y468" t="e">
        <f>IF(M468=2,"",_xlfn.IFNA(INDEX(drug_codes,MATCH(loaded!AW468,drug,0)),""))</f>
        <v>#N/A</v>
      </c>
      <c r="Z468" t="e">
        <f>IF(M468=2,"",_xlfn.IFNA(INDEX(drug_codes,MATCH(loaded!AY468,drug,0)),""))</f>
        <v>#N/A</v>
      </c>
      <c r="AA468" t="e">
        <f>IF(M468=2,"",_xlfn.IFNA(INDEX(drug_codes,MATCH(loaded!BA468,drug,0)),""))</f>
        <v>#N/A</v>
      </c>
      <c r="AB468" t="e">
        <f>INDEX(MTT_codes,MATCH(loaded!BC468,MTT,0))</f>
        <v>#N/A</v>
      </c>
      <c r="AC468" t="str">
        <f>_xlfn.IFNA(INDEX(MTT_codes,MATCH(loaded!BE468,MTT,0)),"")</f>
        <v/>
      </c>
      <c r="AD468" t="str">
        <f>_xlfn.IFNA(INDEX(MTT_codes,MATCH(loaded!BG468,MTT,0)),"")</f>
        <v/>
      </c>
      <c r="AE468" t="str">
        <f>_xlfn.IFNA(INDEX(MTT_codes,MATCH(loaded!BI468,MTT,0)),"")</f>
        <v/>
      </c>
      <c r="AF468" t="str">
        <f>_xlfn.IFNA(INDEX(MTT_codes,MATCH(loaded!BK468,MTT,0)),"")</f>
        <v/>
      </c>
      <c r="AG468" t="str">
        <f>_xlfn.IFNA(INDEX(MTT_codes,MATCH(loaded!BM468,MTT,0)),"")</f>
        <v/>
      </c>
      <c r="AH468" t="e">
        <f>INDEX(liv_ar_codes,MATCH(loaded!BO468,liv_ar,0))</f>
        <v>#N/A</v>
      </c>
      <c r="AI468" t="str">
        <f>_xlfn.IFNA(INDEX(MTT_codes,MATCH(loaded!BQ468,MTT,0)),"")</f>
        <v/>
      </c>
      <c r="AJ468">
        <f>_xlfn.IFNA(INDEX(mental_codes,MATCH(loaded!BS468,mental,0)),9)</f>
        <v>9</v>
      </c>
    </row>
    <row r="469" spans="2:36">
      <c r="B469">
        <f>loaded!C469</f>
        <v>0</v>
      </c>
      <c r="C469">
        <f>loaded!I469</f>
        <v>0</v>
      </c>
      <c r="D469">
        <f>IF(loaded!K469="Male",1,IF(loaded!K469="Female",2,9))</f>
        <v>9</v>
      </c>
      <c r="E469" s="89" t="e">
        <f>IF(stats!$Y$13,DATE(RIGHT(loaded!M469,4),MID(loaded!M469,3,2),LEFT(loaded!M469,2)),DATE(RIGHT(loaded!M469,4), MID(loaded!M469,4,2),LEFT(loaded!M469,2)))</f>
        <v>#VALUE!</v>
      </c>
      <c r="F469" s="67" t="e">
        <f t="shared" si="14"/>
        <v>#VALUE!</v>
      </c>
      <c r="G469" t="str">
        <f>LEFT(loaded!O469,3)</f>
        <v/>
      </c>
      <c r="H469" s="67" t="str">
        <f>_xlfn.IFNA(INDEX(cntry_codes,MATCH(loaded!Q469,countries,0)),IF(loaded!Q469="","0003",""))</f>
        <v>0003</v>
      </c>
      <c r="I469" t="e">
        <f>INDEX(atsi_codes,MATCH(loaded!S469,atsi,0))</f>
        <v>#N/A</v>
      </c>
      <c r="J469" t="e">
        <f>INDEX(lang_codes,MATCH(loaded!U469,lang,0))</f>
        <v>#N/A</v>
      </c>
      <c r="K469" s="6">
        <f>loaded!W469</f>
        <v>0</v>
      </c>
      <c r="L469" t="e">
        <f>INDEX(us_acc_codes,MATCH(loaded!Y469,us_acc,0))</f>
        <v>#N/A</v>
      </c>
      <c r="M469" t="e">
        <f>INDEX(client_codes,MATCH(loaded!AA469,client,0))</f>
        <v>#N/A</v>
      </c>
      <c r="N469" t="e">
        <f>INDEX(src_ref_codes,MATCH(loaded!AC469,src_ref,0))</f>
        <v>#N/A</v>
      </c>
      <c r="O469" s="89" t="e">
        <f>IF(stats!$Y$13,DATE(RIGHT(loaded!AE469,4),MID(loaded!AE469,3,2),LEFT(loaded!AE469,2)),DATE(RIGHT(loaded!AE469,4),MID(loaded!AE469,4,2),LEFT(loaded!AE469,2)))</f>
        <v>#VALUE!</v>
      </c>
      <c r="P469" s="89" t="e">
        <f>IF(stats!$Y$13,DATE(RIGHT(loaded!AG469,4),MID(loaded!AG469,3,2),LEFT(loaded!AG469,2)),DATE(RIGHT(loaded!AG469,4),MID(loaded!AG469,4,2),LEFT(loaded!AG469,2)))</f>
        <v>#VALUE!</v>
      </c>
      <c r="Q469" s="67" t="e">
        <f t="shared" si="15"/>
        <v>#VALUE!</v>
      </c>
      <c r="R469" t="e">
        <f>INDEX(reces_codes,MATCH(loaded!AI469,reason,0))</f>
        <v>#N/A</v>
      </c>
      <c r="S469" t="e">
        <f>INDEX(TDS_codes,MATCH(loaded!AK469,TDS,0))</f>
        <v>#N/A</v>
      </c>
      <c r="T469" t="e">
        <f>IF(M469=2,"",INDEX(method_codes,MATCH(loaded!AM469,method,0)))</f>
        <v>#N/A</v>
      </c>
      <c r="U469" t="e">
        <f>IF(M469=2,"",INDEX(inj_codes,MATCH(loaded!AO469,inj,0)))</f>
        <v>#N/A</v>
      </c>
      <c r="V469" t="e">
        <f>IF(M469=2,"",INDEX(drug_codes,MATCH(loaded!AQ469,drug,0)))</f>
        <v>#N/A</v>
      </c>
      <c r="W469" t="e">
        <f>IF(M469=2,"",_xlfn.IFNA(INDEX(drug_codes,MATCH(loaded!AS469,drug,0)),""))</f>
        <v>#N/A</v>
      </c>
      <c r="X469" t="e">
        <f>IF(M469=2,"",_xlfn.IFNA(INDEX(drug_codes,MATCH(loaded!AU469,drug,0)),""))</f>
        <v>#N/A</v>
      </c>
      <c r="Y469" t="e">
        <f>IF(M469=2,"",_xlfn.IFNA(INDEX(drug_codes,MATCH(loaded!AW469,drug,0)),""))</f>
        <v>#N/A</v>
      </c>
      <c r="Z469" t="e">
        <f>IF(M469=2,"",_xlfn.IFNA(INDEX(drug_codes,MATCH(loaded!AY469,drug,0)),""))</f>
        <v>#N/A</v>
      </c>
      <c r="AA469" t="e">
        <f>IF(M469=2,"",_xlfn.IFNA(INDEX(drug_codes,MATCH(loaded!BA469,drug,0)),""))</f>
        <v>#N/A</v>
      </c>
      <c r="AB469" t="e">
        <f>INDEX(MTT_codes,MATCH(loaded!BC469,MTT,0))</f>
        <v>#N/A</v>
      </c>
      <c r="AC469" t="str">
        <f>_xlfn.IFNA(INDEX(MTT_codes,MATCH(loaded!BE469,MTT,0)),"")</f>
        <v/>
      </c>
      <c r="AD469" t="str">
        <f>_xlfn.IFNA(INDEX(MTT_codes,MATCH(loaded!BG469,MTT,0)),"")</f>
        <v/>
      </c>
      <c r="AE469" t="str">
        <f>_xlfn.IFNA(INDEX(MTT_codes,MATCH(loaded!BI469,MTT,0)),"")</f>
        <v/>
      </c>
      <c r="AF469" t="str">
        <f>_xlfn.IFNA(INDEX(MTT_codes,MATCH(loaded!BK469,MTT,0)),"")</f>
        <v/>
      </c>
      <c r="AG469" t="str">
        <f>_xlfn.IFNA(INDEX(MTT_codes,MATCH(loaded!BM469,MTT,0)),"")</f>
        <v/>
      </c>
      <c r="AH469" t="e">
        <f>INDEX(liv_ar_codes,MATCH(loaded!BO469,liv_ar,0))</f>
        <v>#N/A</v>
      </c>
      <c r="AI469" t="str">
        <f>_xlfn.IFNA(INDEX(MTT_codes,MATCH(loaded!BQ469,MTT,0)),"")</f>
        <v/>
      </c>
      <c r="AJ469">
        <f>_xlfn.IFNA(INDEX(mental_codes,MATCH(loaded!BS469,mental,0)),9)</f>
        <v>9</v>
      </c>
    </row>
    <row r="470" spans="2:36">
      <c r="B470">
        <f>loaded!C470</f>
        <v>0</v>
      </c>
      <c r="C470">
        <f>loaded!I470</f>
        <v>0</v>
      </c>
      <c r="D470">
        <f>IF(loaded!K470="Male",1,IF(loaded!K470="Female",2,9))</f>
        <v>9</v>
      </c>
      <c r="E470" s="89" t="e">
        <f>IF(stats!$Y$13,DATE(RIGHT(loaded!M470,4),MID(loaded!M470,3,2),LEFT(loaded!M470,2)),DATE(RIGHT(loaded!M470,4), MID(loaded!M470,4,2),LEFT(loaded!M470,2)))</f>
        <v>#VALUE!</v>
      </c>
      <c r="F470" s="67" t="e">
        <f t="shared" si="14"/>
        <v>#VALUE!</v>
      </c>
      <c r="G470" t="str">
        <f>LEFT(loaded!O470,3)</f>
        <v/>
      </c>
      <c r="H470" s="67" t="str">
        <f>_xlfn.IFNA(INDEX(cntry_codes,MATCH(loaded!Q470,countries,0)),IF(loaded!Q470="","0003",""))</f>
        <v>0003</v>
      </c>
      <c r="I470" t="e">
        <f>INDEX(atsi_codes,MATCH(loaded!S470,atsi,0))</f>
        <v>#N/A</v>
      </c>
      <c r="J470" t="e">
        <f>INDEX(lang_codes,MATCH(loaded!U470,lang,0))</f>
        <v>#N/A</v>
      </c>
      <c r="K470" s="6">
        <f>loaded!W470</f>
        <v>0</v>
      </c>
      <c r="L470" t="e">
        <f>INDEX(us_acc_codes,MATCH(loaded!Y470,us_acc,0))</f>
        <v>#N/A</v>
      </c>
      <c r="M470" t="e">
        <f>INDEX(client_codes,MATCH(loaded!AA470,client,0))</f>
        <v>#N/A</v>
      </c>
      <c r="N470" t="e">
        <f>INDEX(src_ref_codes,MATCH(loaded!AC470,src_ref,0))</f>
        <v>#N/A</v>
      </c>
      <c r="O470" s="89" t="e">
        <f>IF(stats!$Y$13,DATE(RIGHT(loaded!AE470,4),MID(loaded!AE470,3,2),LEFT(loaded!AE470,2)),DATE(RIGHT(loaded!AE470,4),MID(loaded!AE470,4,2),LEFT(loaded!AE470,2)))</f>
        <v>#VALUE!</v>
      </c>
      <c r="P470" s="89" t="e">
        <f>IF(stats!$Y$13,DATE(RIGHT(loaded!AG470,4),MID(loaded!AG470,3,2),LEFT(loaded!AG470,2)),DATE(RIGHT(loaded!AG470,4),MID(loaded!AG470,4,2),LEFT(loaded!AG470,2)))</f>
        <v>#VALUE!</v>
      </c>
      <c r="Q470" s="67" t="e">
        <f t="shared" si="15"/>
        <v>#VALUE!</v>
      </c>
      <c r="R470" t="e">
        <f>INDEX(reces_codes,MATCH(loaded!AI470,reason,0))</f>
        <v>#N/A</v>
      </c>
      <c r="S470" t="e">
        <f>INDEX(TDS_codes,MATCH(loaded!AK470,TDS,0))</f>
        <v>#N/A</v>
      </c>
      <c r="T470" t="e">
        <f>IF(M470=2,"",INDEX(method_codes,MATCH(loaded!AM470,method,0)))</f>
        <v>#N/A</v>
      </c>
      <c r="U470" t="e">
        <f>IF(M470=2,"",INDEX(inj_codes,MATCH(loaded!AO470,inj,0)))</f>
        <v>#N/A</v>
      </c>
      <c r="V470" t="e">
        <f>IF(M470=2,"",INDEX(drug_codes,MATCH(loaded!AQ470,drug,0)))</f>
        <v>#N/A</v>
      </c>
      <c r="W470" t="e">
        <f>IF(M470=2,"",_xlfn.IFNA(INDEX(drug_codes,MATCH(loaded!AS470,drug,0)),""))</f>
        <v>#N/A</v>
      </c>
      <c r="X470" t="e">
        <f>IF(M470=2,"",_xlfn.IFNA(INDEX(drug_codes,MATCH(loaded!AU470,drug,0)),""))</f>
        <v>#N/A</v>
      </c>
      <c r="Y470" t="e">
        <f>IF(M470=2,"",_xlfn.IFNA(INDEX(drug_codes,MATCH(loaded!AW470,drug,0)),""))</f>
        <v>#N/A</v>
      </c>
      <c r="Z470" t="e">
        <f>IF(M470=2,"",_xlfn.IFNA(INDEX(drug_codes,MATCH(loaded!AY470,drug,0)),""))</f>
        <v>#N/A</v>
      </c>
      <c r="AA470" t="e">
        <f>IF(M470=2,"",_xlfn.IFNA(INDEX(drug_codes,MATCH(loaded!BA470,drug,0)),""))</f>
        <v>#N/A</v>
      </c>
      <c r="AB470" t="e">
        <f>INDEX(MTT_codes,MATCH(loaded!BC470,MTT,0))</f>
        <v>#N/A</v>
      </c>
      <c r="AC470" t="str">
        <f>_xlfn.IFNA(INDEX(MTT_codes,MATCH(loaded!BE470,MTT,0)),"")</f>
        <v/>
      </c>
      <c r="AD470" t="str">
        <f>_xlfn.IFNA(INDEX(MTT_codes,MATCH(loaded!BG470,MTT,0)),"")</f>
        <v/>
      </c>
      <c r="AE470" t="str">
        <f>_xlfn.IFNA(INDEX(MTT_codes,MATCH(loaded!BI470,MTT,0)),"")</f>
        <v/>
      </c>
      <c r="AF470" t="str">
        <f>_xlfn.IFNA(INDEX(MTT_codes,MATCH(loaded!BK470,MTT,0)),"")</f>
        <v/>
      </c>
      <c r="AG470" t="str">
        <f>_xlfn.IFNA(INDEX(MTT_codes,MATCH(loaded!BM470,MTT,0)),"")</f>
        <v/>
      </c>
      <c r="AH470" t="e">
        <f>INDEX(liv_ar_codes,MATCH(loaded!BO470,liv_ar,0))</f>
        <v>#N/A</v>
      </c>
      <c r="AI470" t="str">
        <f>_xlfn.IFNA(INDEX(MTT_codes,MATCH(loaded!BQ470,MTT,0)),"")</f>
        <v/>
      </c>
      <c r="AJ470">
        <f>_xlfn.IFNA(INDEX(mental_codes,MATCH(loaded!BS470,mental,0)),9)</f>
        <v>9</v>
      </c>
    </row>
    <row r="471" spans="2:36">
      <c r="B471">
        <f>loaded!C471</f>
        <v>0</v>
      </c>
      <c r="C471">
        <f>loaded!I471</f>
        <v>0</v>
      </c>
      <c r="D471">
        <f>IF(loaded!K471="Male",1,IF(loaded!K471="Female",2,9))</f>
        <v>9</v>
      </c>
      <c r="E471" s="89" t="e">
        <f>IF(stats!$Y$13,DATE(RIGHT(loaded!M471,4),MID(loaded!M471,3,2),LEFT(loaded!M471,2)),DATE(RIGHT(loaded!M471,4), MID(loaded!M471,4,2),LEFT(loaded!M471,2)))</f>
        <v>#VALUE!</v>
      </c>
      <c r="F471" s="67" t="e">
        <f t="shared" si="14"/>
        <v>#VALUE!</v>
      </c>
      <c r="G471" t="str">
        <f>LEFT(loaded!O471,3)</f>
        <v/>
      </c>
      <c r="H471" s="67" t="str">
        <f>_xlfn.IFNA(INDEX(cntry_codes,MATCH(loaded!Q471,countries,0)),IF(loaded!Q471="","0003",""))</f>
        <v>0003</v>
      </c>
      <c r="I471" t="e">
        <f>INDEX(atsi_codes,MATCH(loaded!S471,atsi,0))</f>
        <v>#N/A</v>
      </c>
      <c r="J471" t="e">
        <f>INDEX(lang_codes,MATCH(loaded!U471,lang,0))</f>
        <v>#N/A</v>
      </c>
      <c r="K471" s="6">
        <f>loaded!W471</f>
        <v>0</v>
      </c>
      <c r="L471" t="e">
        <f>INDEX(us_acc_codes,MATCH(loaded!Y471,us_acc,0))</f>
        <v>#N/A</v>
      </c>
      <c r="M471" t="e">
        <f>INDEX(client_codes,MATCH(loaded!AA471,client,0))</f>
        <v>#N/A</v>
      </c>
      <c r="N471" t="e">
        <f>INDEX(src_ref_codes,MATCH(loaded!AC471,src_ref,0))</f>
        <v>#N/A</v>
      </c>
      <c r="O471" s="89" t="e">
        <f>IF(stats!$Y$13,DATE(RIGHT(loaded!AE471,4),MID(loaded!AE471,3,2),LEFT(loaded!AE471,2)),DATE(RIGHT(loaded!AE471,4),MID(loaded!AE471,4,2),LEFT(loaded!AE471,2)))</f>
        <v>#VALUE!</v>
      </c>
      <c r="P471" s="89" t="e">
        <f>IF(stats!$Y$13,DATE(RIGHT(loaded!AG471,4),MID(loaded!AG471,3,2),LEFT(loaded!AG471,2)),DATE(RIGHT(loaded!AG471,4),MID(loaded!AG471,4,2),LEFT(loaded!AG471,2)))</f>
        <v>#VALUE!</v>
      </c>
      <c r="Q471" s="67" t="e">
        <f t="shared" si="15"/>
        <v>#VALUE!</v>
      </c>
      <c r="R471" t="e">
        <f>INDEX(reces_codes,MATCH(loaded!AI471,reason,0))</f>
        <v>#N/A</v>
      </c>
      <c r="S471" t="e">
        <f>INDEX(TDS_codes,MATCH(loaded!AK471,TDS,0))</f>
        <v>#N/A</v>
      </c>
      <c r="T471" t="e">
        <f>IF(M471=2,"",INDEX(method_codes,MATCH(loaded!AM471,method,0)))</f>
        <v>#N/A</v>
      </c>
      <c r="U471" t="e">
        <f>IF(M471=2,"",INDEX(inj_codes,MATCH(loaded!AO471,inj,0)))</f>
        <v>#N/A</v>
      </c>
      <c r="V471" t="e">
        <f>IF(M471=2,"",INDEX(drug_codes,MATCH(loaded!AQ471,drug,0)))</f>
        <v>#N/A</v>
      </c>
      <c r="W471" t="e">
        <f>IF(M471=2,"",_xlfn.IFNA(INDEX(drug_codes,MATCH(loaded!AS471,drug,0)),""))</f>
        <v>#N/A</v>
      </c>
      <c r="X471" t="e">
        <f>IF(M471=2,"",_xlfn.IFNA(INDEX(drug_codes,MATCH(loaded!AU471,drug,0)),""))</f>
        <v>#N/A</v>
      </c>
      <c r="Y471" t="e">
        <f>IF(M471=2,"",_xlfn.IFNA(INDEX(drug_codes,MATCH(loaded!AW471,drug,0)),""))</f>
        <v>#N/A</v>
      </c>
      <c r="Z471" t="e">
        <f>IF(M471=2,"",_xlfn.IFNA(INDEX(drug_codes,MATCH(loaded!AY471,drug,0)),""))</f>
        <v>#N/A</v>
      </c>
      <c r="AA471" t="e">
        <f>IF(M471=2,"",_xlfn.IFNA(INDEX(drug_codes,MATCH(loaded!BA471,drug,0)),""))</f>
        <v>#N/A</v>
      </c>
      <c r="AB471" t="e">
        <f>INDEX(MTT_codes,MATCH(loaded!BC471,MTT,0))</f>
        <v>#N/A</v>
      </c>
      <c r="AC471" t="str">
        <f>_xlfn.IFNA(INDEX(MTT_codes,MATCH(loaded!BE471,MTT,0)),"")</f>
        <v/>
      </c>
      <c r="AD471" t="str">
        <f>_xlfn.IFNA(INDEX(MTT_codes,MATCH(loaded!BG471,MTT,0)),"")</f>
        <v/>
      </c>
      <c r="AE471" t="str">
        <f>_xlfn.IFNA(INDEX(MTT_codes,MATCH(loaded!BI471,MTT,0)),"")</f>
        <v/>
      </c>
      <c r="AF471" t="str">
        <f>_xlfn.IFNA(INDEX(MTT_codes,MATCH(loaded!BK471,MTT,0)),"")</f>
        <v/>
      </c>
      <c r="AG471" t="str">
        <f>_xlfn.IFNA(INDEX(MTT_codes,MATCH(loaded!BM471,MTT,0)),"")</f>
        <v/>
      </c>
      <c r="AH471" t="e">
        <f>INDEX(liv_ar_codes,MATCH(loaded!BO471,liv_ar,0))</f>
        <v>#N/A</v>
      </c>
      <c r="AI471" t="str">
        <f>_xlfn.IFNA(INDEX(MTT_codes,MATCH(loaded!BQ471,MTT,0)),"")</f>
        <v/>
      </c>
      <c r="AJ471">
        <f>_xlfn.IFNA(INDEX(mental_codes,MATCH(loaded!BS471,mental,0)),9)</f>
        <v>9</v>
      </c>
    </row>
    <row r="472" spans="2:36">
      <c r="B472">
        <f>loaded!C472</f>
        <v>0</v>
      </c>
      <c r="C472">
        <f>loaded!I472</f>
        <v>0</v>
      </c>
      <c r="D472">
        <f>IF(loaded!K472="Male",1,IF(loaded!K472="Female",2,9))</f>
        <v>9</v>
      </c>
      <c r="E472" s="89" t="e">
        <f>IF(stats!$Y$13,DATE(RIGHT(loaded!M472,4),MID(loaded!M472,3,2),LEFT(loaded!M472,2)),DATE(RIGHT(loaded!M472,4), MID(loaded!M472,4,2),LEFT(loaded!M472,2)))</f>
        <v>#VALUE!</v>
      </c>
      <c r="F472" s="67" t="e">
        <f t="shared" si="14"/>
        <v>#VALUE!</v>
      </c>
      <c r="G472" t="str">
        <f>LEFT(loaded!O472,3)</f>
        <v/>
      </c>
      <c r="H472" s="67" t="str">
        <f>_xlfn.IFNA(INDEX(cntry_codes,MATCH(loaded!Q472,countries,0)),IF(loaded!Q472="","0003",""))</f>
        <v>0003</v>
      </c>
      <c r="I472" t="e">
        <f>INDEX(atsi_codes,MATCH(loaded!S472,atsi,0))</f>
        <v>#N/A</v>
      </c>
      <c r="J472" t="e">
        <f>INDEX(lang_codes,MATCH(loaded!U472,lang,0))</f>
        <v>#N/A</v>
      </c>
      <c r="K472" s="6">
        <f>loaded!W472</f>
        <v>0</v>
      </c>
      <c r="L472" t="e">
        <f>INDEX(us_acc_codes,MATCH(loaded!Y472,us_acc,0))</f>
        <v>#N/A</v>
      </c>
      <c r="M472" t="e">
        <f>INDEX(client_codes,MATCH(loaded!AA472,client,0))</f>
        <v>#N/A</v>
      </c>
      <c r="N472" t="e">
        <f>INDEX(src_ref_codes,MATCH(loaded!AC472,src_ref,0))</f>
        <v>#N/A</v>
      </c>
      <c r="O472" s="89" t="e">
        <f>IF(stats!$Y$13,DATE(RIGHT(loaded!AE472,4),MID(loaded!AE472,3,2),LEFT(loaded!AE472,2)),DATE(RIGHT(loaded!AE472,4),MID(loaded!AE472,4,2),LEFT(loaded!AE472,2)))</f>
        <v>#VALUE!</v>
      </c>
      <c r="P472" s="89" t="e">
        <f>IF(stats!$Y$13,DATE(RIGHT(loaded!AG472,4),MID(loaded!AG472,3,2),LEFT(loaded!AG472,2)),DATE(RIGHT(loaded!AG472,4),MID(loaded!AG472,4,2),LEFT(loaded!AG472,2)))</f>
        <v>#VALUE!</v>
      </c>
      <c r="Q472" s="67" t="e">
        <f t="shared" si="15"/>
        <v>#VALUE!</v>
      </c>
      <c r="R472" t="e">
        <f>INDEX(reces_codes,MATCH(loaded!AI472,reason,0))</f>
        <v>#N/A</v>
      </c>
      <c r="S472" t="e">
        <f>INDEX(TDS_codes,MATCH(loaded!AK472,TDS,0))</f>
        <v>#N/A</v>
      </c>
      <c r="T472" t="e">
        <f>IF(M472=2,"",INDEX(method_codes,MATCH(loaded!AM472,method,0)))</f>
        <v>#N/A</v>
      </c>
      <c r="U472" t="e">
        <f>IF(M472=2,"",INDEX(inj_codes,MATCH(loaded!AO472,inj,0)))</f>
        <v>#N/A</v>
      </c>
      <c r="V472" t="e">
        <f>IF(M472=2,"",INDEX(drug_codes,MATCH(loaded!AQ472,drug,0)))</f>
        <v>#N/A</v>
      </c>
      <c r="W472" t="e">
        <f>IF(M472=2,"",_xlfn.IFNA(INDEX(drug_codes,MATCH(loaded!AS472,drug,0)),""))</f>
        <v>#N/A</v>
      </c>
      <c r="X472" t="e">
        <f>IF(M472=2,"",_xlfn.IFNA(INDEX(drug_codes,MATCH(loaded!AU472,drug,0)),""))</f>
        <v>#N/A</v>
      </c>
      <c r="Y472" t="e">
        <f>IF(M472=2,"",_xlfn.IFNA(INDEX(drug_codes,MATCH(loaded!AW472,drug,0)),""))</f>
        <v>#N/A</v>
      </c>
      <c r="Z472" t="e">
        <f>IF(M472=2,"",_xlfn.IFNA(INDEX(drug_codes,MATCH(loaded!AY472,drug,0)),""))</f>
        <v>#N/A</v>
      </c>
      <c r="AA472" t="e">
        <f>IF(M472=2,"",_xlfn.IFNA(INDEX(drug_codes,MATCH(loaded!BA472,drug,0)),""))</f>
        <v>#N/A</v>
      </c>
      <c r="AB472" t="e">
        <f>INDEX(MTT_codes,MATCH(loaded!BC472,MTT,0))</f>
        <v>#N/A</v>
      </c>
      <c r="AC472" t="str">
        <f>_xlfn.IFNA(INDEX(MTT_codes,MATCH(loaded!BE472,MTT,0)),"")</f>
        <v/>
      </c>
      <c r="AD472" t="str">
        <f>_xlfn.IFNA(INDEX(MTT_codes,MATCH(loaded!BG472,MTT,0)),"")</f>
        <v/>
      </c>
      <c r="AE472" t="str">
        <f>_xlfn.IFNA(INDEX(MTT_codes,MATCH(loaded!BI472,MTT,0)),"")</f>
        <v/>
      </c>
      <c r="AF472" t="str">
        <f>_xlfn.IFNA(INDEX(MTT_codes,MATCH(loaded!BK472,MTT,0)),"")</f>
        <v/>
      </c>
      <c r="AG472" t="str">
        <f>_xlfn.IFNA(INDEX(MTT_codes,MATCH(loaded!BM472,MTT,0)),"")</f>
        <v/>
      </c>
      <c r="AH472" t="e">
        <f>INDEX(liv_ar_codes,MATCH(loaded!BO472,liv_ar,0))</f>
        <v>#N/A</v>
      </c>
      <c r="AI472" t="str">
        <f>_xlfn.IFNA(INDEX(MTT_codes,MATCH(loaded!BQ472,MTT,0)),"")</f>
        <v/>
      </c>
      <c r="AJ472">
        <f>_xlfn.IFNA(INDEX(mental_codes,MATCH(loaded!BS472,mental,0)),9)</f>
        <v>9</v>
      </c>
    </row>
    <row r="473" spans="2:36">
      <c r="B473">
        <f>loaded!C473</f>
        <v>0</v>
      </c>
      <c r="C473">
        <f>loaded!I473</f>
        <v>0</v>
      </c>
      <c r="D473">
        <f>IF(loaded!K473="Male",1,IF(loaded!K473="Female",2,9))</f>
        <v>9</v>
      </c>
      <c r="E473" s="89" t="e">
        <f>IF(stats!$Y$13,DATE(RIGHT(loaded!M473,4),MID(loaded!M473,3,2),LEFT(loaded!M473,2)),DATE(RIGHT(loaded!M473,4), MID(loaded!M473,4,2),LEFT(loaded!M473,2)))</f>
        <v>#VALUE!</v>
      </c>
      <c r="F473" s="67" t="e">
        <f t="shared" si="14"/>
        <v>#VALUE!</v>
      </c>
      <c r="G473" t="str">
        <f>LEFT(loaded!O473,3)</f>
        <v/>
      </c>
      <c r="H473" s="67" t="str">
        <f>_xlfn.IFNA(INDEX(cntry_codes,MATCH(loaded!Q473,countries,0)),IF(loaded!Q473="","0003",""))</f>
        <v>0003</v>
      </c>
      <c r="I473" t="e">
        <f>INDEX(atsi_codes,MATCH(loaded!S473,atsi,0))</f>
        <v>#N/A</v>
      </c>
      <c r="J473" t="e">
        <f>INDEX(lang_codes,MATCH(loaded!U473,lang,0))</f>
        <v>#N/A</v>
      </c>
      <c r="K473" s="6">
        <f>loaded!W473</f>
        <v>0</v>
      </c>
      <c r="L473" t="e">
        <f>INDEX(us_acc_codes,MATCH(loaded!Y473,us_acc,0))</f>
        <v>#N/A</v>
      </c>
      <c r="M473" t="e">
        <f>INDEX(client_codes,MATCH(loaded!AA473,client,0))</f>
        <v>#N/A</v>
      </c>
      <c r="N473" t="e">
        <f>INDEX(src_ref_codes,MATCH(loaded!AC473,src_ref,0))</f>
        <v>#N/A</v>
      </c>
      <c r="O473" s="89" t="e">
        <f>IF(stats!$Y$13,DATE(RIGHT(loaded!AE473,4),MID(loaded!AE473,3,2),LEFT(loaded!AE473,2)),DATE(RIGHT(loaded!AE473,4),MID(loaded!AE473,4,2),LEFT(loaded!AE473,2)))</f>
        <v>#VALUE!</v>
      </c>
      <c r="P473" s="89" t="e">
        <f>IF(stats!$Y$13,DATE(RIGHT(loaded!AG473,4),MID(loaded!AG473,3,2),LEFT(loaded!AG473,2)),DATE(RIGHT(loaded!AG473,4),MID(loaded!AG473,4,2),LEFT(loaded!AG473,2)))</f>
        <v>#VALUE!</v>
      </c>
      <c r="Q473" s="67" t="e">
        <f t="shared" si="15"/>
        <v>#VALUE!</v>
      </c>
      <c r="R473" t="e">
        <f>INDEX(reces_codes,MATCH(loaded!AI473,reason,0))</f>
        <v>#N/A</v>
      </c>
      <c r="S473" t="e">
        <f>INDEX(TDS_codes,MATCH(loaded!AK473,TDS,0))</f>
        <v>#N/A</v>
      </c>
      <c r="T473" t="e">
        <f>IF(M473=2,"",INDEX(method_codes,MATCH(loaded!AM473,method,0)))</f>
        <v>#N/A</v>
      </c>
      <c r="U473" t="e">
        <f>IF(M473=2,"",INDEX(inj_codes,MATCH(loaded!AO473,inj,0)))</f>
        <v>#N/A</v>
      </c>
      <c r="V473" t="e">
        <f>IF(M473=2,"",INDEX(drug_codes,MATCH(loaded!AQ473,drug,0)))</f>
        <v>#N/A</v>
      </c>
      <c r="W473" t="e">
        <f>IF(M473=2,"",_xlfn.IFNA(INDEX(drug_codes,MATCH(loaded!AS473,drug,0)),""))</f>
        <v>#N/A</v>
      </c>
      <c r="X473" t="e">
        <f>IF(M473=2,"",_xlfn.IFNA(INDEX(drug_codes,MATCH(loaded!AU473,drug,0)),""))</f>
        <v>#N/A</v>
      </c>
      <c r="Y473" t="e">
        <f>IF(M473=2,"",_xlfn.IFNA(INDEX(drug_codes,MATCH(loaded!AW473,drug,0)),""))</f>
        <v>#N/A</v>
      </c>
      <c r="Z473" t="e">
        <f>IF(M473=2,"",_xlfn.IFNA(INDEX(drug_codes,MATCH(loaded!AY473,drug,0)),""))</f>
        <v>#N/A</v>
      </c>
      <c r="AA473" t="e">
        <f>IF(M473=2,"",_xlfn.IFNA(INDEX(drug_codes,MATCH(loaded!BA473,drug,0)),""))</f>
        <v>#N/A</v>
      </c>
      <c r="AB473" t="e">
        <f>INDEX(MTT_codes,MATCH(loaded!BC473,MTT,0))</f>
        <v>#N/A</v>
      </c>
      <c r="AC473" t="str">
        <f>_xlfn.IFNA(INDEX(MTT_codes,MATCH(loaded!BE473,MTT,0)),"")</f>
        <v/>
      </c>
      <c r="AD473" t="str">
        <f>_xlfn.IFNA(INDEX(MTT_codes,MATCH(loaded!BG473,MTT,0)),"")</f>
        <v/>
      </c>
      <c r="AE473" t="str">
        <f>_xlfn.IFNA(INDEX(MTT_codes,MATCH(loaded!BI473,MTT,0)),"")</f>
        <v/>
      </c>
      <c r="AF473" t="str">
        <f>_xlfn.IFNA(INDEX(MTT_codes,MATCH(loaded!BK473,MTT,0)),"")</f>
        <v/>
      </c>
      <c r="AG473" t="str">
        <f>_xlfn.IFNA(INDEX(MTT_codes,MATCH(loaded!BM473,MTT,0)),"")</f>
        <v/>
      </c>
      <c r="AH473" t="e">
        <f>INDEX(liv_ar_codes,MATCH(loaded!BO473,liv_ar,0))</f>
        <v>#N/A</v>
      </c>
      <c r="AI473" t="str">
        <f>_xlfn.IFNA(INDEX(MTT_codes,MATCH(loaded!BQ473,MTT,0)),"")</f>
        <v/>
      </c>
      <c r="AJ473">
        <f>_xlfn.IFNA(INDEX(mental_codes,MATCH(loaded!BS473,mental,0)),9)</f>
        <v>9</v>
      </c>
    </row>
    <row r="474" spans="2:36">
      <c r="B474">
        <f>loaded!C474</f>
        <v>0</v>
      </c>
      <c r="C474">
        <f>loaded!I474</f>
        <v>0</v>
      </c>
      <c r="D474">
        <f>IF(loaded!K474="Male",1,IF(loaded!K474="Female",2,9))</f>
        <v>9</v>
      </c>
      <c r="E474" s="89" t="e">
        <f>IF(stats!$Y$13,DATE(RIGHT(loaded!M474,4),MID(loaded!M474,3,2),LEFT(loaded!M474,2)),DATE(RIGHT(loaded!M474,4), MID(loaded!M474,4,2),LEFT(loaded!M474,2)))</f>
        <v>#VALUE!</v>
      </c>
      <c r="F474" s="67" t="e">
        <f t="shared" si="14"/>
        <v>#VALUE!</v>
      </c>
      <c r="G474" t="str">
        <f>LEFT(loaded!O474,3)</f>
        <v/>
      </c>
      <c r="H474" s="67" t="str">
        <f>_xlfn.IFNA(INDEX(cntry_codes,MATCH(loaded!Q474,countries,0)),IF(loaded!Q474="","0003",""))</f>
        <v>0003</v>
      </c>
      <c r="I474" t="e">
        <f>INDEX(atsi_codes,MATCH(loaded!S474,atsi,0))</f>
        <v>#N/A</v>
      </c>
      <c r="J474" t="e">
        <f>INDEX(lang_codes,MATCH(loaded!U474,lang,0))</f>
        <v>#N/A</v>
      </c>
      <c r="K474" s="6">
        <f>loaded!W474</f>
        <v>0</v>
      </c>
      <c r="L474" t="e">
        <f>INDEX(us_acc_codes,MATCH(loaded!Y474,us_acc,0))</f>
        <v>#N/A</v>
      </c>
      <c r="M474" t="e">
        <f>INDEX(client_codes,MATCH(loaded!AA474,client,0))</f>
        <v>#N/A</v>
      </c>
      <c r="N474" t="e">
        <f>INDEX(src_ref_codes,MATCH(loaded!AC474,src_ref,0))</f>
        <v>#N/A</v>
      </c>
      <c r="O474" s="89" t="e">
        <f>IF(stats!$Y$13,DATE(RIGHT(loaded!AE474,4),MID(loaded!AE474,3,2),LEFT(loaded!AE474,2)),DATE(RIGHT(loaded!AE474,4),MID(loaded!AE474,4,2),LEFT(loaded!AE474,2)))</f>
        <v>#VALUE!</v>
      </c>
      <c r="P474" s="89" t="e">
        <f>IF(stats!$Y$13,DATE(RIGHT(loaded!AG474,4),MID(loaded!AG474,3,2),LEFT(loaded!AG474,2)),DATE(RIGHT(loaded!AG474,4),MID(loaded!AG474,4,2),LEFT(loaded!AG474,2)))</f>
        <v>#VALUE!</v>
      </c>
      <c r="Q474" s="67" t="e">
        <f t="shared" si="15"/>
        <v>#VALUE!</v>
      </c>
      <c r="R474" t="e">
        <f>INDEX(reces_codes,MATCH(loaded!AI474,reason,0))</f>
        <v>#N/A</v>
      </c>
      <c r="S474" t="e">
        <f>INDEX(TDS_codes,MATCH(loaded!AK474,TDS,0))</f>
        <v>#N/A</v>
      </c>
      <c r="T474" t="e">
        <f>IF(M474=2,"",INDEX(method_codes,MATCH(loaded!AM474,method,0)))</f>
        <v>#N/A</v>
      </c>
      <c r="U474" t="e">
        <f>IF(M474=2,"",INDEX(inj_codes,MATCH(loaded!AO474,inj,0)))</f>
        <v>#N/A</v>
      </c>
      <c r="V474" t="e">
        <f>IF(M474=2,"",INDEX(drug_codes,MATCH(loaded!AQ474,drug,0)))</f>
        <v>#N/A</v>
      </c>
      <c r="W474" t="e">
        <f>IF(M474=2,"",_xlfn.IFNA(INDEX(drug_codes,MATCH(loaded!AS474,drug,0)),""))</f>
        <v>#N/A</v>
      </c>
      <c r="X474" t="e">
        <f>IF(M474=2,"",_xlfn.IFNA(INDEX(drug_codes,MATCH(loaded!AU474,drug,0)),""))</f>
        <v>#N/A</v>
      </c>
      <c r="Y474" t="e">
        <f>IF(M474=2,"",_xlfn.IFNA(INDEX(drug_codes,MATCH(loaded!AW474,drug,0)),""))</f>
        <v>#N/A</v>
      </c>
      <c r="Z474" t="e">
        <f>IF(M474=2,"",_xlfn.IFNA(INDEX(drug_codes,MATCH(loaded!AY474,drug,0)),""))</f>
        <v>#N/A</v>
      </c>
      <c r="AA474" t="e">
        <f>IF(M474=2,"",_xlfn.IFNA(INDEX(drug_codes,MATCH(loaded!BA474,drug,0)),""))</f>
        <v>#N/A</v>
      </c>
      <c r="AB474" t="e">
        <f>INDEX(MTT_codes,MATCH(loaded!BC474,MTT,0))</f>
        <v>#N/A</v>
      </c>
      <c r="AC474" t="str">
        <f>_xlfn.IFNA(INDEX(MTT_codes,MATCH(loaded!BE474,MTT,0)),"")</f>
        <v/>
      </c>
      <c r="AD474" t="str">
        <f>_xlfn.IFNA(INDEX(MTT_codes,MATCH(loaded!BG474,MTT,0)),"")</f>
        <v/>
      </c>
      <c r="AE474" t="str">
        <f>_xlfn.IFNA(INDEX(MTT_codes,MATCH(loaded!BI474,MTT,0)),"")</f>
        <v/>
      </c>
      <c r="AF474" t="str">
        <f>_xlfn.IFNA(INDEX(MTT_codes,MATCH(loaded!BK474,MTT,0)),"")</f>
        <v/>
      </c>
      <c r="AG474" t="str">
        <f>_xlfn.IFNA(INDEX(MTT_codes,MATCH(loaded!BM474,MTT,0)),"")</f>
        <v/>
      </c>
      <c r="AH474" t="e">
        <f>INDEX(liv_ar_codes,MATCH(loaded!BO474,liv_ar,0))</f>
        <v>#N/A</v>
      </c>
      <c r="AI474" t="str">
        <f>_xlfn.IFNA(INDEX(MTT_codes,MATCH(loaded!BQ474,MTT,0)),"")</f>
        <v/>
      </c>
      <c r="AJ474">
        <f>_xlfn.IFNA(INDEX(mental_codes,MATCH(loaded!BS474,mental,0)),9)</f>
        <v>9</v>
      </c>
    </row>
    <row r="475" spans="2:36">
      <c r="B475">
        <f>loaded!C475</f>
        <v>0</v>
      </c>
      <c r="C475">
        <f>loaded!I475</f>
        <v>0</v>
      </c>
      <c r="D475">
        <f>IF(loaded!K475="Male",1,IF(loaded!K475="Female",2,9))</f>
        <v>9</v>
      </c>
      <c r="E475" s="89" t="e">
        <f>IF(stats!$Y$13,DATE(RIGHT(loaded!M475,4),MID(loaded!M475,3,2),LEFT(loaded!M475,2)),DATE(RIGHT(loaded!M475,4), MID(loaded!M475,4,2),LEFT(loaded!M475,2)))</f>
        <v>#VALUE!</v>
      </c>
      <c r="F475" s="67" t="e">
        <f t="shared" si="14"/>
        <v>#VALUE!</v>
      </c>
      <c r="G475" t="str">
        <f>LEFT(loaded!O475,3)</f>
        <v/>
      </c>
      <c r="H475" s="67" t="str">
        <f>_xlfn.IFNA(INDEX(cntry_codes,MATCH(loaded!Q475,countries,0)),IF(loaded!Q475="","0003",""))</f>
        <v>0003</v>
      </c>
      <c r="I475" t="e">
        <f>INDEX(atsi_codes,MATCH(loaded!S475,atsi,0))</f>
        <v>#N/A</v>
      </c>
      <c r="J475" t="e">
        <f>INDEX(lang_codes,MATCH(loaded!U475,lang,0))</f>
        <v>#N/A</v>
      </c>
      <c r="K475" s="6">
        <f>loaded!W475</f>
        <v>0</v>
      </c>
      <c r="L475" t="e">
        <f>INDEX(us_acc_codes,MATCH(loaded!Y475,us_acc,0))</f>
        <v>#N/A</v>
      </c>
      <c r="M475" t="e">
        <f>INDEX(client_codes,MATCH(loaded!AA475,client,0))</f>
        <v>#N/A</v>
      </c>
      <c r="N475" t="e">
        <f>INDEX(src_ref_codes,MATCH(loaded!AC475,src_ref,0))</f>
        <v>#N/A</v>
      </c>
      <c r="O475" s="89" t="e">
        <f>IF(stats!$Y$13,DATE(RIGHT(loaded!AE475,4),MID(loaded!AE475,3,2),LEFT(loaded!AE475,2)),DATE(RIGHT(loaded!AE475,4),MID(loaded!AE475,4,2),LEFT(loaded!AE475,2)))</f>
        <v>#VALUE!</v>
      </c>
      <c r="P475" s="89" t="e">
        <f>IF(stats!$Y$13,DATE(RIGHT(loaded!AG475,4),MID(loaded!AG475,3,2),LEFT(loaded!AG475,2)),DATE(RIGHT(loaded!AG475,4),MID(loaded!AG475,4,2),LEFT(loaded!AG475,2)))</f>
        <v>#VALUE!</v>
      </c>
      <c r="Q475" s="67" t="e">
        <f t="shared" si="15"/>
        <v>#VALUE!</v>
      </c>
      <c r="R475" t="e">
        <f>INDEX(reces_codes,MATCH(loaded!AI475,reason,0))</f>
        <v>#N/A</v>
      </c>
      <c r="S475" t="e">
        <f>INDEX(TDS_codes,MATCH(loaded!AK475,TDS,0))</f>
        <v>#N/A</v>
      </c>
      <c r="T475" t="e">
        <f>IF(M475=2,"",INDEX(method_codes,MATCH(loaded!AM475,method,0)))</f>
        <v>#N/A</v>
      </c>
      <c r="U475" t="e">
        <f>IF(M475=2,"",INDEX(inj_codes,MATCH(loaded!AO475,inj,0)))</f>
        <v>#N/A</v>
      </c>
      <c r="V475" t="e">
        <f>IF(M475=2,"",INDEX(drug_codes,MATCH(loaded!AQ475,drug,0)))</f>
        <v>#N/A</v>
      </c>
      <c r="W475" t="e">
        <f>IF(M475=2,"",_xlfn.IFNA(INDEX(drug_codes,MATCH(loaded!AS475,drug,0)),""))</f>
        <v>#N/A</v>
      </c>
      <c r="X475" t="e">
        <f>IF(M475=2,"",_xlfn.IFNA(INDEX(drug_codes,MATCH(loaded!AU475,drug,0)),""))</f>
        <v>#N/A</v>
      </c>
      <c r="Y475" t="e">
        <f>IF(M475=2,"",_xlfn.IFNA(INDEX(drug_codes,MATCH(loaded!AW475,drug,0)),""))</f>
        <v>#N/A</v>
      </c>
      <c r="Z475" t="e">
        <f>IF(M475=2,"",_xlfn.IFNA(INDEX(drug_codes,MATCH(loaded!AY475,drug,0)),""))</f>
        <v>#N/A</v>
      </c>
      <c r="AA475" t="e">
        <f>IF(M475=2,"",_xlfn.IFNA(INDEX(drug_codes,MATCH(loaded!BA475,drug,0)),""))</f>
        <v>#N/A</v>
      </c>
      <c r="AB475" t="e">
        <f>INDEX(MTT_codes,MATCH(loaded!BC475,MTT,0))</f>
        <v>#N/A</v>
      </c>
      <c r="AC475" t="str">
        <f>_xlfn.IFNA(INDEX(MTT_codes,MATCH(loaded!BE475,MTT,0)),"")</f>
        <v/>
      </c>
      <c r="AD475" t="str">
        <f>_xlfn.IFNA(INDEX(MTT_codes,MATCH(loaded!BG475,MTT,0)),"")</f>
        <v/>
      </c>
      <c r="AE475" t="str">
        <f>_xlfn.IFNA(INDEX(MTT_codes,MATCH(loaded!BI475,MTT,0)),"")</f>
        <v/>
      </c>
      <c r="AF475" t="str">
        <f>_xlfn.IFNA(INDEX(MTT_codes,MATCH(loaded!BK475,MTT,0)),"")</f>
        <v/>
      </c>
      <c r="AG475" t="str">
        <f>_xlfn.IFNA(INDEX(MTT_codes,MATCH(loaded!BM475,MTT,0)),"")</f>
        <v/>
      </c>
      <c r="AH475" t="e">
        <f>INDEX(liv_ar_codes,MATCH(loaded!BO475,liv_ar,0))</f>
        <v>#N/A</v>
      </c>
      <c r="AI475" t="str">
        <f>_xlfn.IFNA(INDEX(MTT_codes,MATCH(loaded!BQ475,MTT,0)),"")</f>
        <v/>
      </c>
      <c r="AJ475">
        <f>_xlfn.IFNA(INDEX(mental_codes,MATCH(loaded!BS475,mental,0)),9)</f>
        <v>9</v>
      </c>
    </row>
    <row r="476" spans="2:36">
      <c r="B476">
        <f>loaded!C476</f>
        <v>0</v>
      </c>
      <c r="C476">
        <f>loaded!I476</f>
        <v>0</v>
      </c>
      <c r="D476">
        <f>IF(loaded!K476="Male",1,IF(loaded!K476="Female",2,9))</f>
        <v>9</v>
      </c>
      <c r="E476" s="89" t="e">
        <f>IF(stats!$Y$13,DATE(RIGHT(loaded!M476,4),MID(loaded!M476,3,2),LEFT(loaded!M476,2)),DATE(RIGHT(loaded!M476,4), MID(loaded!M476,4,2),LEFT(loaded!M476,2)))</f>
        <v>#VALUE!</v>
      </c>
      <c r="F476" s="67" t="e">
        <f t="shared" si="14"/>
        <v>#VALUE!</v>
      </c>
      <c r="G476" t="str">
        <f>LEFT(loaded!O476,3)</f>
        <v/>
      </c>
      <c r="H476" s="67" t="str">
        <f>_xlfn.IFNA(INDEX(cntry_codes,MATCH(loaded!Q476,countries,0)),IF(loaded!Q476="","0003",""))</f>
        <v>0003</v>
      </c>
      <c r="I476" t="e">
        <f>INDEX(atsi_codes,MATCH(loaded!S476,atsi,0))</f>
        <v>#N/A</v>
      </c>
      <c r="J476" t="e">
        <f>INDEX(lang_codes,MATCH(loaded!U476,lang,0))</f>
        <v>#N/A</v>
      </c>
      <c r="K476" s="6">
        <f>loaded!W476</f>
        <v>0</v>
      </c>
      <c r="L476" t="e">
        <f>INDEX(us_acc_codes,MATCH(loaded!Y476,us_acc,0))</f>
        <v>#N/A</v>
      </c>
      <c r="M476" t="e">
        <f>INDEX(client_codes,MATCH(loaded!AA476,client,0))</f>
        <v>#N/A</v>
      </c>
      <c r="N476" t="e">
        <f>INDEX(src_ref_codes,MATCH(loaded!AC476,src_ref,0))</f>
        <v>#N/A</v>
      </c>
      <c r="O476" s="89" t="e">
        <f>IF(stats!$Y$13,DATE(RIGHT(loaded!AE476,4),MID(loaded!AE476,3,2),LEFT(loaded!AE476,2)),DATE(RIGHT(loaded!AE476,4),MID(loaded!AE476,4,2),LEFT(loaded!AE476,2)))</f>
        <v>#VALUE!</v>
      </c>
      <c r="P476" s="89" t="e">
        <f>IF(stats!$Y$13,DATE(RIGHT(loaded!AG476,4),MID(loaded!AG476,3,2),LEFT(loaded!AG476,2)),DATE(RIGHT(loaded!AG476,4),MID(loaded!AG476,4,2),LEFT(loaded!AG476,2)))</f>
        <v>#VALUE!</v>
      </c>
      <c r="Q476" s="67" t="e">
        <f t="shared" si="15"/>
        <v>#VALUE!</v>
      </c>
      <c r="R476" t="e">
        <f>INDEX(reces_codes,MATCH(loaded!AI476,reason,0))</f>
        <v>#N/A</v>
      </c>
      <c r="S476" t="e">
        <f>INDEX(TDS_codes,MATCH(loaded!AK476,TDS,0))</f>
        <v>#N/A</v>
      </c>
      <c r="T476" t="e">
        <f>IF(M476=2,"",INDEX(method_codes,MATCH(loaded!AM476,method,0)))</f>
        <v>#N/A</v>
      </c>
      <c r="U476" t="e">
        <f>IF(M476=2,"",INDEX(inj_codes,MATCH(loaded!AO476,inj,0)))</f>
        <v>#N/A</v>
      </c>
      <c r="V476" t="e">
        <f>IF(M476=2,"",INDEX(drug_codes,MATCH(loaded!AQ476,drug,0)))</f>
        <v>#N/A</v>
      </c>
      <c r="W476" t="e">
        <f>IF(M476=2,"",_xlfn.IFNA(INDEX(drug_codes,MATCH(loaded!AS476,drug,0)),""))</f>
        <v>#N/A</v>
      </c>
      <c r="X476" t="e">
        <f>IF(M476=2,"",_xlfn.IFNA(INDEX(drug_codes,MATCH(loaded!AU476,drug,0)),""))</f>
        <v>#N/A</v>
      </c>
      <c r="Y476" t="e">
        <f>IF(M476=2,"",_xlfn.IFNA(INDEX(drug_codes,MATCH(loaded!AW476,drug,0)),""))</f>
        <v>#N/A</v>
      </c>
      <c r="Z476" t="e">
        <f>IF(M476=2,"",_xlfn.IFNA(INDEX(drug_codes,MATCH(loaded!AY476,drug,0)),""))</f>
        <v>#N/A</v>
      </c>
      <c r="AA476" t="e">
        <f>IF(M476=2,"",_xlfn.IFNA(INDEX(drug_codes,MATCH(loaded!BA476,drug,0)),""))</f>
        <v>#N/A</v>
      </c>
      <c r="AB476" t="e">
        <f>INDEX(MTT_codes,MATCH(loaded!BC476,MTT,0))</f>
        <v>#N/A</v>
      </c>
      <c r="AC476" t="str">
        <f>_xlfn.IFNA(INDEX(MTT_codes,MATCH(loaded!BE476,MTT,0)),"")</f>
        <v/>
      </c>
      <c r="AD476" t="str">
        <f>_xlfn.IFNA(INDEX(MTT_codes,MATCH(loaded!BG476,MTT,0)),"")</f>
        <v/>
      </c>
      <c r="AE476" t="str">
        <f>_xlfn.IFNA(INDEX(MTT_codes,MATCH(loaded!BI476,MTT,0)),"")</f>
        <v/>
      </c>
      <c r="AF476" t="str">
        <f>_xlfn.IFNA(INDEX(MTT_codes,MATCH(loaded!BK476,MTT,0)),"")</f>
        <v/>
      </c>
      <c r="AG476" t="str">
        <f>_xlfn.IFNA(INDEX(MTT_codes,MATCH(loaded!BM476,MTT,0)),"")</f>
        <v/>
      </c>
      <c r="AH476" t="e">
        <f>INDEX(liv_ar_codes,MATCH(loaded!BO476,liv_ar,0))</f>
        <v>#N/A</v>
      </c>
      <c r="AI476" t="str">
        <f>_xlfn.IFNA(INDEX(MTT_codes,MATCH(loaded!BQ476,MTT,0)),"")</f>
        <v/>
      </c>
      <c r="AJ476">
        <f>_xlfn.IFNA(INDEX(mental_codes,MATCH(loaded!BS476,mental,0)),9)</f>
        <v>9</v>
      </c>
    </row>
    <row r="477" spans="2:36">
      <c r="B477">
        <f>loaded!C477</f>
        <v>0</v>
      </c>
      <c r="C477">
        <f>loaded!I477</f>
        <v>0</v>
      </c>
      <c r="D477">
        <f>IF(loaded!K477="Male",1,IF(loaded!K477="Female",2,9))</f>
        <v>9</v>
      </c>
      <c r="E477" s="89" t="e">
        <f>IF(stats!$Y$13,DATE(RIGHT(loaded!M477,4),MID(loaded!M477,3,2),LEFT(loaded!M477,2)),DATE(RIGHT(loaded!M477,4), MID(loaded!M477,4,2),LEFT(loaded!M477,2)))</f>
        <v>#VALUE!</v>
      </c>
      <c r="F477" s="67" t="e">
        <f t="shared" si="14"/>
        <v>#VALUE!</v>
      </c>
      <c r="G477" t="str">
        <f>LEFT(loaded!O477,3)</f>
        <v/>
      </c>
      <c r="H477" s="67" t="str">
        <f>_xlfn.IFNA(INDEX(cntry_codes,MATCH(loaded!Q477,countries,0)),IF(loaded!Q477="","0003",""))</f>
        <v>0003</v>
      </c>
      <c r="I477" t="e">
        <f>INDEX(atsi_codes,MATCH(loaded!S477,atsi,0))</f>
        <v>#N/A</v>
      </c>
      <c r="J477" t="e">
        <f>INDEX(lang_codes,MATCH(loaded!U477,lang,0))</f>
        <v>#N/A</v>
      </c>
      <c r="K477" s="6">
        <f>loaded!W477</f>
        <v>0</v>
      </c>
      <c r="L477" t="e">
        <f>INDEX(us_acc_codes,MATCH(loaded!Y477,us_acc,0))</f>
        <v>#N/A</v>
      </c>
      <c r="M477" t="e">
        <f>INDEX(client_codes,MATCH(loaded!AA477,client,0))</f>
        <v>#N/A</v>
      </c>
      <c r="N477" t="e">
        <f>INDEX(src_ref_codes,MATCH(loaded!AC477,src_ref,0))</f>
        <v>#N/A</v>
      </c>
      <c r="O477" s="89" t="e">
        <f>IF(stats!$Y$13,DATE(RIGHT(loaded!AE477,4),MID(loaded!AE477,3,2),LEFT(loaded!AE477,2)),DATE(RIGHT(loaded!AE477,4),MID(loaded!AE477,4,2),LEFT(loaded!AE477,2)))</f>
        <v>#VALUE!</v>
      </c>
      <c r="P477" s="89" t="e">
        <f>IF(stats!$Y$13,DATE(RIGHT(loaded!AG477,4),MID(loaded!AG477,3,2),LEFT(loaded!AG477,2)),DATE(RIGHT(loaded!AG477,4),MID(loaded!AG477,4,2),LEFT(loaded!AG477,2)))</f>
        <v>#VALUE!</v>
      </c>
      <c r="Q477" s="67" t="e">
        <f t="shared" si="15"/>
        <v>#VALUE!</v>
      </c>
      <c r="R477" t="e">
        <f>INDEX(reces_codes,MATCH(loaded!AI477,reason,0))</f>
        <v>#N/A</v>
      </c>
      <c r="S477" t="e">
        <f>INDEX(TDS_codes,MATCH(loaded!AK477,TDS,0))</f>
        <v>#N/A</v>
      </c>
      <c r="T477" t="e">
        <f>IF(M477=2,"",INDEX(method_codes,MATCH(loaded!AM477,method,0)))</f>
        <v>#N/A</v>
      </c>
      <c r="U477" t="e">
        <f>IF(M477=2,"",INDEX(inj_codes,MATCH(loaded!AO477,inj,0)))</f>
        <v>#N/A</v>
      </c>
      <c r="V477" t="e">
        <f>IF(M477=2,"",INDEX(drug_codes,MATCH(loaded!AQ477,drug,0)))</f>
        <v>#N/A</v>
      </c>
      <c r="W477" t="e">
        <f>IF(M477=2,"",_xlfn.IFNA(INDEX(drug_codes,MATCH(loaded!AS477,drug,0)),""))</f>
        <v>#N/A</v>
      </c>
      <c r="X477" t="e">
        <f>IF(M477=2,"",_xlfn.IFNA(INDEX(drug_codes,MATCH(loaded!AU477,drug,0)),""))</f>
        <v>#N/A</v>
      </c>
      <c r="Y477" t="e">
        <f>IF(M477=2,"",_xlfn.IFNA(INDEX(drug_codes,MATCH(loaded!AW477,drug,0)),""))</f>
        <v>#N/A</v>
      </c>
      <c r="Z477" t="e">
        <f>IF(M477=2,"",_xlfn.IFNA(INDEX(drug_codes,MATCH(loaded!AY477,drug,0)),""))</f>
        <v>#N/A</v>
      </c>
      <c r="AA477" t="e">
        <f>IF(M477=2,"",_xlfn.IFNA(INDEX(drug_codes,MATCH(loaded!BA477,drug,0)),""))</f>
        <v>#N/A</v>
      </c>
      <c r="AB477" t="e">
        <f>INDEX(MTT_codes,MATCH(loaded!BC477,MTT,0))</f>
        <v>#N/A</v>
      </c>
      <c r="AC477" t="str">
        <f>_xlfn.IFNA(INDEX(MTT_codes,MATCH(loaded!BE477,MTT,0)),"")</f>
        <v/>
      </c>
      <c r="AD477" t="str">
        <f>_xlfn.IFNA(INDEX(MTT_codes,MATCH(loaded!BG477,MTT,0)),"")</f>
        <v/>
      </c>
      <c r="AE477" t="str">
        <f>_xlfn.IFNA(INDEX(MTT_codes,MATCH(loaded!BI477,MTT,0)),"")</f>
        <v/>
      </c>
      <c r="AF477" t="str">
        <f>_xlfn.IFNA(INDEX(MTT_codes,MATCH(loaded!BK477,MTT,0)),"")</f>
        <v/>
      </c>
      <c r="AG477" t="str">
        <f>_xlfn.IFNA(INDEX(MTT_codes,MATCH(loaded!BM477,MTT,0)),"")</f>
        <v/>
      </c>
      <c r="AH477" t="e">
        <f>INDEX(liv_ar_codes,MATCH(loaded!BO477,liv_ar,0))</f>
        <v>#N/A</v>
      </c>
      <c r="AI477" t="str">
        <f>_xlfn.IFNA(INDEX(MTT_codes,MATCH(loaded!BQ477,MTT,0)),"")</f>
        <v/>
      </c>
      <c r="AJ477">
        <f>_xlfn.IFNA(INDEX(mental_codes,MATCH(loaded!BS477,mental,0)),9)</f>
        <v>9</v>
      </c>
    </row>
    <row r="478" spans="2:36">
      <c r="B478">
        <f>loaded!C478</f>
        <v>0</v>
      </c>
      <c r="C478">
        <f>loaded!I478</f>
        <v>0</v>
      </c>
      <c r="D478">
        <f>IF(loaded!K478="Male",1,IF(loaded!K478="Female",2,9))</f>
        <v>9</v>
      </c>
      <c r="E478" s="89" t="e">
        <f>IF(stats!$Y$13,DATE(RIGHT(loaded!M478,4),MID(loaded!M478,3,2),LEFT(loaded!M478,2)),DATE(RIGHT(loaded!M478,4), MID(loaded!M478,4,2),LEFT(loaded!M478,2)))</f>
        <v>#VALUE!</v>
      </c>
      <c r="F478" s="67" t="e">
        <f t="shared" si="14"/>
        <v>#VALUE!</v>
      </c>
      <c r="G478" t="str">
        <f>LEFT(loaded!O478,3)</f>
        <v/>
      </c>
      <c r="H478" s="67" t="str">
        <f>_xlfn.IFNA(INDEX(cntry_codes,MATCH(loaded!Q478,countries,0)),IF(loaded!Q478="","0003",""))</f>
        <v>0003</v>
      </c>
      <c r="I478" t="e">
        <f>INDEX(atsi_codes,MATCH(loaded!S478,atsi,0))</f>
        <v>#N/A</v>
      </c>
      <c r="J478" t="e">
        <f>INDEX(lang_codes,MATCH(loaded!U478,lang,0))</f>
        <v>#N/A</v>
      </c>
      <c r="K478" s="6">
        <f>loaded!W478</f>
        <v>0</v>
      </c>
      <c r="L478" t="e">
        <f>INDEX(us_acc_codes,MATCH(loaded!Y478,us_acc,0))</f>
        <v>#N/A</v>
      </c>
      <c r="M478" t="e">
        <f>INDEX(client_codes,MATCH(loaded!AA478,client,0))</f>
        <v>#N/A</v>
      </c>
      <c r="N478" t="e">
        <f>INDEX(src_ref_codes,MATCH(loaded!AC478,src_ref,0))</f>
        <v>#N/A</v>
      </c>
      <c r="O478" s="89" t="e">
        <f>IF(stats!$Y$13,DATE(RIGHT(loaded!AE478,4),MID(loaded!AE478,3,2),LEFT(loaded!AE478,2)),DATE(RIGHT(loaded!AE478,4),MID(loaded!AE478,4,2),LEFT(loaded!AE478,2)))</f>
        <v>#VALUE!</v>
      </c>
      <c r="P478" s="89" t="e">
        <f>IF(stats!$Y$13,DATE(RIGHT(loaded!AG478,4),MID(loaded!AG478,3,2),LEFT(loaded!AG478,2)),DATE(RIGHT(loaded!AG478,4),MID(loaded!AG478,4,2),LEFT(loaded!AG478,2)))</f>
        <v>#VALUE!</v>
      </c>
      <c r="Q478" s="67" t="e">
        <f t="shared" si="15"/>
        <v>#VALUE!</v>
      </c>
      <c r="R478" t="e">
        <f>INDEX(reces_codes,MATCH(loaded!AI478,reason,0))</f>
        <v>#N/A</v>
      </c>
      <c r="S478" t="e">
        <f>INDEX(TDS_codes,MATCH(loaded!AK478,TDS,0))</f>
        <v>#N/A</v>
      </c>
      <c r="T478" t="e">
        <f>IF(M478=2,"",INDEX(method_codes,MATCH(loaded!AM478,method,0)))</f>
        <v>#N/A</v>
      </c>
      <c r="U478" t="e">
        <f>IF(M478=2,"",INDEX(inj_codes,MATCH(loaded!AO478,inj,0)))</f>
        <v>#N/A</v>
      </c>
      <c r="V478" t="e">
        <f>IF(M478=2,"",INDEX(drug_codes,MATCH(loaded!AQ478,drug,0)))</f>
        <v>#N/A</v>
      </c>
      <c r="W478" t="e">
        <f>IF(M478=2,"",_xlfn.IFNA(INDEX(drug_codes,MATCH(loaded!AS478,drug,0)),""))</f>
        <v>#N/A</v>
      </c>
      <c r="X478" t="e">
        <f>IF(M478=2,"",_xlfn.IFNA(INDEX(drug_codes,MATCH(loaded!AU478,drug,0)),""))</f>
        <v>#N/A</v>
      </c>
      <c r="Y478" t="e">
        <f>IF(M478=2,"",_xlfn.IFNA(INDEX(drug_codes,MATCH(loaded!AW478,drug,0)),""))</f>
        <v>#N/A</v>
      </c>
      <c r="Z478" t="e">
        <f>IF(M478=2,"",_xlfn.IFNA(INDEX(drug_codes,MATCH(loaded!AY478,drug,0)),""))</f>
        <v>#N/A</v>
      </c>
      <c r="AA478" t="e">
        <f>IF(M478=2,"",_xlfn.IFNA(INDEX(drug_codes,MATCH(loaded!BA478,drug,0)),""))</f>
        <v>#N/A</v>
      </c>
      <c r="AB478" t="e">
        <f>INDEX(MTT_codes,MATCH(loaded!BC478,MTT,0))</f>
        <v>#N/A</v>
      </c>
      <c r="AC478" t="str">
        <f>_xlfn.IFNA(INDEX(MTT_codes,MATCH(loaded!BE478,MTT,0)),"")</f>
        <v/>
      </c>
      <c r="AD478" t="str">
        <f>_xlfn.IFNA(INDEX(MTT_codes,MATCH(loaded!BG478,MTT,0)),"")</f>
        <v/>
      </c>
      <c r="AE478" t="str">
        <f>_xlfn.IFNA(INDEX(MTT_codes,MATCH(loaded!BI478,MTT,0)),"")</f>
        <v/>
      </c>
      <c r="AF478" t="str">
        <f>_xlfn.IFNA(INDEX(MTT_codes,MATCH(loaded!BK478,MTT,0)),"")</f>
        <v/>
      </c>
      <c r="AG478" t="str">
        <f>_xlfn.IFNA(INDEX(MTT_codes,MATCH(loaded!BM478,MTT,0)),"")</f>
        <v/>
      </c>
      <c r="AH478" t="e">
        <f>INDEX(liv_ar_codes,MATCH(loaded!BO478,liv_ar,0))</f>
        <v>#N/A</v>
      </c>
      <c r="AI478" t="str">
        <f>_xlfn.IFNA(INDEX(MTT_codes,MATCH(loaded!BQ478,MTT,0)),"")</f>
        <v/>
      </c>
      <c r="AJ478">
        <f>_xlfn.IFNA(INDEX(mental_codes,MATCH(loaded!BS478,mental,0)),9)</f>
        <v>9</v>
      </c>
    </row>
    <row r="479" spans="2:36">
      <c r="B479">
        <f>loaded!C479</f>
        <v>0</v>
      </c>
      <c r="C479">
        <f>loaded!I479</f>
        <v>0</v>
      </c>
      <c r="D479">
        <f>IF(loaded!K479="Male",1,IF(loaded!K479="Female",2,9))</f>
        <v>9</v>
      </c>
      <c r="E479" s="89" t="e">
        <f>IF(stats!$Y$13,DATE(RIGHT(loaded!M479,4),MID(loaded!M479,3,2),LEFT(loaded!M479,2)),DATE(RIGHT(loaded!M479,4), MID(loaded!M479,4,2),LEFT(loaded!M479,2)))</f>
        <v>#VALUE!</v>
      </c>
      <c r="F479" s="67" t="e">
        <f t="shared" si="14"/>
        <v>#VALUE!</v>
      </c>
      <c r="G479" t="str">
        <f>LEFT(loaded!O479,3)</f>
        <v/>
      </c>
      <c r="H479" s="67" t="str">
        <f>_xlfn.IFNA(INDEX(cntry_codes,MATCH(loaded!Q479,countries,0)),IF(loaded!Q479="","0003",""))</f>
        <v>0003</v>
      </c>
      <c r="I479" t="e">
        <f>INDEX(atsi_codes,MATCH(loaded!S479,atsi,0))</f>
        <v>#N/A</v>
      </c>
      <c r="J479" t="e">
        <f>INDEX(lang_codes,MATCH(loaded!U479,lang,0))</f>
        <v>#N/A</v>
      </c>
      <c r="K479" s="6">
        <f>loaded!W479</f>
        <v>0</v>
      </c>
      <c r="L479" t="e">
        <f>INDEX(us_acc_codes,MATCH(loaded!Y479,us_acc,0))</f>
        <v>#N/A</v>
      </c>
      <c r="M479" t="e">
        <f>INDEX(client_codes,MATCH(loaded!AA479,client,0))</f>
        <v>#N/A</v>
      </c>
      <c r="N479" t="e">
        <f>INDEX(src_ref_codes,MATCH(loaded!AC479,src_ref,0))</f>
        <v>#N/A</v>
      </c>
      <c r="O479" s="89" t="e">
        <f>IF(stats!$Y$13,DATE(RIGHT(loaded!AE479,4),MID(loaded!AE479,3,2),LEFT(loaded!AE479,2)),DATE(RIGHT(loaded!AE479,4),MID(loaded!AE479,4,2),LEFT(loaded!AE479,2)))</f>
        <v>#VALUE!</v>
      </c>
      <c r="P479" s="89" t="e">
        <f>IF(stats!$Y$13,DATE(RIGHT(loaded!AG479,4),MID(loaded!AG479,3,2),LEFT(loaded!AG479,2)),DATE(RIGHT(loaded!AG479,4),MID(loaded!AG479,4,2),LEFT(loaded!AG479,2)))</f>
        <v>#VALUE!</v>
      </c>
      <c r="Q479" s="67" t="e">
        <f t="shared" si="15"/>
        <v>#VALUE!</v>
      </c>
      <c r="R479" t="e">
        <f>INDEX(reces_codes,MATCH(loaded!AI479,reason,0))</f>
        <v>#N/A</v>
      </c>
      <c r="S479" t="e">
        <f>INDEX(TDS_codes,MATCH(loaded!AK479,TDS,0))</f>
        <v>#N/A</v>
      </c>
      <c r="T479" t="e">
        <f>IF(M479=2,"",INDEX(method_codes,MATCH(loaded!AM479,method,0)))</f>
        <v>#N/A</v>
      </c>
      <c r="U479" t="e">
        <f>IF(M479=2,"",INDEX(inj_codes,MATCH(loaded!AO479,inj,0)))</f>
        <v>#N/A</v>
      </c>
      <c r="V479" t="e">
        <f>IF(M479=2,"",INDEX(drug_codes,MATCH(loaded!AQ479,drug,0)))</f>
        <v>#N/A</v>
      </c>
      <c r="W479" t="e">
        <f>IF(M479=2,"",_xlfn.IFNA(INDEX(drug_codes,MATCH(loaded!AS479,drug,0)),""))</f>
        <v>#N/A</v>
      </c>
      <c r="X479" t="e">
        <f>IF(M479=2,"",_xlfn.IFNA(INDEX(drug_codes,MATCH(loaded!AU479,drug,0)),""))</f>
        <v>#N/A</v>
      </c>
      <c r="Y479" t="e">
        <f>IF(M479=2,"",_xlfn.IFNA(INDEX(drug_codes,MATCH(loaded!AW479,drug,0)),""))</f>
        <v>#N/A</v>
      </c>
      <c r="Z479" t="e">
        <f>IF(M479=2,"",_xlfn.IFNA(INDEX(drug_codes,MATCH(loaded!AY479,drug,0)),""))</f>
        <v>#N/A</v>
      </c>
      <c r="AA479" t="e">
        <f>IF(M479=2,"",_xlfn.IFNA(INDEX(drug_codes,MATCH(loaded!BA479,drug,0)),""))</f>
        <v>#N/A</v>
      </c>
      <c r="AB479" t="e">
        <f>INDEX(MTT_codes,MATCH(loaded!BC479,MTT,0))</f>
        <v>#N/A</v>
      </c>
      <c r="AC479" t="str">
        <f>_xlfn.IFNA(INDEX(MTT_codes,MATCH(loaded!BE479,MTT,0)),"")</f>
        <v/>
      </c>
      <c r="AD479" t="str">
        <f>_xlfn.IFNA(INDEX(MTT_codes,MATCH(loaded!BG479,MTT,0)),"")</f>
        <v/>
      </c>
      <c r="AE479" t="str">
        <f>_xlfn.IFNA(INDEX(MTT_codes,MATCH(loaded!BI479,MTT,0)),"")</f>
        <v/>
      </c>
      <c r="AF479" t="str">
        <f>_xlfn.IFNA(INDEX(MTT_codes,MATCH(loaded!BK479,MTT,0)),"")</f>
        <v/>
      </c>
      <c r="AG479" t="str">
        <f>_xlfn.IFNA(INDEX(MTT_codes,MATCH(loaded!BM479,MTT,0)),"")</f>
        <v/>
      </c>
      <c r="AH479" t="e">
        <f>INDEX(liv_ar_codes,MATCH(loaded!BO479,liv_ar,0))</f>
        <v>#N/A</v>
      </c>
      <c r="AI479" t="str">
        <f>_xlfn.IFNA(INDEX(MTT_codes,MATCH(loaded!BQ479,MTT,0)),"")</f>
        <v/>
      </c>
      <c r="AJ479">
        <f>_xlfn.IFNA(INDEX(mental_codes,MATCH(loaded!BS479,mental,0)),9)</f>
        <v>9</v>
      </c>
    </row>
    <row r="480" spans="2:36">
      <c r="B480">
        <f>loaded!C480</f>
        <v>0</v>
      </c>
      <c r="C480">
        <f>loaded!I480</f>
        <v>0</v>
      </c>
      <c r="D480">
        <f>IF(loaded!K480="Male",1,IF(loaded!K480="Female",2,9))</f>
        <v>9</v>
      </c>
      <c r="E480" s="89" t="e">
        <f>IF(stats!$Y$13,DATE(RIGHT(loaded!M480,4),MID(loaded!M480,3,2),LEFT(loaded!M480,2)),DATE(RIGHT(loaded!M480,4), MID(loaded!M480,4,2),LEFT(loaded!M480,2)))</f>
        <v>#VALUE!</v>
      </c>
      <c r="F480" s="67" t="e">
        <f t="shared" si="14"/>
        <v>#VALUE!</v>
      </c>
      <c r="G480" t="str">
        <f>LEFT(loaded!O480,3)</f>
        <v/>
      </c>
      <c r="H480" s="67" t="str">
        <f>_xlfn.IFNA(INDEX(cntry_codes,MATCH(loaded!Q480,countries,0)),IF(loaded!Q480="","0003",""))</f>
        <v>0003</v>
      </c>
      <c r="I480" t="e">
        <f>INDEX(atsi_codes,MATCH(loaded!S480,atsi,0))</f>
        <v>#N/A</v>
      </c>
      <c r="J480" t="e">
        <f>INDEX(lang_codes,MATCH(loaded!U480,lang,0))</f>
        <v>#N/A</v>
      </c>
      <c r="K480" s="6">
        <f>loaded!W480</f>
        <v>0</v>
      </c>
      <c r="L480" t="e">
        <f>INDEX(us_acc_codes,MATCH(loaded!Y480,us_acc,0))</f>
        <v>#N/A</v>
      </c>
      <c r="M480" t="e">
        <f>INDEX(client_codes,MATCH(loaded!AA480,client,0))</f>
        <v>#N/A</v>
      </c>
      <c r="N480" t="e">
        <f>INDEX(src_ref_codes,MATCH(loaded!AC480,src_ref,0))</f>
        <v>#N/A</v>
      </c>
      <c r="O480" s="89" t="e">
        <f>IF(stats!$Y$13,DATE(RIGHT(loaded!AE480,4),MID(loaded!AE480,3,2),LEFT(loaded!AE480,2)),DATE(RIGHT(loaded!AE480,4),MID(loaded!AE480,4,2),LEFT(loaded!AE480,2)))</f>
        <v>#VALUE!</v>
      </c>
      <c r="P480" s="89" t="e">
        <f>IF(stats!$Y$13,DATE(RIGHT(loaded!AG480,4),MID(loaded!AG480,3,2),LEFT(loaded!AG480,2)),DATE(RIGHT(loaded!AG480,4),MID(loaded!AG480,4,2),LEFT(loaded!AG480,2)))</f>
        <v>#VALUE!</v>
      </c>
      <c r="Q480" s="67" t="e">
        <f t="shared" si="15"/>
        <v>#VALUE!</v>
      </c>
      <c r="R480" t="e">
        <f>INDEX(reces_codes,MATCH(loaded!AI480,reason,0))</f>
        <v>#N/A</v>
      </c>
      <c r="S480" t="e">
        <f>INDEX(TDS_codes,MATCH(loaded!AK480,TDS,0))</f>
        <v>#N/A</v>
      </c>
      <c r="T480" t="e">
        <f>IF(M480=2,"",INDEX(method_codes,MATCH(loaded!AM480,method,0)))</f>
        <v>#N/A</v>
      </c>
      <c r="U480" t="e">
        <f>IF(M480=2,"",INDEX(inj_codes,MATCH(loaded!AO480,inj,0)))</f>
        <v>#N/A</v>
      </c>
      <c r="V480" t="e">
        <f>IF(M480=2,"",INDEX(drug_codes,MATCH(loaded!AQ480,drug,0)))</f>
        <v>#N/A</v>
      </c>
      <c r="W480" t="e">
        <f>IF(M480=2,"",_xlfn.IFNA(INDEX(drug_codes,MATCH(loaded!AS480,drug,0)),""))</f>
        <v>#N/A</v>
      </c>
      <c r="X480" t="e">
        <f>IF(M480=2,"",_xlfn.IFNA(INDEX(drug_codes,MATCH(loaded!AU480,drug,0)),""))</f>
        <v>#N/A</v>
      </c>
      <c r="Y480" t="e">
        <f>IF(M480=2,"",_xlfn.IFNA(INDEX(drug_codes,MATCH(loaded!AW480,drug,0)),""))</f>
        <v>#N/A</v>
      </c>
      <c r="Z480" t="e">
        <f>IF(M480=2,"",_xlfn.IFNA(INDEX(drug_codes,MATCH(loaded!AY480,drug,0)),""))</f>
        <v>#N/A</v>
      </c>
      <c r="AA480" t="e">
        <f>IF(M480=2,"",_xlfn.IFNA(INDEX(drug_codes,MATCH(loaded!BA480,drug,0)),""))</f>
        <v>#N/A</v>
      </c>
      <c r="AB480" t="e">
        <f>INDEX(MTT_codes,MATCH(loaded!BC480,MTT,0))</f>
        <v>#N/A</v>
      </c>
      <c r="AC480" t="str">
        <f>_xlfn.IFNA(INDEX(MTT_codes,MATCH(loaded!BE480,MTT,0)),"")</f>
        <v/>
      </c>
      <c r="AD480" t="str">
        <f>_xlfn.IFNA(INDEX(MTT_codes,MATCH(loaded!BG480,MTT,0)),"")</f>
        <v/>
      </c>
      <c r="AE480" t="str">
        <f>_xlfn.IFNA(INDEX(MTT_codes,MATCH(loaded!BI480,MTT,0)),"")</f>
        <v/>
      </c>
      <c r="AF480" t="str">
        <f>_xlfn.IFNA(INDEX(MTT_codes,MATCH(loaded!BK480,MTT,0)),"")</f>
        <v/>
      </c>
      <c r="AG480" t="str">
        <f>_xlfn.IFNA(INDEX(MTT_codes,MATCH(loaded!BM480,MTT,0)),"")</f>
        <v/>
      </c>
      <c r="AH480" t="e">
        <f>INDEX(liv_ar_codes,MATCH(loaded!BO480,liv_ar,0))</f>
        <v>#N/A</v>
      </c>
      <c r="AI480" t="str">
        <f>_xlfn.IFNA(INDEX(MTT_codes,MATCH(loaded!BQ480,MTT,0)),"")</f>
        <v/>
      </c>
      <c r="AJ480">
        <f>_xlfn.IFNA(INDEX(mental_codes,MATCH(loaded!BS480,mental,0)),9)</f>
        <v>9</v>
      </c>
    </row>
    <row r="481" spans="2:36">
      <c r="B481">
        <f>loaded!C481</f>
        <v>0</v>
      </c>
      <c r="C481">
        <f>loaded!I481</f>
        <v>0</v>
      </c>
      <c r="D481">
        <f>IF(loaded!K481="Male",1,IF(loaded!K481="Female",2,9))</f>
        <v>9</v>
      </c>
      <c r="E481" s="89" t="e">
        <f>IF(stats!$Y$13,DATE(RIGHT(loaded!M481,4),MID(loaded!M481,3,2),LEFT(loaded!M481,2)),DATE(RIGHT(loaded!M481,4), MID(loaded!M481,4,2),LEFT(loaded!M481,2)))</f>
        <v>#VALUE!</v>
      </c>
      <c r="F481" s="67" t="e">
        <f t="shared" si="14"/>
        <v>#VALUE!</v>
      </c>
      <c r="G481" t="str">
        <f>LEFT(loaded!O481,3)</f>
        <v/>
      </c>
      <c r="H481" s="67" t="str">
        <f>_xlfn.IFNA(INDEX(cntry_codes,MATCH(loaded!Q481,countries,0)),IF(loaded!Q481="","0003",""))</f>
        <v>0003</v>
      </c>
      <c r="I481" t="e">
        <f>INDEX(atsi_codes,MATCH(loaded!S481,atsi,0))</f>
        <v>#N/A</v>
      </c>
      <c r="J481" t="e">
        <f>INDEX(lang_codes,MATCH(loaded!U481,lang,0))</f>
        <v>#N/A</v>
      </c>
      <c r="K481" s="6">
        <f>loaded!W481</f>
        <v>0</v>
      </c>
      <c r="L481" t="e">
        <f>INDEX(us_acc_codes,MATCH(loaded!Y481,us_acc,0))</f>
        <v>#N/A</v>
      </c>
      <c r="M481" t="e">
        <f>INDEX(client_codes,MATCH(loaded!AA481,client,0))</f>
        <v>#N/A</v>
      </c>
      <c r="N481" t="e">
        <f>INDEX(src_ref_codes,MATCH(loaded!AC481,src_ref,0))</f>
        <v>#N/A</v>
      </c>
      <c r="O481" s="89" t="e">
        <f>IF(stats!$Y$13,DATE(RIGHT(loaded!AE481,4),MID(loaded!AE481,3,2),LEFT(loaded!AE481,2)),DATE(RIGHT(loaded!AE481,4),MID(loaded!AE481,4,2),LEFT(loaded!AE481,2)))</f>
        <v>#VALUE!</v>
      </c>
      <c r="P481" s="89" t="e">
        <f>IF(stats!$Y$13,DATE(RIGHT(loaded!AG481,4),MID(loaded!AG481,3,2),LEFT(loaded!AG481,2)),DATE(RIGHT(loaded!AG481,4),MID(loaded!AG481,4,2),LEFT(loaded!AG481,2)))</f>
        <v>#VALUE!</v>
      </c>
      <c r="Q481" s="67" t="e">
        <f t="shared" si="15"/>
        <v>#VALUE!</v>
      </c>
      <c r="R481" t="e">
        <f>INDEX(reces_codes,MATCH(loaded!AI481,reason,0))</f>
        <v>#N/A</v>
      </c>
      <c r="S481" t="e">
        <f>INDEX(TDS_codes,MATCH(loaded!AK481,TDS,0))</f>
        <v>#N/A</v>
      </c>
      <c r="T481" t="e">
        <f>IF(M481=2,"",INDEX(method_codes,MATCH(loaded!AM481,method,0)))</f>
        <v>#N/A</v>
      </c>
      <c r="U481" t="e">
        <f>IF(M481=2,"",INDEX(inj_codes,MATCH(loaded!AO481,inj,0)))</f>
        <v>#N/A</v>
      </c>
      <c r="V481" t="e">
        <f>IF(M481=2,"",INDEX(drug_codes,MATCH(loaded!AQ481,drug,0)))</f>
        <v>#N/A</v>
      </c>
      <c r="W481" t="e">
        <f>IF(M481=2,"",_xlfn.IFNA(INDEX(drug_codes,MATCH(loaded!AS481,drug,0)),""))</f>
        <v>#N/A</v>
      </c>
      <c r="X481" t="e">
        <f>IF(M481=2,"",_xlfn.IFNA(INDEX(drug_codes,MATCH(loaded!AU481,drug,0)),""))</f>
        <v>#N/A</v>
      </c>
      <c r="Y481" t="e">
        <f>IF(M481=2,"",_xlfn.IFNA(INDEX(drug_codes,MATCH(loaded!AW481,drug,0)),""))</f>
        <v>#N/A</v>
      </c>
      <c r="Z481" t="e">
        <f>IF(M481=2,"",_xlfn.IFNA(INDEX(drug_codes,MATCH(loaded!AY481,drug,0)),""))</f>
        <v>#N/A</v>
      </c>
      <c r="AA481" t="e">
        <f>IF(M481=2,"",_xlfn.IFNA(INDEX(drug_codes,MATCH(loaded!BA481,drug,0)),""))</f>
        <v>#N/A</v>
      </c>
      <c r="AB481" t="e">
        <f>INDEX(MTT_codes,MATCH(loaded!BC481,MTT,0))</f>
        <v>#N/A</v>
      </c>
      <c r="AC481" t="str">
        <f>_xlfn.IFNA(INDEX(MTT_codes,MATCH(loaded!BE481,MTT,0)),"")</f>
        <v/>
      </c>
      <c r="AD481" t="str">
        <f>_xlfn.IFNA(INDEX(MTT_codes,MATCH(loaded!BG481,MTT,0)),"")</f>
        <v/>
      </c>
      <c r="AE481" t="str">
        <f>_xlfn.IFNA(INDEX(MTT_codes,MATCH(loaded!BI481,MTT,0)),"")</f>
        <v/>
      </c>
      <c r="AF481" t="str">
        <f>_xlfn.IFNA(INDEX(MTT_codes,MATCH(loaded!BK481,MTT,0)),"")</f>
        <v/>
      </c>
      <c r="AG481" t="str">
        <f>_xlfn.IFNA(INDEX(MTT_codes,MATCH(loaded!BM481,MTT,0)),"")</f>
        <v/>
      </c>
      <c r="AH481" t="e">
        <f>INDEX(liv_ar_codes,MATCH(loaded!BO481,liv_ar,0))</f>
        <v>#N/A</v>
      </c>
      <c r="AI481" t="str">
        <f>_xlfn.IFNA(INDEX(MTT_codes,MATCH(loaded!BQ481,MTT,0)),"")</f>
        <v/>
      </c>
      <c r="AJ481">
        <f>_xlfn.IFNA(INDEX(mental_codes,MATCH(loaded!BS481,mental,0)),9)</f>
        <v>9</v>
      </c>
    </row>
    <row r="482" spans="2:36">
      <c r="B482">
        <f>loaded!C482</f>
        <v>0</v>
      </c>
      <c r="C482">
        <f>loaded!I482</f>
        <v>0</v>
      </c>
      <c r="D482">
        <f>IF(loaded!K482="Male",1,IF(loaded!K482="Female",2,9))</f>
        <v>9</v>
      </c>
      <c r="E482" s="89" t="e">
        <f>IF(stats!$Y$13,DATE(RIGHT(loaded!M482,4),MID(loaded!M482,3,2),LEFT(loaded!M482,2)),DATE(RIGHT(loaded!M482,4), MID(loaded!M482,4,2),LEFT(loaded!M482,2)))</f>
        <v>#VALUE!</v>
      </c>
      <c r="F482" s="67" t="e">
        <f t="shared" si="14"/>
        <v>#VALUE!</v>
      </c>
      <c r="G482" t="str">
        <f>LEFT(loaded!O482,3)</f>
        <v/>
      </c>
      <c r="H482" s="67" t="str">
        <f>_xlfn.IFNA(INDEX(cntry_codes,MATCH(loaded!Q482,countries,0)),IF(loaded!Q482="","0003",""))</f>
        <v>0003</v>
      </c>
      <c r="I482" t="e">
        <f>INDEX(atsi_codes,MATCH(loaded!S482,atsi,0))</f>
        <v>#N/A</v>
      </c>
      <c r="J482" t="e">
        <f>INDEX(lang_codes,MATCH(loaded!U482,lang,0))</f>
        <v>#N/A</v>
      </c>
      <c r="K482" s="6">
        <f>loaded!W482</f>
        <v>0</v>
      </c>
      <c r="L482" t="e">
        <f>INDEX(us_acc_codes,MATCH(loaded!Y482,us_acc,0))</f>
        <v>#N/A</v>
      </c>
      <c r="M482" t="e">
        <f>INDEX(client_codes,MATCH(loaded!AA482,client,0))</f>
        <v>#N/A</v>
      </c>
      <c r="N482" t="e">
        <f>INDEX(src_ref_codes,MATCH(loaded!AC482,src_ref,0))</f>
        <v>#N/A</v>
      </c>
      <c r="O482" s="89" t="e">
        <f>IF(stats!$Y$13,DATE(RIGHT(loaded!AE482,4),MID(loaded!AE482,3,2),LEFT(loaded!AE482,2)),DATE(RIGHT(loaded!AE482,4),MID(loaded!AE482,4,2),LEFT(loaded!AE482,2)))</f>
        <v>#VALUE!</v>
      </c>
      <c r="P482" s="89" t="e">
        <f>IF(stats!$Y$13,DATE(RIGHT(loaded!AG482,4),MID(loaded!AG482,3,2),LEFT(loaded!AG482,2)),DATE(RIGHT(loaded!AG482,4),MID(loaded!AG482,4,2),LEFT(loaded!AG482,2)))</f>
        <v>#VALUE!</v>
      </c>
      <c r="Q482" s="67" t="e">
        <f t="shared" si="15"/>
        <v>#VALUE!</v>
      </c>
      <c r="R482" t="e">
        <f>INDEX(reces_codes,MATCH(loaded!AI482,reason,0))</f>
        <v>#N/A</v>
      </c>
      <c r="S482" t="e">
        <f>INDEX(TDS_codes,MATCH(loaded!AK482,TDS,0))</f>
        <v>#N/A</v>
      </c>
      <c r="T482" t="e">
        <f>IF(M482=2,"",INDEX(method_codes,MATCH(loaded!AM482,method,0)))</f>
        <v>#N/A</v>
      </c>
      <c r="U482" t="e">
        <f>IF(M482=2,"",INDEX(inj_codes,MATCH(loaded!AO482,inj,0)))</f>
        <v>#N/A</v>
      </c>
      <c r="V482" t="e">
        <f>IF(M482=2,"",INDEX(drug_codes,MATCH(loaded!AQ482,drug,0)))</f>
        <v>#N/A</v>
      </c>
      <c r="W482" t="e">
        <f>IF(M482=2,"",_xlfn.IFNA(INDEX(drug_codes,MATCH(loaded!AS482,drug,0)),""))</f>
        <v>#N/A</v>
      </c>
      <c r="X482" t="e">
        <f>IF(M482=2,"",_xlfn.IFNA(INDEX(drug_codes,MATCH(loaded!AU482,drug,0)),""))</f>
        <v>#N/A</v>
      </c>
      <c r="Y482" t="e">
        <f>IF(M482=2,"",_xlfn.IFNA(INDEX(drug_codes,MATCH(loaded!AW482,drug,0)),""))</f>
        <v>#N/A</v>
      </c>
      <c r="Z482" t="e">
        <f>IF(M482=2,"",_xlfn.IFNA(INDEX(drug_codes,MATCH(loaded!AY482,drug,0)),""))</f>
        <v>#N/A</v>
      </c>
      <c r="AA482" t="e">
        <f>IF(M482=2,"",_xlfn.IFNA(INDEX(drug_codes,MATCH(loaded!BA482,drug,0)),""))</f>
        <v>#N/A</v>
      </c>
      <c r="AB482" t="e">
        <f>INDEX(MTT_codes,MATCH(loaded!BC482,MTT,0))</f>
        <v>#N/A</v>
      </c>
      <c r="AC482" t="str">
        <f>_xlfn.IFNA(INDEX(MTT_codes,MATCH(loaded!BE482,MTT,0)),"")</f>
        <v/>
      </c>
      <c r="AD482" t="str">
        <f>_xlfn.IFNA(INDEX(MTT_codes,MATCH(loaded!BG482,MTT,0)),"")</f>
        <v/>
      </c>
      <c r="AE482" t="str">
        <f>_xlfn.IFNA(INDEX(MTT_codes,MATCH(loaded!BI482,MTT,0)),"")</f>
        <v/>
      </c>
      <c r="AF482" t="str">
        <f>_xlfn.IFNA(INDEX(MTT_codes,MATCH(loaded!BK482,MTT,0)),"")</f>
        <v/>
      </c>
      <c r="AG482" t="str">
        <f>_xlfn.IFNA(INDEX(MTT_codes,MATCH(loaded!BM482,MTT,0)),"")</f>
        <v/>
      </c>
      <c r="AH482" t="e">
        <f>INDEX(liv_ar_codes,MATCH(loaded!BO482,liv_ar,0))</f>
        <v>#N/A</v>
      </c>
      <c r="AI482" t="str">
        <f>_xlfn.IFNA(INDEX(MTT_codes,MATCH(loaded!BQ482,MTT,0)),"")</f>
        <v/>
      </c>
      <c r="AJ482">
        <f>_xlfn.IFNA(INDEX(mental_codes,MATCH(loaded!BS482,mental,0)),9)</f>
        <v>9</v>
      </c>
    </row>
    <row r="483" spans="2:36">
      <c r="B483">
        <f>loaded!C483</f>
        <v>0</v>
      </c>
      <c r="C483">
        <f>loaded!I483</f>
        <v>0</v>
      </c>
      <c r="D483">
        <f>IF(loaded!K483="Male",1,IF(loaded!K483="Female",2,9))</f>
        <v>9</v>
      </c>
      <c r="E483" s="89" t="e">
        <f>IF(stats!$Y$13,DATE(RIGHT(loaded!M483,4),MID(loaded!M483,3,2),LEFT(loaded!M483,2)),DATE(RIGHT(loaded!M483,4), MID(loaded!M483,4,2),LEFT(loaded!M483,2)))</f>
        <v>#VALUE!</v>
      </c>
      <c r="F483" s="67" t="e">
        <f t="shared" si="14"/>
        <v>#VALUE!</v>
      </c>
      <c r="G483" t="str">
        <f>LEFT(loaded!O483,3)</f>
        <v/>
      </c>
      <c r="H483" s="67" t="str">
        <f>_xlfn.IFNA(INDEX(cntry_codes,MATCH(loaded!Q483,countries,0)),IF(loaded!Q483="","0003",""))</f>
        <v>0003</v>
      </c>
      <c r="I483" t="e">
        <f>INDEX(atsi_codes,MATCH(loaded!S483,atsi,0))</f>
        <v>#N/A</v>
      </c>
      <c r="J483" t="e">
        <f>INDEX(lang_codes,MATCH(loaded!U483,lang,0))</f>
        <v>#N/A</v>
      </c>
      <c r="K483" s="6">
        <f>loaded!W483</f>
        <v>0</v>
      </c>
      <c r="L483" t="e">
        <f>INDEX(us_acc_codes,MATCH(loaded!Y483,us_acc,0))</f>
        <v>#N/A</v>
      </c>
      <c r="M483" t="e">
        <f>INDEX(client_codes,MATCH(loaded!AA483,client,0))</f>
        <v>#N/A</v>
      </c>
      <c r="N483" t="e">
        <f>INDEX(src_ref_codes,MATCH(loaded!AC483,src_ref,0))</f>
        <v>#N/A</v>
      </c>
      <c r="O483" s="89" t="e">
        <f>IF(stats!$Y$13,DATE(RIGHT(loaded!AE483,4),MID(loaded!AE483,3,2),LEFT(loaded!AE483,2)),DATE(RIGHT(loaded!AE483,4),MID(loaded!AE483,4,2),LEFT(loaded!AE483,2)))</f>
        <v>#VALUE!</v>
      </c>
      <c r="P483" s="89" t="e">
        <f>IF(stats!$Y$13,DATE(RIGHT(loaded!AG483,4),MID(loaded!AG483,3,2),LEFT(loaded!AG483,2)),DATE(RIGHT(loaded!AG483,4),MID(loaded!AG483,4,2),LEFT(loaded!AG483,2)))</f>
        <v>#VALUE!</v>
      </c>
      <c r="Q483" s="67" t="e">
        <f t="shared" si="15"/>
        <v>#VALUE!</v>
      </c>
      <c r="R483" t="e">
        <f>INDEX(reces_codes,MATCH(loaded!AI483,reason,0))</f>
        <v>#N/A</v>
      </c>
      <c r="S483" t="e">
        <f>INDEX(TDS_codes,MATCH(loaded!AK483,TDS,0))</f>
        <v>#N/A</v>
      </c>
      <c r="T483" t="e">
        <f>IF(M483=2,"",INDEX(method_codes,MATCH(loaded!AM483,method,0)))</f>
        <v>#N/A</v>
      </c>
      <c r="U483" t="e">
        <f>IF(M483=2,"",INDEX(inj_codes,MATCH(loaded!AO483,inj,0)))</f>
        <v>#N/A</v>
      </c>
      <c r="V483" t="e">
        <f>IF(M483=2,"",INDEX(drug_codes,MATCH(loaded!AQ483,drug,0)))</f>
        <v>#N/A</v>
      </c>
      <c r="W483" t="e">
        <f>IF(M483=2,"",_xlfn.IFNA(INDEX(drug_codes,MATCH(loaded!AS483,drug,0)),""))</f>
        <v>#N/A</v>
      </c>
      <c r="X483" t="e">
        <f>IF(M483=2,"",_xlfn.IFNA(INDEX(drug_codes,MATCH(loaded!AU483,drug,0)),""))</f>
        <v>#N/A</v>
      </c>
      <c r="Y483" t="e">
        <f>IF(M483=2,"",_xlfn.IFNA(INDEX(drug_codes,MATCH(loaded!AW483,drug,0)),""))</f>
        <v>#N/A</v>
      </c>
      <c r="Z483" t="e">
        <f>IF(M483=2,"",_xlfn.IFNA(INDEX(drug_codes,MATCH(loaded!AY483,drug,0)),""))</f>
        <v>#N/A</v>
      </c>
      <c r="AA483" t="e">
        <f>IF(M483=2,"",_xlfn.IFNA(INDEX(drug_codes,MATCH(loaded!BA483,drug,0)),""))</f>
        <v>#N/A</v>
      </c>
      <c r="AB483" t="e">
        <f>INDEX(MTT_codes,MATCH(loaded!BC483,MTT,0))</f>
        <v>#N/A</v>
      </c>
      <c r="AC483" t="str">
        <f>_xlfn.IFNA(INDEX(MTT_codes,MATCH(loaded!BE483,MTT,0)),"")</f>
        <v/>
      </c>
      <c r="AD483" t="str">
        <f>_xlfn.IFNA(INDEX(MTT_codes,MATCH(loaded!BG483,MTT,0)),"")</f>
        <v/>
      </c>
      <c r="AE483" t="str">
        <f>_xlfn.IFNA(INDEX(MTT_codes,MATCH(loaded!BI483,MTT,0)),"")</f>
        <v/>
      </c>
      <c r="AF483" t="str">
        <f>_xlfn.IFNA(INDEX(MTT_codes,MATCH(loaded!BK483,MTT,0)),"")</f>
        <v/>
      </c>
      <c r="AG483" t="str">
        <f>_xlfn.IFNA(INDEX(MTT_codes,MATCH(loaded!BM483,MTT,0)),"")</f>
        <v/>
      </c>
      <c r="AH483" t="e">
        <f>INDEX(liv_ar_codes,MATCH(loaded!BO483,liv_ar,0))</f>
        <v>#N/A</v>
      </c>
      <c r="AI483" t="str">
        <f>_xlfn.IFNA(INDEX(MTT_codes,MATCH(loaded!BQ483,MTT,0)),"")</f>
        <v/>
      </c>
      <c r="AJ483">
        <f>_xlfn.IFNA(INDEX(mental_codes,MATCH(loaded!BS483,mental,0)),9)</f>
        <v>9</v>
      </c>
    </row>
    <row r="484" spans="2:36">
      <c r="B484">
        <f>loaded!C484</f>
        <v>0</v>
      </c>
      <c r="C484">
        <f>loaded!I484</f>
        <v>0</v>
      </c>
      <c r="D484">
        <f>IF(loaded!K484="Male",1,IF(loaded!K484="Female",2,9))</f>
        <v>9</v>
      </c>
      <c r="E484" s="89" t="e">
        <f>IF(stats!$Y$13,DATE(RIGHT(loaded!M484,4),MID(loaded!M484,3,2),LEFT(loaded!M484,2)),DATE(RIGHT(loaded!M484,4), MID(loaded!M484,4,2),LEFT(loaded!M484,2)))</f>
        <v>#VALUE!</v>
      </c>
      <c r="F484" s="67" t="e">
        <f t="shared" si="14"/>
        <v>#VALUE!</v>
      </c>
      <c r="G484" t="str">
        <f>LEFT(loaded!O484,3)</f>
        <v/>
      </c>
      <c r="H484" s="67" t="str">
        <f>_xlfn.IFNA(INDEX(cntry_codes,MATCH(loaded!Q484,countries,0)),IF(loaded!Q484="","0003",""))</f>
        <v>0003</v>
      </c>
      <c r="I484" t="e">
        <f>INDEX(atsi_codes,MATCH(loaded!S484,atsi,0))</f>
        <v>#N/A</v>
      </c>
      <c r="J484" t="e">
        <f>INDEX(lang_codes,MATCH(loaded!U484,lang,0))</f>
        <v>#N/A</v>
      </c>
      <c r="K484" s="6">
        <f>loaded!W484</f>
        <v>0</v>
      </c>
      <c r="L484" t="e">
        <f>INDEX(us_acc_codes,MATCH(loaded!Y484,us_acc,0))</f>
        <v>#N/A</v>
      </c>
      <c r="M484" t="e">
        <f>INDEX(client_codes,MATCH(loaded!AA484,client,0))</f>
        <v>#N/A</v>
      </c>
      <c r="N484" t="e">
        <f>INDEX(src_ref_codes,MATCH(loaded!AC484,src_ref,0))</f>
        <v>#N/A</v>
      </c>
      <c r="O484" s="89" t="e">
        <f>IF(stats!$Y$13,DATE(RIGHT(loaded!AE484,4),MID(loaded!AE484,3,2),LEFT(loaded!AE484,2)),DATE(RIGHT(loaded!AE484,4),MID(loaded!AE484,4,2),LEFT(loaded!AE484,2)))</f>
        <v>#VALUE!</v>
      </c>
      <c r="P484" s="89" t="e">
        <f>IF(stats!$Y$13,DATE(RIGHT(loaded!AG484,4),MID(loaded!AG484,3,2),LEFT(loaded!AG484,2)),DATE(RIGHT(loaded!AG484,4),MID(loaded!AG484,4,2),LEFT(loaded!AG484,2)))</f>
        <v>#VALUE!</v>
      </c>
      <c r="Q484" s="67" t="e">
        <f t="shared" si="15"/>
        <v>#VALUE!</v>
      </c>
      <c r="R484" t="e">
        <f>INDEX(reces_codes,MATCH(loaded!AI484,reason,0))</f>
        <v>#N/A</v>
      </c>
      <c r="S484" t="e">
        <f>INDEX(TDS_codes,MATCH(loaded!AK484,TDS,0))</f>
        <v>#N/A</v>
      </c>
      <c r="T484" t="e">
        <f>IF(M484=2,"",INDEX(method_codes,MATCH(loaded!AM484,method,0)))</f>
        <v>#N/A</v>
      </c>
      <c r="U484" t="e">
        <f>IF(M484=2,"",INDEX(inj_codes,MATCH(loaded!AO484,inj,0)))</f>
        <v>#N/A</v>
      </c>
      <c r="V484" t="e">
        <f>IF(M484=2,"",INDEX(drug_codes,MATCH(loaded!AQ484,drug,0)))</f>
        <v>#N/A</v>
      </c>
      <c r="W484" t="e">
        <f>IF(M484=2,"",_xlfn.IFNA(INDEX(drug_codes,MATCH(loaded!AS484,drug,0)),""))</f>
        <v>#N/A</v>
      </c>
      <c r="X484" t="e">
        <f>IF(M484=2,"",_xlfn.IFNA(INDEX(drug_codes,MATCH(loaded!AU484,drug,0)),""))</f>
        <v>#N/A</v>
      </c>
      <c r="Y484" t="e">
        <f>IF(M484=2,"",_xlfn.IFNA(INDEX(drug_codes,MATCH(loaded!AW484,drug,0)),""))</f>
        <v>#N/A</v>
      </c>
      <c r="Z484" t="e">
        <f>IF(M484=2,"",_xlfn.IFNA(INDEX(drug_codes,MATCH(loaded!AY484,drug,0)),""))</f>
        <v>#N/A</v>
      </c>
      <c r="AA484" t="e">
        <f>IF(M484=2,"",_xlfn.IFNA(INDEX(drug_codes,MATCH(loaded!BA484,drug,0)),""))</f>
        <v>#N/A</v>
      </c>
      <c r="AB484" t="e">
        <f>INDEX(MTT_codes,MATCH(loaded!BC484,MTT,0))</f>
        <v>#N/A</v>
      </c>
      <c r="AC484" t="str">
        <f>_xlfn.IFNA(INDEX(MTT_codes,MATCH(loaded!BE484,MTT,0)),"")</f>
        <v/>
      </c>
      <c r="AD484" t="str">
        <f>_xlfn.IFNA(INDEX(MTT_codes,MATCH(loaded!BG484,MTT,0)),"")</f>
        <v/>
      </c>
      <c r="AE484" t="str">
        <f>_xlfn.IFNA(INDEX(MTT_codes,MATCH(loaded!BI484,MTT,0)),"")</f>
        <v/>
      </c>
      <c r="AF484" t="str">
        <f>_xlfn.IFNA(INDEX(MTT_codes,MATCH(loaded!BK484,MTT,0)),"")</f>
        <v/>
      </c>
      <c r="AG484" t="str">
        <f>_xlfn.IFNA(INDEX(MTT_codes,MATCH(loaded!BM484,MTT,0)),"")</f>
        <v/>
      </c>
      <c r="AH484" t="e">
        <f>INDEX(liv_ar_codes,MATCH(loaded!BO484,liv_ar,0))</f>
        <v>#N/A</v>
      </c>
      <c r="AI484" t="str">
        <f>_xlfn.IFNA(INDEX(MTT_codes,MATCH(loaded!BQ484,MTT,0)),"")</f>
        <v/>
      </c>
      <c r="AJ484">
        <f>_xlfn.IFNA(INDEX(mental_codes,MATCH(loaded!BS484,mental,0)),9)</f>
        <v>9</v>
      </c>
    </row>
    <row r="485" spans="2:36">
      <c r="B485">
        <f>loaded!C485</f>
        <v>0</v>
      </c>
      <c r="C485">
        <f>loaded!I485</f>
        <v>0</v>
      </c>
      <c r="D485">
        <f>IF(loaded!K485="Male",1,IF(loaded!K485="Female",2,9))</f>
        <v>9</v>
      </c>
      <c r="E485" s="89" t="e">
        <f>IF(stats!$Y$13,DATE(RIGHT(loaded!M485,4),MID(loaded!M485,3,2),LEFT(loaded!M485,2)),DATE(RIGHT(loaded!M485,4), MID(loaded!M485,4,2),LEFT(loaded!M485,2)))</f>
        <v>#VALUE!</v>
      </c>
      <c r="F485" s="67" t="e">
        <f t="shared" si="14"/>
        <v>#VALUE!</v>
      </c>
      <c r="G485" t="str">
        <f>LEFT(loaded!O485,3)</f>
        <v/>
      </c>
      <c r="H485" s="67" t="str">
        <f>_xlfn.IFNA(INDEX(cntry_codes,MATCH(loaded!Q485,countries,0)),IF(loaded!Q485="","0003",""))</f>
        <v>0003</v>
      </c>
      <c r="I485" t="e">
        <f>INDEX(atsi_codes,MATCH(loaded!S485,atsi,0))</f>
        <v>#N/A</v>
      </c>
      <c r="J485" t="e">
        <f>INDEX(lang_codes,MATCH(loaded!U485,lang,0))</f>
        <v>#N/A</v>
      </c>
      <c r="K485" s="6">
        <f>loaded!W485</f>
        <v>0</v>
      </c>
      <c r="L485" t="e">
        <f>INDEX(us_acc_codes,MATCH(loaded!Y485,us_acc,0))</f>
        <v>#N/A</v>
      </c>
      <c r="M485" t="e">
        <f>INDEX(client_codes,MATCH(loaded!AA485,client,0))</f>
        <v>#N/A</v>
      </c>
      <c r="N485" t="e">
        <f>INDEX(src_ref_codes,MATCH(loaded!AC485,src_ref,0))</f>
        <v>#N/A</v>
      </c>
      <c r="O485" s="89" t="e">
        <f>IF(stats!$Y$13,DATE(RIGHT(loaded!AE485,4),MID(loaded!AE485,3,2),LEFT(loaded!AE485,2)),DATE(RIGHT(loaded!AE485,4),MID(loaded!AE485,4,2),LEFT(loaded!AE485,2)))</f>
        <v>#VALUE!</v>
      </c>
      <c r="P485" s="89" t="e">
        <f>IF(stats!$Y$13,DATE(RIGHT(loaded!AG485,4),MID(loaded!AG485,3,2),LEFT(loaded!AG485,2)),DATE(RIGHT(loaded!AG485,4),MID(loaded!AG485,4,2),LEFT(loaded!AG485,2)))</f>
        <v>#VALUE!</v>
      </c>
      <c r="Q485" s="67" t="e">
        <f t="shared" si="15"/>
        <v>#VALUE!</v>
      </c>
      <c r="R485" t="e">
        <f>INDEX(reces_codes,MATCH(loaded!AI485,reason,0))</f>
        <v>#N/A</v>
      </c>
      <c r="S485" t="e">
        <f>INDEX(TDS_codes,MATCH(loaded!AK485,TDS,0))</f>
        <v>#N/A</v>
      </c>
      <c r="T485" t="e">
        <f>IF(M485=2,"",INDEX(method_codes,MATCH(loaded!AM485,method,0)))</f>
        <v>#N/A</v>
      </c>
      <c r="U485" t="e">
        <f>IF(M485=2,"",INDEX(inj_codes,MATCH(loaded!AO485,inj,0)))</f>
        <v>#N/A</v>
      </c>
      <c r="V485" t="e">
        <f>IF(M485=2,"",INDEX(drug_codes,MATCH(loaded!AQ485,drug,0)))</f>
        <v>#N/A</v>
      </c>
      <c r="W485" t="e">
        <f>IF(M485=2,"",_xlfn.IFNA(INDEX(drug_codes,MATCH(loaded!AS485,drug,0)),""))</f>
        <v>#N/A</v>
      </c>
      <c r="X485" t="e">
        <f>IF(M485=2,"",_xlfn.IFNA(INDEX(drug_codes,MATCH(loaded!AU485,drug,0)),""))</f>
        <v>#N/A</v>
      </c>
      <c r="Y485" t="e">
        <f>IF(M485=2,"",_xlfn.IFNA(INDEX(drug_codes,MATCH(loaded!AW485,drug,0)),""))</f>
        <v>#N/A</v>
      </c>
      <c r="Z485" t="e">
        <f>IF(M485=2,"",_xlfn.IFNA(INDEX(drug_codes,MATCH(loaded!AY485,drug,0)),""))</f>
        <v>#N/A</v>
      </c>
      <c r="AA485" t="e">
        <f>IF(M485=2,"",_xlfn.IFNA(INDEX(drug_codes,MATCH(loaded!BA485,drug,0)),""))</f>
        <v>#N/A</v>
      </c>
      <c r="AB485" t="e">
        <f>INDEX(MTT_codes,MATCH(loaded!BC485,MTT,0))</f>
        <v>#N/A</v>
      </c>
      <c r="AC485" t="str">
        <f>_xlfn.IFNA(INDEX(MTT_codes,MATCH(loaded!BE485,MTT,0)),"")</f>
        <v/>
      </c>
      <c r="AD485" t="str">
        <f>_xlfn.IFNA(INDEX(MTT_codes,MATCH(loaded!BG485,MTT,0)),"")</f>
        <v/>
      </c>
      <c r="AE485" t="str">
        <f>_xlfn.IFNA(INDEX(MTT_codes,MATCH(loaded!BI485,MTT,0)),"")</f>
        <v/>
      </c>
      <c r="AF485" t="str">
        <f>_xlfn.IFNA(INDEX(MTT_codes,MATCH(loaded!BK485,MTT,0)),"")</f>
        <v/>
      </c>
      <c r="AG485" t="str">
        <f>_xlfn.IFNA(INDEX(MTT_codes,MATCH(loaded!BM485,MTT,0)),"")</f>
        <v/>
      </c>
      <c r="AH485" t="e">
        <f>INDEX(liv_ar_codes,MATCH(loaded!BO485,liv_ar,0))</f>
        <v>#N/A</v>
      </c>
      <c r="AI485" t="str">
        <f>_xlfn.IFNA(INDEX(MTT_codes,MATCH(loaded!BQ485,MTT,0)),"")</f>
        <v/>
      </c>
      <c r="AJ485">
        <f>_xlfn.IFNA(INDEX(mental_codes,MATCH(loaded!BS485,mental,0)),9)</f>
        <v>9</v>
      </c>
    </row>
    <row r="486" spans="2:36">
      <c r="B486">
        <f>loaded!C486</f>
        <v>0</v>
      </c>
      <c r="C486">
        <f>loaded!I486</f>
        <v>0</v>
      </c>
      <c r="D486">
        <f>IF(loaded!K486="Male",1,IF(loaded!K486="Female",2,9))</f>
        <v>9</v>
      </c>
      <c r="E486" s="89" t="e">
        <f>IF(stats!$Y$13,DATE(RIGHT(loaded!M486,4),MID(loaded!M486,3,2),LEFT(loaded!M486,2)),DATE(RIGHT(loaded!M486,4), MID(loaded!M486,4,2),LEFT(loaded!M486,2)))</f>
        <v>#VALUE!</v>
      </c>
      <c r="F486" s="67" t="e">
        <f t="shared" si="14"/>
        <v>#VALUE!</v>
      </c>
      <c r="G486" t="str">
        <f>LEFT(loaded!O486,3)</f>
        <v/>
      </c>
      <c r="H486" s="67" t="str">
        <f>_xlfn.IFNA(INDEX(cntry_codes,MATCH(loaded!Q486,countries,0)),IF(loaded!Q486="","0003",""))</f>
        <v>0003</v>
      </c>
      <c r="I486" t="e">
        <f>INDEX(atsi_codes,MATCH(loaded!S486,atsi,0))</f>
        <v>#N/A</v>
      </c>
      <c r="J486" t="e">
        <f>INDEX(lang_codes,MATCH(loaded!U486,lang,0))</f>
        <v>#N/A</v>
      </c>
      <c r="K486" s="6">
        <f>loaded!W486</f>
        <v>0</v>
      </c>
      <c r="L486" t="e">
        <f>INDEX(us_acc_codes,MATCH(loaded!Y486,us_acc,0))</f>
        <v>#N/A</v>
      </c>
      <c r="M486" t="e">
        <f>INDEX(client_codes,MATCH(loaded!AA486,client,0))</f>
        <v>#N/A</v>
      </c>
      <c r="N486" t="e">
        <f>INDEX(src_ref_codes,MATCH(loaded!AC486,src_ref,0))</f>
        <v>#N/A</v>
      </c>
      <c r="O486" s="89" t="e">
        <f>IF(stats!$Y$13,DATE(RIGHT(loaded!AE486,4),MID(loaded!AE486,3,2),LEFT(loaded!AE486,2)),DATE(RIGHT(loaded!AE486,4),MID(loaded!AE486,4,2),LEFT(loaded!AE486,2)))</f>
        <v>#VALUE!</v>
      </c>
      <c r="P486" s="89" t="e">
        <f>IF(stats!$Y$13,DATE(RIGHT(loaded!AG486,4),MID(loaded!AG486,3,2),LEFT(loaded!AG486,2)),DATE(RIGHT(loaded!AG486,4),MID(loaded!AG486,4,2),LEFT(loaded!AG486,2)))</f>
        <v>#VALUE!</v>
      </c>
      <c r="Q486" s="67" t="e">
        <f t="shared" si="15"/>
        <v>#VALUE!</v>
      </c>
      <c r="R486" t="e">
        <f>INDEX(reces_codes,MATCH(loaded!AI486,reason,0))</f>
        <v>#N/A</v>
      </c>
      <c r="S486" t="e">
        <f>INDEX(TDS_codes,MATCH(loaded!AK486,TDS,0))</f>
        <v>#N/A</v>
      </c>
      <c r="T486" t="e">
        <f>IF(M486=2,"",INDEX(method_codes,MATCH(loaded!AM486,method,0)))</f>
        <v>#N/A</v>
      </c>
      <c r="U486" t="e">
        <f>IF(M486=2,"",INDEX(inj_codes,MATCH(loaded!AO486,inj,0)))</f>
        <v>#N/A</v>
      </c>
      <c r="V486" t="e">
        <f>IF(M486=2,"",INDEX(drug_codes,MATCH(loaded!AQ486,drug,0)))</f>
        <v>#N/A</v>
      </c>
      <c r="W486" t="e">
        <f>IF(M486=2,"",_xlfn.IFNA(INDEX(drug_codes,MATCH(loaded!AS486,drug,0)),""))</f>
        <v>#N/A</v>
      </c>
      <c r="X486" t="e">
        <f>IF(M486=2,"",_xlfn.IFNA(INDEX(drug_codes,MATCH(loaded!AU486,drug,0)),""))</f>
        <v>#N/A</v>
      </c>
      <c r="Y486" t="e">
        <f>IF(M486=2,"",_xlfn.IFNA(INDEX(drug_codes,MATCH(loaded!AW486,drug,0)),""))</f>
        <v>#N/A</v>
      </c>
      <c r="Z486" t="e">
        <f>IF(M486=2,"",_xlfn.IFNA(INDEX(drug_codes,MATCH(loaded!AY486,drug,0)),""))</f>
        <v>#N/A</v>
      </c>
      <c r="AA486" t="e">
        <f>IF(M486=2,"",_xlfn.IFNA(INDEX(drug_codes,MATCH(loaded!BA486,drug,0)),""))</f>
        <v>#N/A</v>
      </c>
      <c r="AB486" t="e">
        <f>INDEX(MTT_codes,MATCH(loaded!BC486,MTT,0))</f>
        <v>#N/A</v>
      </c>
      <c r="AC486" t="str">
        <f>_xlfn.IFNA(INDEX(MTT_codes,MATCH(loaded!BE486,MTT,0)),"")</f>
        <v/>
      </c>
      <c r="AD486" t="str">
        <f>_xlfn.IFNA(INDEX(MTT_codes,MATCH(loaded!BG486,MTT,0)),"")</f>
        <v/>
      </c>
      <c r="AE486" t="str">
        <f>_xlfn.IFNA(INDEX(MTT_codes,MATCH(loaded!BI486,MTT,0)),"")</f>
        <v/>
      </c>
      <c r="AF486" t="str">
        <f>_xlfn.IFNA(INDEX(MTT_codes,MATCH(loaded!BK486,MTT,0)),"")</f>
        <v/>
      </c>
      <c r="AG486" t="str">
        <f>_xlfn.IFNA(INDEX(MTT_codes,MATCH(loaded!BM486,MTT,0)),"")</f>
        <v/>
      </c>
      <c r="AH486" t="e">
        <f>INDEX(liv_ar_codes,MATCH(loaded!BO486,liv_ar,0))</f>
        <v>#N/A</v>
      </c>
      <c r="AI486" t="str">
        <f>_xlfn.IFNA(INDEX(MTT_codes,MATCH(loaded!BQ486,MTT,0)),"")</f>
        <v/>
      </c>
      <c r="AJ486">
        <f>_xlfn.IFNA(INDEX(mental_codes,MATCH(loaded!BS486,mental,0)),9)</f>
        <v>9</v>
      </c>
    </row>
    <row r="487" spans="2:36">
      <c r="B487">
        <f>loaded!C487</f>
        <v>0</v>
      </c>
      <c r="C487">
        <f>loaded!I487</f>
        <v>0</v>
      </c>
      <c r="D487">
        <f>IF(loaded!K487="Male",1,IF(loaded!K487="Female",2,9))</f>
        <v>9</v>
      </c>
      <c r="E487" s="89" t="e">
        <f>IF(stats!$Y$13,DATE(RIGHT(loaded!M487,4),MID(loaded!M487,3,2),LEFT(loaded!M487,2)),DATE(RIGHT(loaded!M487,4), MID(loaded!M487,4,2),LEFT(loaded!M487,2)))</f>
        <v>#VALUE!</v>
      </c>
      <c r="F487" s="67" t="e">
        <f t="shared" si="14"/>
        <v>#VALUE!</v>
      </c>
      <c r="G487" t="str">
        <f>LEFT(loaded!O487,3)</f>
        <v/>
      </c>
      <c r="H487" s="67" t="str">
        <f>_xlfn.IFNA(INDEX(cntry_codes,MATCH(loaded!Q487,countries,0)),IF(loaded!Q487="","0003",""))</f>
        <v>0003</v>
      </c>
      <c r="I487" t="e">
        <f>INDEX(atsi_codes,MATCH(loaded!S487,atsi,0))</f>
        <v>#N/A</v>
      </c>
      <c r="J487" t="e">
        <f>INDEX(lang_codes,MATCH(loaded!U487,lang,0))</f>
        <v>#N/A</v>
      </c>
      <c r="K487" s="6">
        <f>loaded!W487</f>
        <v>0</v>
      </c>
      <c r="L487" t="e">
        <f>INDEX(us_acc_codes,MATCH(loaded!Y487,us_acc,0))</f>
        <v>#N/A</v>
      </c>
      <c r="M487" t="e">
        <f>INDEX(client_codes,MATCH(loaded!AA487,client,0))</f>
        <v>#N/A</v>
      </c>
      <c r="N487" t="e">
        <f>INDEX(src_ref_codes,MATCH(loaded!AC487,src_ref,0))</f>
        <v>#N/A</v>
      </c>
      <c r="O487" s="89" t="e">
        <f>IF(stats!$Y$13,DATE(RIGHT(loaded!AE487,4),MID(loaded!AE487,3,2),LEFT(loaded!AE487,2)),DATE(RIGHT(loaded!AE487,4),MID(loaded!AE487,4,2),LEFT(loaded!AE487,2)))</f>
        <v>#VALUE!</v>
      </c>
      <c r="P487" s="89" t="e">
        <f>IF(stats!$Y$13,DATE(RIGHT(loaded!AG487,4),MID(loaded!AG487,3,2),LEFT(loaded!AG487,2)),DATE(RIGHT(loaded!AG487,4),MID(loaded!AG487,4,2),LEFT(loaded!AG487,2)))</f>
        <v>#VALUE!</v>
      </c>
      <c r="Q487" s="67" t="e">
        <f t="shared" si="15"/>
        <v>#VALUE!</v>
      </c>
      <c r="R487" t="e">
        <f>INDEX(reces_codes,MATCH(loaded!AI487,reason,0))</f>
        <v>#N/A</v>
      </c>
      <c r="S487" t="e">
        <f>INDEX(TDS_codes,MATCH(loaded!AK487,TDS,0))</f>
        <v>#N/A</v>
      </c>
      <c r="T487" t="e">
        <f>IF(M487=2,"",INDEX(method_codes,MATCH(loaded!AM487,method,0)))</f>
        <v>#N/A</v>
      </c>
      <c r="U487" t="e">
        <f>IF(M487=2,"",INDEX(inj_codes,MATCH(loaded!AO487,inj,0)))</f>
        <v>#N/A</v>
      </c>
      <c r="V487" t="e">
        <f>IF(M487=2,"",INDEX(drug_codes,MATCH(loaded!AQ487,drug,0)))</f>
        <v>#N/A</v>
      </c>
      <c r="W487" t="e">
        <f>IF(M487=2,"",_xlfn.IFNA(INDEX(drug_codes,MATCH(loaded!AS487,drug,0)),""))</f>
        <v>#N/A</v>
      </c>
      <c r="X487" t="e">
        <f>IF(M487=2,"",_xlfn.IFNA(INDEX(drug_codes,MATCH(loaded!AU487,drug,0)),""))</f>
        <v>#N/A</v>
      </c>
      <c r="Y487" t="e">
        <f>IF(M487=2,"",_xlfn.IFNA(INDEX(drug_codes,MATCH(loaded!AW487,drug,0)),""))</f>
        <v>#N/A</v>
      </c>
      <c r="Z487" t="e">
        <f>IF(M487=2,"",_xlfn.IFNA(INDEX(drug_codes,MATCH(loaded!AY487,drug,0)),""))</f>
        <v>#N/A</v>
      </c>
      <c r="AA487" t="e">
        <f>IF(M487=2,"",_xlfn.IFNA(INDEX(drug_codes,MATCH(loaded!BA487,drug,0)),""))</f>
        <v>#N/A</v>
      </c>
      <c r="AB487" t="e">
        <f>INDEX(MTT_codes,MATCH(loaded!BC487,MTT,0))</f>
        <v>#N/A</v>
      </c>
      <c r="AC487" t="str">
        <f>_xlfn.IFNA(INDEX(MTT_codes,MATCH(loaded!BE487,MTT,0)),"")</f>
        <v/>
      </c>
      <c r="AD487" t="str">
        <f>_xlfn.IFNA(INDEX(MTT_codes,MATCH(loaded!BG487,MTT,0)),"")</f>
        <v/>
      </c>
      <c r="AE487" t="str">
        <f>_xlfn.IFNA(INDEX(MTT_codes,MATCH(loaded!BI487,MTT,0)),"")</f>
        <v/>
      </c>
      <c r="AF487" t="str">
        <f>_xlfn.IFNA(INDEX(MTT_codes,MATCH(loaded!BK487,MTT,0)),"")</f>
        <v/>
      </c>
      <c r="AG487" t="str">
        <f>_xlfn.IFNA(INDEX(MTT_codes,MATCH(loaded!BM487,MTT,0)),"")</f>
        <v/>
      </c>
      <c r="AH487" t="e">
        <f>INDEX(liv_ar_codes,MATCH(loaded!BO487,liv_ar,0))</f>
        <v>#N/A</v>
      </c>
      <c r="AI487" t="str">
        <f>_xlfn.IFNA(INDEX(MTT_codes,MATCH(loaded!BQ487,MTT,0)),"")</f>
        <v/>
      </c>
      <c r="AJ487">
        <f>_xlfn.IFNA(INDEX(mental_codes,MATCH(loaded!BS487,mental,0)),9)</f>
        <v>9</v>
      </c>
    </row>
    <row r="488" spans="2:36">
      <c r="B488">
        <f>loaded!C488</f>
        <v>0</v>
      </c>
      <c r="C488">
        <f>loaded!I488</f>
        <v>0</v>
      </c>
      <c r="D488">
        <f>IF(loaded!K488="Male",1,IF(loaded!K488="Female",2,9))</f>
        <v>9</v>
      </c>
      <c r="E488" s="89" t="e">
        <f>IF(stats!$Y$13,DATE(RIGHT(loaded!M488,4),MID(loaded!M488,3,2),LEFT(loaded!M488,2)),DATE(RIGHT(loaded!M488,4), MID(loaded!M488,4,2),LEFT(loaded!M488,2)))</f>
        <v>#VALUE!</v>
      </c>
      <c r="F488" s="67" t="e">
        <f t="shared" si="14"/>
        <v>#VALUE!</v>
      </c>
      <c r="G488" t="str">
        <f>LEFT(loaded!O488,3)</f>
        <v/>
      </c>
      <c r="H488" s="67" t="str">
        <f>_xlfn.IFNA(INDEX(cntry_codes,MATCH(loaded!Q488,countries,0)),IF(loaded!Q488="","0003",""))</f>
        <v>0003</v>
      </c>
      <c r="I488" t="e">
        <f>INDEX(atsi_codes,MATCH(loaded!S488,atsi,0))</f>
        <v>#N/A</v>
      </c>
      <c r="J488" t="e">
        <f>INDEX(lang_codes,MATCH(loaded!U488,lang,0))</f>
        <v>#N/A</v>
      </c>
      <c r="K488" s="6">
        <f>loaded!W488</f>
        <v>0</v>
      </c>
      <c r="L488" t="e">
        <f>INDEX(us_acc_codes,MATCH(loaded!Y488,us_acc,0))</f>
        <v>#N/A</v>
      </c>
      <c r="M488" t="e">
        <f>INDEX(client_codes,MATCH(loaded!AA488,client,0))</f>
        <v>#N/A</v>
      </c>
      <c r="N488" t="e">
        <f>INDEX(src_ref_codes,MATCH(loaded!AC488,src_ref,0))</f>
        <v>#N/A</v>
      </c>
      <c r="O488" s="89" t="e">
        <f>IF(stats!$Y$13,DATE(RIGHT(loaded!AE488,4),MID(loaded!AE488,3,2),LEFT(loaded!AE488,2)),DATE(RIGHT(loaded!AE488,4),MID(loaded!AE488,4,2),LEFT(loaded!AE488,2)))</f>
        <v>#VALUE!</v>
      </c>
      <c r="P488" s="89" t="e">
        <f>IF(stats!$Y$13,DATE(RIGHT(loaded!AG488,4),MID(loaded!AG488,3,2),LEFT(loaded!AG488,2)),DATE(RIGHT(loaded!AG488,4),MID(loaded!AG488,4,2),LEFT(loaded!AG488,2)))</f>
        <v>#VALUE!</v>
      </c>
      <c r="Q488" s="67" t="e">
        <f t="shared" si="15"/>
        <v>#VALUE!</v>
      </c>
      <c r="R488" t="e">
        <f>INDEX(reces_codes,MATCH(loaded!AI488,reason,0))</f>
        <v>#N/A</v>
      </c>
      <c r="S488" t="e">
        <f>INDEX(TDS_codes,MATCH(loaded!AK488,TDS,0))</f>
        <v>#N/A</v>
      </c>
      <c r="T488" t="e">
        <f>IF(M488=2,"",INDEX(method_codes,MATCH(loaded!AM488,method,0)))</f>
        <v>#N/A</v>
      </c>
      <c r="U488" t="e">
        <f>IF(M488=2,"",INDEX(inj_codes,MATCH(loaded!AO488,inj,0)))</f>
        <v>#N/A</v>
      </c>
      <c r="V488" t="e">
        <f>IF(M488=2,"",INDEX(drug_codes,MATCH(loaded!AQ488,drug,0)))</f>
        <v>#N/A</v>
      </c>
      <c r="W488" t="e">
        <f>IF(M488=2,"",_xlfn.IFNA(INDEX(drug_codes,MATCH(loaded!AS488,drug,0)),""))</f>
        <v>#N/A</v>
      </c>
      <c r="X488" t="e">
        <f>IF(M488=2,"",_xlfn.IFNA(INDEX(drug_codes,MATCH(loaded!AU488,drug,0)),""))</f>
        <v>#N/A</v>
      </c>
      <c r="Y488" t="e">
        <f>IF(M488=2,"",_xlfn.IFNA(INDEX(drug_codes,MATCH(loaded!AW488,drug,0)),""))</f>
        <v>#N/A</v>
      </c>
      <c r="Z488" t="e">
        <f>IF(M488=2,"",_xlfn.IFNA(INDEX(drug_codes,MATCH(loaded!AY488,drug,0)),""))</f>
        <v>#N/A</v>
      </c>
      <c r="AA488" t="e">
        <f>IF(M488=2,"",_xlfn.IFNA(INDEX(drug_codes,MATCH(loaded!BA488,drug,0)),""))</f>
        <v>#N/A</v>
      </c>
      <c r="AB488" t="e">
        <f>INDEX(MTT_codes,MATCH(loaded!BC488,MTT,0))</f>
        <v>#N/A</v>
      </c>
      <c r="AC488" t="str">
        <f>_xlfn.IFNA(INDEX(MTT_codes,MATCH(loaded!BE488,MTT,0)),"")</f>
        <v/>
      </c>
      <c r="AD488" t="str">
        <f>_xlfn.IFNA(INDEX(MTT_codes,MATCH(loaded!BG488,MTT,0)),"")</f>
        <v/>
      </c>
      <c r="AE488" t="str">
        <f>_xlfn.IFNA(INDEX(MTT_codes,MATCH(loaded!BI488,MTT,0)),"")</f>
        <v/>
      </c>
      <c r="AF488" t="str">
        <f>_xlfn.IFNA(INDEX(MTT_codes,MATCH(loaded!BK488,MTT,0)),"")</f>
        <v/>
      </c>
      <c r="AG488" t="str">
        <f>_xlfn.IFNA(INDEX(MTT_codes,MATCH(loaded!BM488,MTT,0)),"")</f>
        <v/>
      </c>
      <c r="AH488" t="e">
        <f>INDEX(liv_ar_codes,MATCH(loaded!BO488,liv_ar,0))</f>
        <v>#N/A</v>
      </c>
      <c r="AI488" t="str">
        <f>_xlfn.IFNA(INDEX(MTT_codes,MATCH(loaded!BQ488,MTT,0)),"")</f>
        <v/>
      </c>
      <c r="AJ488">
        <f>_xlfn.IFNA(INDEX(mental_codes,MATCH(loaded!BS488,mental,0)),9)</f>
        <v>9</v>
      </c>
    </row>
    <row r="489" spans="2:36">
      <c r="B489">
        <f>loaded!C489</f>
        <v>0</v>
      </c>
      <c r="C489">
        <f>loaded!I489</f>
        <v>0</v>
      </c>
      <c r="D489">
        <f>IF(loaded!K489="Male",1,IF(loaded!K489="Female",2,9))</f>
        <v>9</v>
      </c>
      <c r="E489" s="89" t="e">
        <f>IF(stats!$Y$13,DATE(RIGHT(loaded!M489,4),MID(loaded!M489,3,2),LEFT(loaded!M489,2)),DATE(RIGHT(loaded!M489,4), MID(loaded!M489,4,2),LEFT(loaded!M489,2)))</f>
        <v>#VALUE!</v>
      </c>
      <c r="F489" s="67" t="e">
        <f t="shared" si="14"/>
        <v>#VALUE!</v>
      </c>
      <c r="G489" t="str">
        <f>LEFT(loaded!O489,3)</f>
        <v/>
      </c>
      <c r="H489" s="67" t="str">
        <f>_xlfn.IFNA(INDEX(cntry_codes,MATCH(loaded!Q489,countries,0)),IF(loaded!Q489="","0003",""))</f>
        <v>0003</v>
      </c>
      <c r="I489" t="e">
        <f>INDEX(atsi_codes,MATCH(loaded!S489,atsi,0))</f>
        <v>#N/A</v>
      </c>
      <c r="J489" t="e">
        <f>INDEX(lang_codes,MATCH(loaded!U489,lang,0))</f>
        <v>#N/A</v>
      </c>
      <c r="K489" s="6">
        <f>loaded!W489</f>
        <v>0</v>
      </c>
      <c r="L489" t="e">
        <f>INDEX(us_acc_codes,MATCH(loaded!Y489,us_acc,0))</f>
        <v>#N/A</v>
      </c>
      <c r="M489" t="e">
        <f>INDEX(client_codes,MATCH(loaded!AA489,client,0))</f>
        <v>#N/A</v>
      </c>
      <c r="N489" t="e">
        <f>INDEX(src_ref_codes,MATCH(loaded!AC489,src_ref,0))</f>
        <v>#N/A</v>
      </c>
      <c r="O489" s="89" t="e">
        <f>IF(stats!$Y$13,DATE(RIGHT(loaded!AE489,4),MID(loaded!AE489,3,2),LEFT(loaded!AE489,2)),DATE(RIGHT(loaded!AE489,4),MID(loaded!AE489,4,2),LEFT(loaded!AE489,2)))</f>
        <v>#VALUE!</v>
      </c>
      <c r="P489" s="89" t="e">
        <f>IF(stats!$Y$13,DATE(RIGHT(loaded!AG489,4),MID(loaded!AG489,3,2),LEFT(loaded!AG489,2)),DATE(RIGHT(loaded!AG489,4),MID(loaded!AG489,4,2),LEFT(loaded!AG489,2)))</f>
        <v>#VALUE!</v>
      </c>
      <c r="Q489" s="67" t="e">
        <f t="shared" si="15"/>
        <v>#VALUE!</v>
      </c>
      <c r="R489" t="e">
        <f>INDEX(reces_codes,MATCH(loaded!AI489,reason,0))</f>
        <v>#N/A</v>
      </c>
      <c r="S489" t="e">
        <f>INDEX(TDS_codes,MATCH(loaded!AK489,TDS,0))</f>
        <v>#N/A</v>
      </c>
      <c r="T489" t="e">
        <f>IF(M489=2,"",INDEX(method_codes,MATCH(loaded!AM489,method,0)))</f>
        <v>#N/A</v>
      </c>
      <c r="U489" t="e">
        <f>IF(M489=2,"",INDEX(inj_codes,MATCH(loaded!AO489,inj,0)))</f>
        <v>#N/A</v>
      </c>
      <c r="V489" t="e">
        <f>IF(M489=2,"",INDEX(drug_codes,MATCH(loaded!AQ489,drug,0)))</f>
        <v>#N/A</v>
      </c>
      <c r="W489" t="e">
        <f>IF(M489=2,"",_xlfn.IFNA(INDEX(drug_codes,MATCH(loaded!AS489,drug,0)),""))</f>
        <v>#N/A</v>
      </c>
      <c r="X489" t="e">
        <f>IF(M489=2,"",_xlfn.IFNA(INDEX(drug_codes,MATCH(loaded!AU489,drug,0)),""))</f>
        <v>#N/A</v>
      </c>
      <c r="Y489" t="e">
        <f>IF(M489=2,"",_xlfn.IFNA(INDEX(drug_codes,MATCH(loaded!AW489,drug,0)),""))</f>
        <v>#N/A</v>
      </c>
      <c r="Z489" t="e">
        <f>IF(M489=2,"",_xlfn.IFNA(INDEX(drug_codes,MATCH(loaded!AY489,drug,0)),""))</f>
        <v>#N/A</v>
      </c>
      <c r="AA489" t="e">
        <f>IF(M489=2,"",_xlfn.IFNA(INDEX(drug_codes,MATCH(loaded!BA489,drug,0)),""))</f>
        <v>#N/A</v>
      </c>
      <c r="AB489" t="e">
        <f>INDEX(MTT_codes,MATCH(loaded!BC489,MTT,0))</f>
        <v>#N/A</v>
      </c>
      <c r="AC489" t="str">
        <f>_xlfn.IFNA(INDEX(MTT_codes,MATCH(loaded!BE489,MTT,0)),"")</f>
        <v/>
      </c>
      <c r="AD489" t="str">
        <f>_xlfn.IFNA(INDEX(MTT_codes,MATCH(loaded!BG489,MTT,0)),"")</f>
        <v/>
      </c>
      <c r="AE489" t="str">
        <f>_xlfn.IFNA(INDEX(MTT_codes,MATCH(loaded!BI489,MTT,0)),"")</f>
        <v/>
      </c>
      <c r="AF489" t="str">
        <f>_xlfn.IFNA(INDEX(MTT_codes,MATCH(loaded!BK489,MTT,0)),"")</f>
        <v/>
      </c>
      <c r="AG489" t="str">
        <f>_xlfn.IFNA(INDEX(MTT_codes,MATCH(loaded!BM489,MTT,0)),"")</f>
        <v/>
      </c>
      <c r="AH489" t="e">
        <f>INDEX(liv_ar_codes,MATCH(loaded!BO489,liv_ar,0))</f>
        <v>#N/A</v>
      </c>
      <c r="AI489" t="str">
        <f>_xlfn.IFNA(INDEX(MTT_codes,MATCH(loaded!BQ489,MTT,0)),"")</f>
        <v/>
      </c>
      <c r="AJ489">
        <f>_xlfn.IFNA(INDEX(mental_codes,MATCH(loaded!BS489,mental,0)),9)</f>
        <v>9</v>
      </c>
    </row>
    <row r="490" spans="2:36">
      <c r="B490">
        <f>loaded!C490</f>
        <v>0</v>
      </c>
      <c r="C490">
        <f>loaded!I490</f>
        <v>0</v>
      </c>
      <c r="D490">
        <f>IF(loaded!K490="Male",1,IF(loaded!K490="Female",2,9))</f>
        <v>9</v>
      </c>
      <c r="E490" s="89" t="e">
        <f>IF(stats!$Y$13,DATE(RIGHT(loaded!M490,4),MID(loaded!M490,3,2),LEFT(loaded!M490,2)),DATE(RIGHT(loaded!M490,4), MID(loaded!M490,4,2),LEFT(loaded!M490,2)))</f>
        <v>#VALUE!</v>
      </c>
      <c r="F490" s="67" t="e">
        <f t="shared" si="14"/>
        <v>#VALUE!</v>
      </c>
      <c r="G490" t="str">
        <f>LEFT(loaded!O490,3)</f>
        <v/>
      </c>
      <c r="H490" s="67" t="str">
        <f>_xlfn.IFNA(INDEX(cntry_codes,MATCH(loaded!Q490,countries,0)),IF(loaded!Q490="","0003",""))</f>
        <v>0003</v>
      </c>
      <c r="I490" t="e">
        <f>INDEX(atsi_codes,MATCH(loaded!S490,atsi,0))</f>
        <v>#N/A</v>
      </c>
      <c r="J490" t="e">
        <f>INDEX(lang_codes,MATCH(loaded!U490,lang,0))</f>
        <v>#N/A</v>
      </c>
      <c r="K490" s="6">
        <f>loaded!W490</f>
        <v>0</v>
      </c>
      <c r="L490" t="e">
        <f>INDEX(us_acc_codes,MATCH(loaded!Y490,us_acc,0))</f>
        <v>#N/A</v>
      </c>
      <c r="M490" t="e">
        <f>INDEX(client_codes,MATCH(loaded!AA490,client,0))</f>
        <v>#N/A</v>
      </c>
      <c r="N490" t="e">
        <f>INDEX(src_ref_codes,MATCH(loaded!AC490,src_ref,0))</f>
        <v>#N/A</v>
      </c>
      <c r="O490" s="89" t="e">
        <f>IF(stats!$Y$13,DATE(RIGHT(loaded!AE490,4),MID(loaded!AE490,3,2),LEFT(loaded!AE490,2)),DATE(RIGHT(loaded!AE490,4),MID(loaded!AE490,4,2),LEFT(loaded!AE490,2)))</f>
        <v>#VALUE!</v>
      </c>
      <c r="P490" s="89" t="e">
        <f>IF(stats!$Y$13,DATE(RIGHT(loaded!AG490,4),MID(loaded!AG490,3,2),LEFT(loaded!AG490,2)),DATE(RIGHT(loaded!AG490,4),MID(loaded!AG490,4,2),LEFT(loaded!AG490,2)))</f>
        <v>#VALUE!</v>
      </c>
      <c r="Q490" s="67" t="e">
        <f t="shared" si="15"/>
        <v>#VALUE!</v>
      </c>
      <c r="R490" t="e">
        <f>INDEX(reces_codes,MATCH(loaded!AI490,reason,0))</f>
        <v>#N/A</v>
      </c>
      <c r="S490" t="e">
        <f>INDEX(TDS_codes,MATCH(loaded!AK490,TDS,0))</f>
        <v>#N/A</v>
      </c>
      <c r="T490" t="e">
        <f>IF(M490=2,"",INDEX(method_codes,MATCH(loaded!AM490,method,0)))</f>
        <v>#N/A</v>
      </c>
      <c r="U490" t="e">
        <f>IF(M490=2,"",INDEX(inj_codes,MATCH(loaded!AO490,inj,0)))</f>
        <v>#N/A</v>
      </c>
      <c r="V490" t="e">
        <f>IF(M490=2,"",INDEX(drug_codes,MATCH(loaded!AQ490,drug,0)))</f>
        <v>#N/A</v>
      </c>
      <c r="W490" t="e">
        <f>IF(M490=2,"",_xlfn.IFNA(INDEX(drug_codes,MATCH(loaded!AS490,drug,0)),""))</f>
        <v>#N/A</v>
      </c>
      <c r="X490" t="e">
        <f>IF(M490=2,"",_xlfn.IFNA(INDEX(drug_codes,MATCH(loaded!AU490,drug,0)),""))</f>
        <v>#N/A</v>
      </c>
      <c r="Y490" t="e">
        <f>IF(M490=2,"",_xlfn.IFNA(INDEX(drug_codes,MATCH(loaded!AW490,drug,0)),""))</f>
        <v>#N/A</v>
      </c>
      <c r="Z490" t="e">
        <f>IF(M490=2,"",_xlfn.IFNA(INDEX(drug_codes,MATCH(loaded!AY490,drug,0)),""))</f>
        <v>#N/A</v>
      </c>
      <c r="AA490" t="e">
        <f>IF(M490=2,"",_xlfn.IFNA(INDEX(drug_codes,MATCH(loaded!BA490,drug,0)),""))</f>
        <v>#N/A</v>
      </c>
      <c r="AB490" t="e">
        <f>INDEX(MTT_codes,MATCH(loaded!BC490,MTT,0))</f>
        <v>#N/A</v>
      </c>
      <c r="AC490" t="str">
        <f>_xlfn.IFNA(INDEX(MTT_codes,MATCH(loaded!BE490,MTT,0)),"")</f>
        <v/>
      </c>
      <c r="AD490" t="str">
        <f>_xlfn.IFNA(INDEX(MTT_codes,MATCH(loaded!BG490,MTT,0)),"")</f>
        <v/>
      </c>
      <c r="AE490" t="str">
        <f>_xlfn.IFNA(INDEX(MTT_codes,MATCH(loaded!BI490,MTT,0)),"")</f>
        <v/>
      </c>
      <c r="AF490" t="str">
        <f>_xlfn.IFNA(INDEX(MTT_codes,MATCH(loaded!BK490,MTT,0)),"")</f>
        <v/>
      </c>
      <c r="AG490" t="str">
        <f>_xlfn.IFNA(INDEX(MTT_codes,MATCH(loaded!BM490,MTT,0)),"")</f>
        <v/>
      </c>
      <c r="AH490" t="e">
        <f>INDEX(liv_ar_codes,MATCH(loaded!BO490,liv_ar,0))</f>
        <v>#N/A</v>
      </c>
      <c r="AI490" t="str">
        <f>_xlfn.IFNA(INDEX(MTT_codes,MATCH(loaded!BQ490,MTT,0)),"")</f>
        <v/>
      </c>
      <c r="AJ490">
        <f>_xlfn.IFNA(INDEX(mental_codes,MATCH(loaded!BS490,mental,0)),9)</f>
        <v>9</v>
      </c>
    </row>
    <row r="491" spans="2:36">
      <c r="B491">
        <f>loaded!C491</f>
        <v>0</v>
      </c>
      <c r="C491">
        <f>loaded!I491</f>
        <v>0</v>
      </c>
      <c r="D491">
        <f>IF(loaded!K491="Male",1,IF(loaded!K491="Female",2,9))</f>
        <v>9</v>
      </c>
      <c r="E491" s="89" t="e">
        <f>IF(stats!$Y$13,DATE(RIGHT(loaded!M491,4),MID(loaded!M491,3,2),LEFT(loaded!M491,2)),DATE(RIGHT(loaded!M491,4), MID(loaded!M491,4,2),LEFT(loaded!M491,2)))</f>
        <v>#VALUE!</v>
      </c>
      <c r="F491" s="67" t="e">
        <f t="shared" si="14"/>
        <v>#VALUE!</v>
      </c>
      <c r="G491" t="str">
        <f>LEFT(loaded!O491,3)</f>
        <v/>
      </c>
      <c r="H491" s="67" t="str">
        <f>_xlfn.IFNA(INDEX(cntry_codes,MATCH(loaded!Q491,countries,0)),IF(loaded!Q491="","0003",""))</f>
        <v>0003</v>
      </c>
      <c r="I491" t="e">
        <f>INDEX(atsi_codes,MATCH(loaded!S491,atsi,0))</f>
        <v>#N/A</v>
      </c>
      <c r="J491" t="e">
        <f>INDEX(lang_codes,MATCH(loaded!U491,lang,0))</f>
        <v>#N/A</v>
      </c>
      <c r="K491" s="6">
        <f>loaded!W491</f>
        <v>0</v>
      </c>
      <c r="L491" t="e">
        <f>INDEX(us_acc_codes,MATCH(loaded!Y491,us_acc,0))</f>
        <v>#N/A</v>
      </c>
      <c r="M491" t="e">
        <f>INDEX(client_codes,MATCH(loaded!AA491,client,0))</f>
        <v>#N/A</v>
      </c>
      <c r="N491" t="e">
        <f>INDEX(src_ref_codes,MATCH(loaded!AC491,src_ref,0))</f>
        <v>#N/A</v>
      </c>
      <c r="O491" s="89" t="e">
        <f>IF(stats!$Y$13,DATE(RIGHT(loaded!AE491,4),MID(loaded!AE491,3,2),LEFT(loaded!AE491,2)),DATE(RIGHT(loaded!AE491,4),MID(loaded!AE491,4,2),LEFT(loaded!AE491,2)))</f>
        <v>#VALUE!</v>
      </c>
      <c r="P491" s="89" t="e">
        <f>IF(stats!$Y$13,DATE(RIGHT(loaded!AG491,4),MID(loaded!AG491,3,2),LEFT(loaded!AG491,2)),DATE(RIGHT(loaded!AG491,4),MID(loaded!AG491,4,2),LEFT(loaded!AG491,2)))</f>
        <v>#VALUE!</v>
      </c>
      <c r="Q491" s="67" t="e">
        <f t="shared" si="15"/>
        <v>#VALUE!</v>
      </c>
      <c r="R491" t="e">
        <f>INDEX(reces_codes,MATCH(loaded!AI491,reason,0))</f>
        <v>#N/A</v>
      </c>
      <c r="S491" t="e">
        <f>INDEX(TDS_codes,MATCH(loaded!AK491,TDS,0))</f>
        <v>#N/A</v>
      </c>
      <c r="T491" t="e">
        <f>IF(M491=2,"",INDEX(method_codes,MATCH(loaded!AM491,method,0)))</f>
        <v>#N/A</v>
      </c>
      <c r="U491" t="e">
        <f>IF(M491=2,"",INDEX(inj_codes,MATCH(loaded!AO491,inj,0)))</f>
        <v>#N/A</v>
      </c>
      <c r="V491" t="e">
        <f>IF(M491=2,"",INDEX(drug_codes,MATCH(loaded!AQ491,drug,0)))</f>
        <v>#N/A</v>
      </c>
      <c r="W491" t="e">
        <f>IF(M491=2,"",_xlfn.IFNA(INDEX(drug_codes,MATCH(loaded!AS491,drug,0)),""))</f>
        <v>#N/A</v>
      </c>
      <c r="X491" t="e">
        <f>IF(M491=2,"",_xlfn.IFNA(INDEX(drug_codes,MATCH(loaded!AU491,drug,0)),""))</f>
        <v>#N/A</v>
      </c>
      <c r="Y491" t="e">
        <f>IF(M491=2,"",_xlfn.IFNA(INDEX(drug_codes,MATCH(loaded!AW491,drug,0)),""))</f>
        <v>#N/A</v>
      </c>
      <c r="Z491" t="e">
        <f>IF(M491=2,"",_xlfn.IFNA(INDEX(drug_codes,MATCH(loaded!AY491,drug,0)),""))</f>
        <v>#N/A</v>
      </c>
      <c r="AA491" t="e">
        <f>IF(M491=2,"",_xlfn.IFNA(INDEX(drug_codes,MATCH(loaded!BA491,drug,0)),""))</f>
        <v>#N/A</v>
      </c>
      <c r="AB491" t="e">
        <f>INDEX(MTT_codes,MATCH(loaded!BC491,MTT,0))</f>
        <v>#N/A</v>
      </c>
      <c r="AC491" t="str">
        <f>_xlfn.IFNA(INDEX(MTT_codes,MATCH(loaded!BE491,MTT,0)),"")</f>
        <v/>
      </c>
      <c r="AD491" t="str">
        <f>_xlfn.IFNA(INDEX(MTT_codes,MATCH(loaded!BG491,MTT,0)),"")</f>
        <v/>
      </c>
      <c r="AE491" t="str">
        <f>_xlfn.IFNA(INDEX(MTT_codes,MATCH(loaded!BI491,MTT,0)),"")</f>
        <v/>
      </c>
      <c r="AF491" t="str">
        <f>_xlfn.IFNA(INDEX(MTT_codes,MATCH(loaded!BK491,MTT,0)),"")</f>
        <v/>
      </c>
      <c r="AG491" t="str">
        <f>_xlfn.IFNA(INDEX(MTT_codes,MATCH(loaded!BM491,MTT,0)),"")</f>
        <v/>
      </c>
      <c r="AH491" t="e">
        <f>INDEX(liv_ar_codes,MATCH(loaded!BO491,liv_ar,0))</f>
        <v>#N/A</v>
      </c>
      <c r="AI491" t="str">
        <f>_xlfn.IFNA(INDEX(MTT_codes,MATCH(loaded!BQ491,MTT,0)),"")</f>
        <v/>
      </c>
      <c r="AJ491">
        <f>_xlfn.IFNA(INDEX(mental_codes,MATCH(loaded!BS491,mental,0)),9)</f>
        <v>9</v>
      </c>
    </row>
    <row r="492" spans="2:36">
      <c r="B492">
        <f>loaded!C492</f>
        <v>0</v>
      </c>
      <c r="C492">
        <f>loaded!I492</f>
        <v>0</v>
      </c>
      <c r="D492">
        <f>IF(loaded!K492="Male",1,IF(loaded!K492="Female",2,9))</f>
        <v>9</v>
      </c>
      <c r="E492" s="89" t="e">
        <f>IF(stats!$Y$13,DATE(RIGHT(loaded!M492,4),MID(loaded!M492,3,2),LEFT(loaded!M492,2)),DATE(RIGHT(loaded!M492,4), MID(loaded!M492,4,2),LEFT(loaded!M492,2)))</f>
        <v>#VALUE!</v>
      </c>
      <c r="F492" s="67" t="e">
        <f t="shared" si="14"/>
        <v>#VALUE!</v>
      </c>
      <c r="G492" t="str">
        <f>LEFT(loaded!O492,3)</f>
        <v/>
      </c>
      <c r="H492" s="67" t="str">
        <f>_xlfn.IFNA(INDEX(cntry_codes,MATCH(loaded!Q492,countries,0)),IF(loaded!Q492="","0003",""))</f>
        <v>0003</v>
      </c>
      <c r="I492" t="e">
        <f>INDEX(atsi_codes,MATCH(loaded!S492,atsi,0))</f>
        <v>#N/A</v>
      </c>
      <c r="J492" t="e">
        <f>INDEX(lang_codes,MATCH(loaded!U492,lang,0))</f>
        <v>#N/A</v>
      </c>
      <c r="K492" s="6">
        <f>loaded!W492</f>
        <v>0</v>
      </c>
      <c r="L492" t="e">
        <f>INDEX(us_acc_codes,MATCH(loaded!Y492,us_acc,0))</f>
        <v>#N/A</v>
      </c>
      <c r="M492" t="e">
        <f>INDEX(client_codes,MATCH(loaded!AA492,client,0))</f>
        <v>#N/A</v>
      </c>
      <c r="N492" t="e">
        <f>INDEX(src_ref_codes,MATCH(loaded!AC492,src_ref,0))</f>
        <v>#N/A</v>
      </c>
      <c r="O492" s="89" t="e">
        <f>IF(stats!$Y$13,DATE(RIGHT(loaded!AE492,4),MID(loaded!AE492,3,2),LEFT(loaded!AE492,2)),DATE(RIGHT(loaded!AE492,4),MID(loaded!AE492,4,2),LEFT(loaded!AE492,2)))</f>
        <v>#VALUE!</v>
      </c>
      <c r="P492" s="89" t="e">
        <f>IF(stats!$Y$13,DATE(RIGHT(loaded!AG492,4),MID(loaded!AG492,3,2),LEFT(loaded!AG492,2)),DATE(RIGHT(loaded!AG492,4),MID(loaded!AG492,4,2),LEFT(loaded!AG492,2)))</f>
        <v>#VALUE!</v>
      </c>
      <c r="Q492" s="67" t="e">
        <f t="shared" si="15"/>
        <v>#VALUE!</v>
      </c>
      <c r="R492" t="e">
        <f>INDEX(reces_codes,MATCH(loaded!AI492,reason,0))</f>
        <v>#N/A</v>
      </c>
      <c r="S492" t="e">
        <f>INDEX(TDS_codes,MATCH(loaded!AK492,TDS,0))</f>
        <v>#N/A</v>
      </c>
      <c r="T492" t="e">
        <f>IF(M492=2,"",INDEX(method_codes,MATCH(loaded!AM492,method,0)))</f>
        <v>#N/A</v>
      </c>
      <c r="U492" t="e">
        <f>IF(M492=2,"",INDEX(inj_codes,MATCH(loaded!AO492,inj,0)))</f>
        <v>#N/A</v>
      </c>
      <c r="V492" t="e">
        <f>IF(M492=2,"",INDEX(drug_codes,MATCH(loaded!AQ492,drug,0)))</f>
        <v>#N/A</v>
      </c>
      <c r="W492" t="e">
        <f>IF(M492=2,"",_xlfn.IFNA(INDEX(drug_codes,MATCH(loaded!AS492,drug,0)),""))</f>
        <v>#N/A</v>
      </c>
      <c r="X492" t="e">
        <f>IF(M492=2,"",_xlfn.IFNA(INDEX(drug_codes,MATCH(loaded!AU492,drug,0)),""))</f>
        <v>#N/A</v>
      </c>
      <c r="Y492" t="e">
        <f>IF(M492=2,"",_xlfn.IFNA(INDEX(drug_codes,MATCH(loaded!AW492,drug,0)),""))</f>
        <v>#N/A</v>
      </c>
      <c r="Z492" t="e">
        <f>IF(M492=2,"",_xlfn.IFNA(INDEX(drug_codes,MATCH(loaded!AY492,drug,0)),""))</f>
        <v>#N/A</v>
      </c>
      <c r="AA492" t="e">
        <f>IF(M492=2,"",_xlfn.IFNA(INDEX(drug_codes,MATCH(loaded!BA492,drug,0)),""))</f>
        <v>#N/A</v>
      </c>
      <c r="AB492" t="e">
        <f>INDEX(MTT_codes,MATCH(loaded!BC492,MTT,0))</f>
        <v>#N/A</v>
      </c>
      <c r="AC492" t="str">
        <f>_xlfn.IFNA(INDEX(MTT_codes,MATCH(loaded!BE492,MTT,0)),"")</f>
        <v/>
      </c>
      <c r="AD492" t="str">
        <f>_xlfn.IFNA(INDEX(MTT_codes,MATCH(loaded!BG492,MTT,0)),"")</f>
        <v/>
      </c>
      <c r="AE492" t="str">
        <f>_xlfn.IFNA(INDEX(MTT_codes,MATCH(loaded!BI492,MTT,0)),"")</f>
        <v/>
      </c>
      <c r="AF492" t="str">
        <f>_xlfn.IFNA(INDEX(MTT_codes,MATCH(loaded!BK492,MTT,0)),"")</f>
        <v/>
      </c>
      <c r="AG492" t="str">
        <f>_xlfn.IFNA(INDEX(MTT_codes,MATCH(loaded!BM492,MTT,0)),"")</f>
        <v/>
      </c>
      <c r="AH492" t="e">
        <f>INDEX(liv_ar_codes,MATCH(loaded!BO492,liv_ar,0))</f>
        <v>#N/A</v>
      </c>
      <c r="AI492" t="str">
        <f>_xlfn.IFNA(INDEX(MTT_codes,MATCH(loaded!BQ492,MTT,0)),"")</f>
        <v/>
      </c>
      <c r="AJ492">
        <f>_xlfn.IFNA(INDEX(mental_codes,MATCH(loaded!BS492,mental,0)),9)</f>
        <v>9</v>
      </c>
    </row>
    <row r="493" spans="2:36">
      <c r="B493">
        <f>loaded!C493</f>
        <v>0</v>
      </c>
      <c r="C493">
        <f>loaded!I493</f>
        <v>0</v>
      </c>
      <c r="D493">
        <f>IF(loaded!K493="Male",1,IF(loaded!K493="Female",2,9))</f>
        <v>9</v>
      </c>
      <c r="E493" s="89" t="e">
        <f>IF(stats!$Y$13,DATE(RIGHT(loaded!M493,4),MID(loaded!M493,3,2),LEFT(loaded!M493,2)),DATE(RIGHT(loaded!M493,4), MID(loaded!M493,4,2),LEFT(loaded!M493,2)))</f>
        <v>#VALUE!</v>
      </c>
      <c r="F493" s="67" t="e">
        <f t="shared" si="14"/>
        <v>#VALUE!</v>
      </c>
      <c r="G493" t="str">
        <f>LEFT(loaded!O493,3)</f>
        <v/>
      </c>
      <c r="H493" s="67" t="str">
        <f>_xlfn.IFNA(INDEX(cntry_codes,MATCH(loaded!Q493,countries,0)),IF(loaded!Q493="","0003",""))</f>
        <v>0003</v>
      </c>
      <c r="I493" t="e">
        <f>INDEX(atsi_codes,MATCH(loaded!S493,atsi,0))</f>
        <v>#N/A</v>
      </c>
      <c r="J493" t="e">
        <f>INDEX(lang_codes,MATCH(loaded!U493,lang,0))</f>
        <v>#N/A</v>
      </c>
      <c r="K493" s="6">
        <f>loaded!W493</f>
        <v>0</v>
      </c>
      <c r="L493" t="e">
        <f>INDEX(us_acc_codes,MATCH(loaded!Y493,us_acc,0))</f>
        <v>#N/A</v>
      </c>
      <c r="M493" t="e">
        <f>INDEX(client_codes,MATCH(loaded!AA493,client,0))</f>
        <v>#N/A</v>
      </c>
      <c r="N493" t="e">
        <f>INDEX(src_ref_codes,MATCH(loaded!AC493,src_ref,0))</f>
        <v>#N/A</v>
      </c>
      <c r="O493" s="89" t="e">
        <f>IF(stats!$Y$13,DATE(RIGHT(loaded!AE493,4),MID(loaded!AE493,3,2),LEFT(loaded!AE493,2)),DATE(RIGHT(loaded!AE493,4),MID(loaded!AE493,4,2),LEFT(loaded!AE493,2)))</f>
        <v>#VALUE!</v>
      </c>
      <c r="P493" s="89" t="e">
        <f>IF(stats!$Y$13,DATE(RIGHT(loaded!AG493,4),MID(loaded!AG493,3,2),LEFT(loaded!AG493,2)),DATE(RIGHT(loaded!AG493,4),MID(loaded!AG493,4,2),LEFT(loaded!AG493,2)))</f>
        <v>#VALUE!</v>
      </c>
      <c r="Q493" s="67" t="e">
        <f t="shared" si="15"/>
        <v>#VALUE!</v>
      </c>
      <c r="R493" t="e">
        <f>INDEX(reces_codes,MATCH(loaded!AI493,reason,0))</f>
        <v>#N/A</v>
      </c>
      <c r="S493" t="e">
        <f>INDEX(TDS_codes,MATCH(loaded!AK493,TDS,0))</f>
        <v>#N/A</v>
      </c>
      <c r="T493" t="e">
        <f>IF(M493=2,"",INDEX(method_codes,MATCH(loaded!AM493,method,0)))</f>
        <v>#N/A</v>
      </c>
      <c r="U493" t="e">
        <f>IF(M493=2,"",INDEX(inj_codes,MATCH(loaded!AO493,inj,0)))</f>
        <v>#N/A</v>
      </c>
      <c r="V493" t="e">
        <f>IF(M493=2,"",INDEX(drug_codes,MATCH(loaded!AQ493,drug,0)))</f>
        <v>#N/A</v>
      </c>
      <c r="W493" t="e">
        <f>IF(M493=2,"",_xlfn.IFNA(INDEX(drug_codes,MATCH(loaded!AS493,drug,0)),""))</f>
        <v>#N/A</v>
      </c>
      <c r="X493" t="e">
        <f>IF(M493=2,"",_xlfn.IFNA(INDEX(drug_codes,MATCH(loaded!AU493,drug,0)),""))</f>
        <v>#N/A</v>
      </c>
      <c r="Y493" t="e">
        <f>IF(M493=2,"",_xlfn.IFNA(INDEX(drug_codes,MATCH(loaded!AW493,drug,0)),""))</f>
        <v>#N/A</v>
      </c>
      <c r="Z493" t="e">
        <f>IF(M493=2,"",_xlfn.IFNA(INDEX(drug_codes,MATCH(loaded!AY493,drug,0)),""))</f>
        <v>#N/A</v>
      </c>
      <c r="AA493" t="e">
        <f>IF(M493=2,"",_xlfn.IFNA(INDEX(drug_codes,MATCH(loaded!BA493,drug,0)),""))</f>
        <v>#N/A</v>
      </c>
      <c r="AB493" t="e">
        <f>INDEX(MTT_codes,MATCH(loaded!BC493,MTT,0))</f>
        <v>#N/A</v>
      </c>
      <c r="AC493" t="str">
        <f>_xlfn.IFNA(INDEX(MTT_codes,MATCH(loaded!BE493,MTT,0)),"")</f>
        <v/>
      </c>
      <c r="AD493" t="str">
        <f>_xlfn.IFNA(INDEX(MTT_codes,MATCH(loaded!BG493,MTT,0)),"")</f>
        <v/>
      </c>
      <c r="AE493" t="str">
        <f>_xlfn.IFNA(INDEX(MTT_codes,MATCH(loaded!BI493,MTT,0)),"")</f>
        <v/>
      </c>
      <c r="AF493" t="str">
        <f>_xlfn.IFNA(INDEX(MTT_codes,MATCH(loaded!BK493,MTT,0)),"")</f>
        <v/>
      </c>
      <c r="AG493" t="str">
        <f>_xlfn.IFNA(INDEX(MTT_codes,MATCH(loaded!BM493,MTT,0)),"")</f>
        <v/>
      </c>
      <c r="AH493" t="e">
        <f>INDEX(liv_ar_codes,MATCH(loaded!BO493,liv_ar,0))</f>
        <v>#N/A</v>
      </c>
      <c r="AI493" t="str">
        <f>_xlfn.IFNA(INDEX(MTT_codes,MATCH(loaded!BQ493,MTT,0)),"")</f>
        <v/>
      </c>
      <c r="AJ493">
        <f>_xlfn.IFNA(INDEX(mental_codes,MATCH(loaded!BS493,mental,0)),9)</f>
        <v>9</v>
      </c>
    </row>
    <row r="494" spans="2:36">
      <c r="B494">
        <f>loaded!C494</f>
        <v>0</v>
      </c>
      <c r="C494">
        <f>loaded!I494</f>
        <v>0</v>
      </c>
      <c r="D494">
        <f>IF(loaded!K494="Male",1,IF(loaded!K494="Female",2,9))</f>
        <v>9</v>
      </c>
      <c r="E494" s="89" t="e">
        <f>IF(stats!$Y$13,DATE(RIGHT(loaded!M494,4),MID(loaded!M494,3,2),LEFT(loaded!M494,2)),DATE(RIGHT(loaded!M494,4), MID(loaded!M494,4,2),LEFT(loaded!M494,2)))</f>
        <v>#VALUE!</v>
      </c>
      <c r="F494" s="67" t="e">
        <f t="shared" si="14"/>
        <v>#VALUE!</v>
      </c>
      <c r="G494" t="str">
        <f>LEFT(loaded!O494,3)</f>
        <v/>
      </c>
      <c r="H494" s="67" t="str">
        <f>_xlfn.IFNA(INDEX(cntry_codes,MATCH(loaded!Q494,countries,0)),IF(loaded!Q494="","0003",""))</f>
        <v>0003</v>
      </c>
      <c r="I494" t="e">
        <f>INDEX(atsi_codes,MATCH(loaded!S494,atsi,0))</f>
        <v>#N/A</v>
      </c>
      <c r="J494" t="e">
        <f>INDEX(lang_codes,MATCH(loaded!U494,lang,0))</f>
        <v>#N/A</v>
      </c>
      <c r="K494" s="6">
        <f>loaded!W494</f>
        <v>0</v>
      </c>
      <c r="L494" t="e">
        <f>INDEX(us_acc_codes,MATCH(loaded!Y494,us_acc,0))</f>
        <v>#N/A</v>
      </c>
      <c r="M494" t="e">
        <f>INDEX(client_codes,MATCH(loaded!AA494,client,0))</f>
        <v>#N/A</v>
      </c>
      <c r="N494" t="e">
        <f>INDEX(src_ref_codes,MATCH(loaded!AC494,src_ref,0))</f>
        <v>#N/A</v>
      </c>
      <c r="O494" s="89" t="e">
        <f>IF(stats!$Y$13,DATE(RIGHT(loaded!AE494,4),MID(loaded!AE494,3,2),LEFT(loaded!AE494,2)),DATE(RIGHT(loaded!AE494,4),MID(loaded!AE494,4,2),LEFT(loaded!AE494,2)))</f>
        <v>#VALUE!</v>
      </c>
      <c r="P494" s="89" t="e">
        <f>IF(stats!$Y$13,DATE(RIGHT(loaded!AG494,4),MID(loaded!AG494,3,2),LEFT(loaded!AG494,2)),DATE(RIGHT(loaded!AG494,4),MID(loaded!AG494,4,2),LEFT(loaded!AG494,2)))</f>
        <v>#VALUE!</v>
      </c>
      <c r="Q494" s="67" t="e">
        <f t="shared" si="15"/>
        <v>#VALUE!</v>
      </c>
      <c r="R494" t="e">
        <f>INDEX(reces_codes,MATCH(loaded!AI494,reason,0))</f>
        <v>#N/A</v>
      </c>
      <c r="S494" t="e">
        <f>INDEX(TDS_codes,MATCH(loaded!AK494,TDS,0))</f>
        <v>#N/A</v>
      </c>
      <c r="T494" t="e">
        <f>IF(M494=2,"",INDEX(method_codes,MATCH(loaded!AM494,method,0)))</f>
        <v>#N/A</v>
      </c>
      <c r="U494" t="e">
        <f>IF(M494=2,"",INDEX(inj_codes,MATCH(loaded!AO494,inj,0)))</f>
        <v>#N/A</v>
      </c>
      <c r="V494" t="e">
        <f>IF(M494=2,"",INDEX(drug_codes,MATCH(loaded!AQ494,drug,0)))</f>
        <v>#N/A</v>
      </c>
      <c r="W494" t="e">
        <f>IF(M494=2,"",_xlfn.IFNA(INDEX(drug_codes,MATCH(loaded!AS494,drug,0)),""))</f>
        <v>#N/A</v>
      </c>
      <c r="X494" t="e">
        <f>IF(M494=2,"",_xlfn.IFNA(INDEX(drug_codes,MATCH(loaded!AU494,drug,0)),""))</f>
        <v>#N/A</v>
      </c>
      <c r="Y494" t="e">
        <f>IF(M494=2,"",_xlfn.IFNA(INDEX(drug_codes,MATCH(loaded!AW494,drug,0)),""))</f>
        <v>#N/A</v>
      </c>
      <c r="Z494" t="e">
        <f>IF(M494=2,"",_xlfn.IFNA(INDEX(drug_codes,MATCH(loaded!AY494,drug,0)),""))</f>
        <v>#N/A</v>
      </c>
      <c r="AA494" t="e">
        <f>IF(M494=2,"",_xlfn.IFNA(INDEX(drug_codes,MATCH(loaded!BA494,drug,0)),""))</f>
        <v>#N/A</v>
      </c>
      <c r="AB494" t="e">
        <f>INDEX(MTT_codes,MATCH(loaded!BC494,MTT,0))</f>
        <v>#N/A</v>
      </c>
      <c r="AC494" t="str">
        <f>_xlfn.IFNA(INDEX(MTT_codes,MATCH(loaded!BE494,MTT,0)),"")</f>
        <v/>
      </c>
      <c r="AD494" t="str">
        <f>_xlfn.IFNA(INDEX(MTT_codes,MATCH(loaded!BG494,MTT,0)),"")</f>
        <v/>
      </c>
      <c r="AE494" t="str">
        <f>_xlfn.IFNA(INDEX(MTT_codes,MATCH(loaded!BI494,MTT,0)),"")</f>
        <v/>
      </c>
      <c r="AF494" t="str">
        <f>_xlfn.IFNA(INDEX(MTT_codes,MATCH(loaded!BK494,MTT,0)),"")</f>
        <v/>
      </c>
      <c r="AG494" t="str">
        <f>_xlfn.IFNA(INDEX(MTT_codes,MATCH(loaded!BM494,MTT,0)),"")</f>
        <v/>
      </c>
      <c r="AH494" t="e">
        <f>INDEX(liv_ar_codes,MATCH(loaded!BO494,liv_ar,0))</f>
        <v>#N/A</v>
      </c>
      <c r="AI494" t="str">
        <f>_xlfn.IFNA(INDEX(MTT_codes,MATCH(loaded!BQ494,MTT,0)),"")</f>
        <v/>
      </c>
      <c r="AJ494">
        <f>_xlfn.IFNA(INDEX(mental_codes,MATCH(loaded!BS494,mental,0)),9)</f>
        <v>9</v>
      </c>
    </row>
    <row r="495" spans="2:36">
      <c r="B495">
        <f>loaded!C495</f>
        <v>0</v>
      </c>
      <c r="C495">
        <f>loaded!I495</f>
        <v>0</v>
      </c>
      <c r="D495">
        <f>IF(loaded!K495="Male",1,IF(loaded!K495="Female",2,9))</f>
        <v>9</v>
      </c>
      <c r="E495" s="89" t="e">
        <f>IF(stats!$Y$13,DATE(RIGHT(loaded!M495,4),MID(loaded!M495,3,2),LEFT(loaded!M495,2)),DATE(RIGHT(loaded!M495,4), MID(loaded!M495,4,2),LEFT(loaded!M495,2)))</f>
        <v>#VALUE!</v>
      </c>
      <c r="F495" s="67" t="e">
        <f t="shared" si="14"/>
        <v>#VALUE!</v>
      </c>
      <c r="G495" t="str">
        <f>LEFT(loaded!O495,3)</f>
        <v/>
      </c>
      <c r="H495" s="67" t="str">
        <f>_xlfn.IFNA(INDEX(cntry_codes,MATCH(loaded!Q495,countries,0)),IF(loaded!Q495="","0003",""))</f>
        <v>0003</v>
      </c>
      <c r="I495" t="e">
        <f>INDEX(atsi_codes,MATCH(loaded!S495,atsi,0))</f>
        <v>#N/A</v>
      </c>
      <c r="J495" t="e">
        <f>INDEX(lang_codes,MATCH(loaded!U495,lang,0))</f>
        <v>#N/A</v>
      </c>
      <c r="K495" s="6">
        <f>loaded!W495</f>
        <v>0</v>
      </c>
      <c r="L495" t="e">
        <f>INDEX(us_acc_codes,MATCH(loaded!Y495,us_acc,0))</f>
        <v>#N/A</v>
      </c>
      <c r="M495" t="e">
        <f>INDEX(client_codes,MATCH(loaded!AA495,client,0))</f>
        <v>#N/A</v>
      </c>
      <c r="N495" t="e">
        <f>INDEX(src_ref_codes,MATCH(loaded!AC495,src_ref,0))</f>
        <v>#N/A</v>
      </c>
      <c r="O495" s="89" t="e">
        <f>IF(stats!$Y$13,DATE(RIGHT(loaded!AE495,4),MID(loaded!AE495,3,2),LEFT(loaded!AE495,2)),DATE(RIGHT(loaded!AE495,4),MID(loaded!AE495,4,2),LEFT(loaded!AE495,2)))</f>
        <v>#VALUE!</v>
      </c>
      <c r="P495" s="89" t="e">
        <f>IF(stats!$Y$13,DATE(RIGHT(loaded!AG495,4),MID(loaded!AG495,3,2),LEFT(loaded!AG495,2)),DATE(RIGHT(loaded!AG495,4),MID(loaded!AG495,4,2),LEFT(loaded!AG495,2)))</f>
        <v>#VALUE!</v>
      </c>
      <c r="Q495" s="67" t="e">
        <f t="shared" si="15"/>
        <v>#VALUE!</v>
      </c>
      <c r="R495" t="e">
        <f>INDEX(reces_codes,MATCH(loaded!AI495,reason,0))</f>
        <v>#N/A</v>
      </c>
      <c r="S495" t="e">
        <f>INDEX(TDS_codes,MATCH(loaded!AK495,TDS,0))</f>
        <v>#N/A</v>
      </c>
      <c r="T495" t="e">
        <f>IF(M495=2,"",INDEX(method_codes,MATCH(loaded!AM495,method,0)))</f>
        <v>#N/A</v>
      </c>
      <c r="U495" t="e">
        <f>IF(M495=2,"",INDEX(inj_codes,MATCH(loaded!AO495,inj,0)))</f>
        <v>#N/A</v>
      </c>
      <c r="V495" t="e">
        <f>IF(M495=2,"",INDEX(drug_codes,MATCH(loaded!AQ495,drug,0)))</f>
        <v>#N/A</v>
      </c>
      <c r="W495" t="e">
        <f>IF(M495=2,"",_xlfn.IFNA(INDEX(drug_codes,MATCH(loaded!AS495,drug,0)),""))</f>
        <v>#N/A</v>
      </c>
      <c r="X495" t="e">
        <f>IF(M495=2,"",_xlfn.IFNA(INDEX(drug_codes,MATCH(loaded!AU495,drug,0)),""))</f>
        <v>#N/A</v>
      </c>
      <c r="Y495" t="e">
        <f>IF(M495=2,"",_xlfn.IFNA(INDEX(drug_codes,MATCH(loaded!AW495,drug,0)),""))</f>
        <v>#N/A</v>
      </c>
      <c r="Z495" t="e">
        <f>IF(M495=2,"",_xlfn.IFNA(INDEX(drug_codes,MATCH(loaded!AY495,drug,0)),""))</f>
        <v>#N/A</v>
      </c>
      <c r="AA495" t="e">
        <f>IF(M495=2,"",_xlfn.IFNA(INDEX(drug_codes,MATCH(loaded!BA495,drug,0)),""))</f>
        <v>#N/A</v>
      </c>
      <c r="AB495" t="e">
        <f>INDEX(MTT_codes,MATCH(loaded!BC495,MTT,0))</f>
        <v>#N/A</v>
      </c>
      <c r="AC495" t="str">
        <f>_xlfn.IFNA(INDEX(MTT_codes,MATCH(loaded!BE495,MTT,0)),"")</f>
        <v/>
      </c>
      <c r="AD495" t="str">
        <f>_xlfn.IFNA(INDEX(MTT_codes,MATCH(loaded!BG495,MTT,0)),"")</f>
        <v/>
      </c>
      <c r="AE495" t="str">
        <f>_xlfn.IFNA(INDEX(MTT_codes,MATCH(loaded!BI495,MTT,0)),"")</f>
        <v/>
      </c>
      <c r="AF495" t="str">
        <f>_xlfn.IFNA(INDEX(MTT_codes,MATCH(loaded!BK495,MTT,0)),"")</f>
        <v/>
      </c>
      <c r="AG495" t="str">
        <f>_xlfn.IFNA(INDEX(MTT_codes,MATCH(loaded!BM495,MTT,0)),"")</f>
        <v/>
      </c>
      <c r="AH495" t="e">
        <f>INDEX(liv_ar_codes,MATCH(loaded!BO495,liv_ar,0))</f>
        <v>#N/A</v>
      </c>
      <c r="AI495" t="str">
        <f>_xlfn.IFNA(INDEX(MTT_codes,MATCH(loaded!BQ495,MTT,0)),"")</f>
        <v/>
      </c>
      <c r="AJ495">
        <f>_xlfn.IFNA(INDEX(mental_codes,MATCH(loaded!BS495,mental,0)),9)</f>
        <v>9</v>
      </c>
    </row>
    <row r="496" spans="2:36">
      <c r="B496">
        <f>loaded!C496</f>
        <v>0</v>
      </c>
      <c r="C496">
        <f>loaded!I496</f>
        <v>0</v>
      </c>
      <c r="D496">
        <f>IF(loaded!K496="Male",1,IF(loaded!K496="Female",2,9))</f>
        <v>9</v>
      </c>
      <c r="E496" s="89" t="e">
        <f>IF(stats!$Y$13,DATE(RIGHT(loaded!M496,4),MID(loaded!M496,3,2),LEFT(loaded!M496,2)),DATE(RIGHT(loaded!M496,4), MID(loaded!M496,4,2),LEFT(loaded!M496,2)))</f>
        <v>#VALUE!</v>
      </c>
      <c r="F496" s="67" t="e">
        <f t="shared" si="14"/>
        <v>#VALUE!</v>
      </c>
      <c r="G496" t="str">
        <f>LEFT(loaded!O496,3)</f>
        <v/>
      </c>
      <c r="H496" s="67" t="str">
        <f>_xlfn.IFNA(INDEX(cntry_codes,MATCH(loaded!Q496,countries,0)),IF(loaded!Q496="","0003",""))</f>
        <v>0003</v>
      </c>
      <c r="I496" t="e">
        <f>INDEX(atsi_codes,MATCH(loaded!S496,atsi,0))</f>
        <v>#N/A</v>
      </c>
      <c r="J496" t="e">
        <f>INDEX(lang_codes,MATCH(loaded!U496,lang,0))</f>
        <v>#N/A</v>
      </c>
      <c r="K496" s="6">
        <f>loaded!W496</f>
        <v>0</v>
      </c>
      <c r="L496" t="e">
        <f>INDEX(us_acc_codes,MATCH(loaded!Y496,us_acc,0))</f>
        <v>#N/A</v>
      </c>
      <c r="M496" t="e">
        <f>INDEX(client_codes,MATCH(loaded!AA496,client,0))</f>
        <v>#N/A</v>
      </c>
      <c r="N496" t="e">
        <f>INDEX(src_ref_codes,MATCH(loaded!AC496,src_ref,0))</f>
        <v>#N/A</v>
      </c>
      <c r="O496" s="89" t="e">
        <f>IF(stats!$Y$13,DATE(RIGHT(loaded!AE496,4),MID(loaded!AE496,3,2),LEFT(loaded!AE496,2)),DATE(RIGHT(loaded!AE496,4),MID(loaded!AE496,4,2),LEFT(loaded!AE496,2)))</f>
        <v>#VALUE!</v>
      </c>
      <c r="P496" s="89" t="e">
        <f>IF(stats!$Y$13,DATE(RIGHT(loaded!AG496,4),MID(loaded!AG496,3,2),LEFT(loaded!AG496,2)),DATE(RIGHT(loaded!AG496,4),MID(loaded!AG496,4,2),LEFT(loaded!AG496,2)))</f>
        <v>#VALUE!</v>
      </c>
      <c r="Q496" s="67" t="e">
        <f t="shared" si="15"/>
        <v>#VALUE!</v>
      </c>
      <c r="R496" t="e">
        <f>INDEX(reces_codes,MATCH(loaded!AI496,reason,0))</f>
        <v>#N/A</v>
      </c>
      <c r="S496" t="e">
        <f>INDEX(TDS_codes,MATCH(loaded!AK496,TDS,0))</f>
        <v>#N/A</v>
      </c>
      <c r="T496" t="e">
        <f>IF(M496=2,"",INDEX(method_codes,MATCH(loaded!AM496,method,0)))</f>
        <v>#N/A</v>
      </c>
      <c r="U496" t="e">
        <f>IF(M496=2,"",INDEX(inj_codes,MATCH(loaded!AO496,inj,0)))</f>
        <v>#N/A</v>
      </c>
      <c r="V496" t="e">
        <f>IF(M496=2,"",INDEX(drug_codes,MATCH(loaded!AQ496,drug,0)))</f>
        <v>#N/A</v>
      </c>
      <c r="W496" t="e">
        <f>IF(M496=2,"",_xlfn.IFNA(INDEX(drug_codes,MATCH(loaded!AS496,drug,0)),""))</f>
        <v>#N/A</v>
      </c>
      <c r="X496" t="e">
        <f>IF(M496=2,"",_xlfn.IFNA(INDEX(drug_codes,MATCH(loaded!AU496,drug,0)),""))</f>
        <v>#N/A</v>
      </c>
      <c r="Y496" t="e">
        <f>IF(M496=2,"",_xlfn.IFNA(INDEX(drug_codes,MATCH(loaded!AW496,drug,0)),""))</f>
        <v>#N/A</v>
      </c>
      <c r="Z496" t="e">
        <f>IF(M496=2,"",_xlfn.IFNA(INDEX(drug_codes,MATCH(loaded!AY496,drug,0)),""))</f>
        <v>#N/A</v>
      </c>
      <c r="AA496" t="e">
        <f>IF(M496=2,"",_xlfn.IFNA(INDEX(drug_codes,MATCH(loaded!BA496,drug,0)),""))</f>
        <v>#N/A</v>
      </c>
      <c r="AB496" t="e">
        <f>INDEX(MTT_codes,MATCH(loaded!BC496,MTT,0))</f>
        <v>#N/A</v>
      </c>
      <c r="AC496" t="str">
        <f>_xlfn.IFNA(INDEX(MTT_codes,MATCH(loaded!BE496,MTT,0)),"")</f>
        <v/>
      </c>
      <c r="AD496" t="str">
        <f>_xlfn.IFNA(INDEX(MTT_codes,MATCH(loaded!BG496,MTT,0)),"")</f>
        <v/>
      </c>
      <c r="AE496" t="str">
        <f>_xlfn.IFNA(INDEX(MTT_codes,MATCH(loaded!BI496,MTT,0)),"")</f>
        <v/>
      </c>
      <c r="AF496" t="str">
        <f>_xlfn.IFNA(INDEX(MTT_codes,MATCH(loaded!BK496,MTT,0)),"")</f>
        <v/>
      </c>
      <c r="AG496" t="str">
        <f>_xlfn.IFNA(INDEX(MTT_codes,MATCH(loaded!BM496,MTT,0)),"")</f>
        <v/>
      </c>
      <c r="AH496" t="e">
        <f>INDEX(liv_ar_codes,MATCH(loaded!BO496,liv_ar,0))</f>
        <v>#N/A</v>
      </c>
      <c r="AI496" t="str">
        <f>_xlfn.IFNA(INDEX(MTT_codes,MATCH(loaded!BQ496,MTT,0)),"")</f>
        <v/>
      </c>
      <c r="AJ496">
        <f>_xlfn.IFNA(INDEX(mental_codes,MATCH(loaded!BS496,mental,0)),9)</f>
        <v>9</v>
      </c>
    </row>
    <row r="497" spans="2:36">
      <c r="B497">
        <f>loaded!C497</f>
        <v>0</v>
      </c>
      <c r="C497">
        <f>loaded!I497</f>
        <v>0</v>
      </c>
      <c r="D497">
        <f>IF(loaded!K497="Male",1,IF(loaded!K497="Female",2,9))</f>
        <v>9</v>
      </c>
      <c r="E497" s="89" t="e">
        <f>IF(stats!$Y$13,DATE(RIGHT(loaded!M497,4),MID(loaded!M497,3,2),LEFT(loaded!M497,2)),DATE(RIGHT(loaded!M497,4), MID(loaded!M497,4,2),LEFT(loaded!M497,2)))</f>
        <v>#VALUE!</v>
      </c>
      <c r="F497" s="67" t="e">
        <f t="shared" si="14"/>
        <v>#VALUE!</v>
      </c>
      <c r="G497" t="str">
        <f>LEFT(loaded!O497,3)</f>
        <v/>
      </c>
      <c r="H497" s="67" t="str">
        <f>_xlfn.IFNA(INDEX(cntry_codes,MATCH(loaded!Q497,countries,0)),IF(loaded!Q497="","0003",""))</f>
        <v>0003</v>
      </c>
      <c r="I497" t="e">
        <f>INDEX(atsi_codes,MATCH(loaded!S497,atsi,0))</f>
        <v>#N/A</v>
      </c>
      <c r="J497" t="e">
        <f>INDEX(lang_codes,MATCH(loaded!U497,lang,0))</f>
        <v>#N/A</v>
      </c>
      <c r="K497" s="6">
        <f>loaded!W497</f>
        <v>0</v>
      </c>
      <c r="L497" t="e">
        <f>INDEX(us_acc_codes,MATCH(loaded!Y497,us_acc,0))</f>
        <v>#N/A</v>
      </c>
      <c r="M497" t="e">
        <f>INDEX(client_codes,MATCH(loaded!AA497,client,0))</f>
        <v>#N/A</v>
      </c>
      <c r="N497" t="e">
        <f>INDEX(src_ref_codes,MATCH(loaded!AC497,src_ref,0))</f>
        <v>#N/A</v>
      </c>
      <c r="O497" s="89" t="e">
        <f>IF(stats!$Y$13,DATE(RIGHT(loaded!AE497,4),MID(loaded!AE497,3,2),LEFT(loaded!AE497,2)),DATE(RIGHT(loaded!AE497,4),MID(loaded!AE497,4,2),LEFT(loaded!AE497,2)))</f>
        <v>#VALUE!</v>
      </c>
      <c r="P497" s="89" t="e">
        <f>IF(stats!$Y$13,DATE(RIGHT(loaded!AG497,4),MID(loaded!AG497,3,2),LEFT(loaded!AG497,2)),DATE(RIGHT(loaded!AG497,4),MID(loaded!AG497,4,2),LEFT(loaded!AG497,2)))</f>
        <v>#VALUE!</v>
      </c>
      <c r="Q497" s="67" t="e">
        <f t="shared" si="15"/>
        <v>#VALUE!</v>
      </c>
      <c r="R497" t="e">
        <f>INDEX(reces_codes,MATCH(loaded!AI497,reason,0))</f>
        <v>#N/A</v>
      </c>
      <c r="S497" t="e">
        <f>INDEX(TDS_codes,MATCH(loaded!AK497,TDS,0))</f>
        <v>#N/A</v>
      </c>
      <c r="T497" t="e">
        <f>IF(M497=2,"",INDEX(method_codes,MATCH(loaded!AM497,method,0)))</f>
        <v>#N/A</v>
      </c>
      <c r="U497" t="e">
        <f>IF(M497=2,"",INDEX(inj_codes,MATCH(loaded!AO497,inj,0)))</f>
        <v>#N/A</v>
      </c>
      <c r="V497" t="e">
        <f>IF(M497=2,"",INDEX(drug_codes,MATCH(loaded!AQ497,drug,0)))</f>
        <v>#N/A</v>
      </c>
      <c r="W497" t="e">
        <f>IF(M497=2,"",_xlfn.IFNA(INDEX(drug_codes,MATCH(loaded!AS497,drug,0)),""))</f>
        <v>#N/A</v>
      </c>
      <c r="X497" t="e">
        <f>IF(M497=2,"",_xlfn.IFNA(INDEX(drug_codes,MATCH(loaded!AU497,drug,0)),""))</f>
        <v>#N/A</v>
      </c>
      <c r="Y497" t="e">
        <f>IF(M497=2,"",_xlfn.IFNA(INDEX(drug_codes,MATCH(loaded!AW497,drug,0)),""))</f>
        <v>#N/A</v>
      </c>
      <c r="Z497" t="e">
        <f>IF(M497=2,"",_xlfn.IFNA(INDEX(drug_codes,MATCH(loaded!AY497,drug,0)),""))</f>
        <v>#N/A</v>
      </c>
      <c r="AA497" t="e">
        <f>IF(M497=2,"",_xlfn.IFNA(INDEX(drug_codes,MATCH(loaded!BA497,drug,0)),""))</f>
        <v>#N/A</v>
      </c>
      <c r="AB497" t="e">
        <f>INDEX(MTT_codes,MATCH(loaded!BC497,MTT,0))</f>
        <v>#N/A</v>
      </c>
      <c r="AC497" t="str">
        <f>_xlfn.IFNA(INDEX(MTT_codes,MATCH(loaded!BE497,MTT,0)),"")</f>
        <v/>
      </c>
      <c r="AD497" t="str">
        <f>_xlfn.IFNA(INDEX(MTT_codes,MATCH(loaded!BG497,MTT,0)),"")</f>
        <v/>
      </c>
      <c r="AE497" t="str">
        <f>_xlfn.IFNA(INDEX(MTT_codes,MATCH(loaded!BI497,MTT,0)),"")</f>
        <v/>
      </c>
      <c r="AF497" t="str">
        <f>_xlfn.IFNA(INDEX(MTT_codes,MATCH(loaded!BK497,MTT,0)),"")</f>
        <v/>
      </c>
      <c r="AG497" t="str">
        <f>_xlfn.IFNA(INDEX(MTT_codes,MATCH(loaded!BM497,MTT,0)),"")</f>
        <v/>
      </c>
      <c r="AH497" t="e">
        <f>INDEX(liv_ar_codes,MATCH(loaded!BO497,liv_ar,0))</f>
        <v>#N/A</v>
      </c>
      <c r="AI497" t="str">
        <f>_xlfn.IFNA(INDEX(MTT_codes,MATCH(loaded!BQ497,MTT,0)),"")</f>
        <v/>
      </c>
      <c r="AJ497">
        <f>_xlfn.IFNA(INDEX(mental_codes,MATCH(loaded!BS497,mental,0)),9)</f>
        <v>9</v>
      </c>
    </row>
    <row r="498" spans="2:36">
      <c r="B498">
        <f>loaded!C498</f>
        <v>0</v>
      </c>
      <c r="C498">
        <f>loaded!I498</f>
        <v>0</v>
      </c>
      <c r="D498">
        <f>IF(loaded!K498="Male",1,IF(loaded!K498="Female",2,9))</f>
        <v>9</v>
      </c>
      <c r="E498" s="89" t="e">
        <f>IF(stats!$Y$13,DATE(RIGHT(loaded!M498,4),MID(loaded!M498,3,2),LEFT(loaded!M498,2)),DATE(RIGHT(loaded!M498,4), MID(loaded!M498,4,2),LEFT(loaded!M498,2)))</f>
        <v>#VALUE!</v>
      </c>
      <c r="F498" s="67" t="e">
        <f t="shared" si="14"/>
        <v>#VALUE!</v>
      </c>
      <c r="G498" t="str">
        <f>LEFT(loaded!O498,3)</f>
        <v/>
      </c>
      <c r="H498" s="67" t="str">
        <f>_xlfn.IFNA(INDEX(cntry_codes,MATCH(loaded!Q498,countries,0)),IF(loaded!Q498="","0003",""))</f>
        <v>0003</v>
      </c>
      <c r="I498" t="e">
        <f>INDEX(atsi_codes,MATCH(loaded!S498,atsi,0))</f>
        <v>#N/A</v>
      </c>
      <c r="J498" t="e">
        <f>INDEX(lang_codes,MATCH(loaded!U498,lang,0))</f>
        <v>#N/A</v>
      </c>
      <c r="K498" s="6">
        <f>loaded!W498</f>
        <v>0</v>
      </c>
      <c r="L498" t="e">
        <f>INDEX(us_acc_codes,MATCH(loaded!Y498,us_acc,0))</f>
        <v>#N/A</v>
      </c>
      <c r="M498" t="e">
        <f>INDEX(client_codes,MATCH(loaded!AA498,client,0))</f>
        <v>#N/A</v>
      </c>
      <c r="N498" t="e">
        <f>INDEX(src_ref_codes,MATCH(loaded!AC498,src_ref,0))</f>
        <v>#N/A</v>
      </c>
      <c r="O498" s="89" t="e">
        <f>IF(stats!$Y$13,DATE(RIGHT(loaded!AE498,4),MID(loaded!AE498,3,2),LEFT(loaded!AE498,2)),DATE(RIGHT(loaded!AE498,4),MID(loaded!AE498,4,2),LEFT(loaded!AE498,2)))</f>
        <v>#VALUE!</v>
      </c>
      <c r="P498" s="89" t="e">
        <f>IF(stats!$Y$13,DATE(RIGHT(loaded!AG498,4),MID(loaded!AG498,3,2),LEFT(loaded!AG498,2)),DATE(RIGHT(loaded!AG498,4),MID(loaded!AG498,4,2),LEFT(loaded!AG498,2)))</f>
        <v>#VALUE!</v>
      </c>
      <c r="Q498" s="67" t="e">
        <f t="shared" si="15"/>
        <v>#VALUE!</v>
      </c>
      <c r="R498" t="e">
        <f>INDEX(reces_codes,MATCH(loaded!AI498,reason,0))</f>
        <v>#N/A</v>
      </c>
      <c r="S498" t="e">
        <f>INDEX(TDS_codes,MATCH(loaded!AK498,TDS,0))</f>
        <v>#N/A</v>
      </c>
      <c r="T498" t="e">
        <f>IF(M498=2,"",INDEX(method_codes,MATCH(loaded!AM498,method,0)))</f>
        <v>#N/A</v>
      </c>
      <c r="U498" t="e">
        <f>IF(M498=2,"",INDEX(inj_codes,MATCH(loaded!AO498,inj,0)))</f>
        <v>#N/A</v>
      </c>
      <c r="V498" t="e">
        <f>IF(M498=2,"",INDEX(drug_codes,MATCH(loaded!AQ498,drug,0)))</f>
        <v>#N/A</v>
      </c>
      <c r="W498" t="e">
        <f>IF(M498=2,"",_xlfn.IFNA(INDEX(drug_codes,MATCH(loaded!AS498,drug,0)),""))</f>
        <v>#N/A</v>
      </c>
      <c r="X498" t="e">
        <f>IF(M498=2,"",_xlfn.IFNA(INDEX(drug_codes,MATCH(loaded!AU498,drug,0)),""))</f>
        <v>#N/A</v>
      </c>
      <c r="Y498" t="e">
        <f>IF(M498=2,"",_xlfn.IFNA(INDEX(drug_codes,MATCH(loaded!AW498,drug,0)),""))</f>
        <v>#N/A</v>
      </c>
      <c r="Z498" t="e">
        <f>IF(M498=2,"",_xlfn.IFNA(INDEX(drug_codes,MATCH(loaded!AY498,drug,0)),""))</f>
        <v>#N/A</v>
      </c>
      <c r="AA498" t="e">
        <f>IF(M498=2,"",_xlfn.IFNA(INDEX(drug_codes,MATCH(loaded!BA498,drug,0)),""))</f>
        <v>#N/A</v>
      </c>
      <c r="AB498" t="e">
        <f>INDEX(MTT_codes,MATCH(loaded!BC498,MTT,0))</f>
        <v>#N/A</v>
      </c>
      <c r="AC498" t="str">
        <f>_xlfn.IFNA(INDEX(MTT_codes,MATCH(loaded!BE498,MTT,0)),"")</f>
        <v/>
      </c>
      <c r="AD498" t="str">
        <f>_xlfn.IFNA(INDEX(MTT_codes,MATCH(loaded!BG498,MTT,0)),"")</f>
        <v/>
      </c>
      <c r="AE498" t="str">
        <f>_xlfn.IFNA(INDEX(MTT_codes,MATCH(loaded!BI498,MTT,0)),"")</f>
        <v/>
      </c>
      <c r="AF498" t="str">
        <f>_xlfn.IFNA(INDEX(MTT_codes,MATCH(loaded!BK498,MTT,0)),"")</f>
        <v/>
      </c>
      <c r="AG498" t="str">
        <f>_xlfn.IFNA(INDEX(MTT_codes,MATCH(loaded!BM498,MTT,0)),"")</f>
        <v/>
      </c>
      <c r="AH498" t="e">
        <f>INDEX(liv_ar_codes,MATCH(loaded!BO498,liv_ar,0))</f>
        <v>#N/A</v>
      </c>
      <c r="AI498" t="str">
        <f>_xlfn.IFNA(INDEX(MTT_codes,MATCH(loaded!BQ498,MTT,0)),"")</f>
        <v/>
      </c>
      <c r="AJ498">
        <f>_xlfn.IFNA(INDEX(mental_codes,MATCH(loaded!BS498,mental,0)),9)</f>
        <v>9</v>
      </c>
    </row>
    <row r="499" spans="2:36">
      <c r="B499">
        <f>loaded!C499</f>
        <v>0</v>
      </c>
      <c r="C499">
        <f>loaded!I499</f>
        <v>0</v>
      </c>
      <c r="D499">
        <f>IF(loaded!K499="Male",1,IF(loaded!K499="Female",2,9))</f>
        <v>9</v>
      </c>
      <c r="E499" s="89" t="e">
        <f>IF(stats!$Y$13,DATE(RIGHT(loaded!M499,4),MID(loaded!M499,3,2),LEFT(loaded!M499,2)),DATE(RIGHT(loaded!M499,4), MID(loaded!M499,4,2),LEFT(loaded!M499,2)))</f>
        <v>#VALUE!</v>
      </c>
      <c r="F499" s="67" t="e">
        <f t="shared" si="14"/>
        <v>#VALUE!</v>
      </c>
      <c r="G499" t="str">
        <f>LEFT(loaded!O499,3)</f>
        <v/>
      </c>
      <c r="H499" s="67" t="str">
        <f>_xlfn.IFNA(INDEX(cntry_codes,MATCH(loaded!Q499,countries,0)),IF(loaded!Q499="","0003",""))</f>
        <v>0003</v>
      </c>
      <c r="I499" t="e">
        <f>INDEX(atsi_codes,MATCH(loaded!S499,atsi,0))</f>
        <v>#N/A</v>
      </c>
      <c r="J499" t="e">
        <f>INDEX(lang_codes,MATCH(loaded!U499,lang,0))</f>
        <v>#N/A</v>
      </c>
      <c r="K499" s="6">
        <f>loaded!W499</f>
        <v>0</v>
      </c>
      <c r="L499" t="e">
        <f>INDEX(us_acc_codes,MATCH(loaded!Y499,us_acc,0))</f>
        <v>#N/A</v>
      </c>
      <c r="M499" t="e">
        <f>INDEX(client_codes,MATCH(loaded!AA499,client,0))</f>
        <v>#N/A</v>
      </c>
      <c r="N499" t="e">
        <f>INDEX(src_ref_codes,MATCH(loaded!AC499,src_ref,0))</f>
        <v>#N/A</v>
      </c>
      <c r="O499" s="89" t="e">
        <f>IF(stats!$Y$13,DATE(RIGHT(loaded!AE499,4),MID(loaded!AE499,3,2),LEFT(loaded!AE499,2)),DATE(RIGHT(loaded!AE499,4),MID(loaded!AE499,4,2),LEFT(loaded!AE499,2)))</f>
        <v>#VALUE!</v>
      </c>
      <c r="P499" s="89" t="e">
        <f>IF(stats!$Y$13,DATE(RIGHT(loaded!AG499,4),MID(loaded!AG499,3,2),LEFT(loaded!AG499,2)),DATE(RIGHT(loaded!AG499,4),MID(loaded!AG499,4,2),LEFT(loaded!AG499,2)))</f>
        <v>#VALUE!</v>
      </c>
      <c r="Q499" s="67" t="e">
        <f t="shared" si="15"/>
        <v>#VALUE!</v>
      </c>
      <c r="R499" t="e">
        <f>INDEX(reces_codes,MATCH(loaded!AI499,reason,0))</f>
        <v>#N/A</v>
      </c>
      <c r="S499" t="e">
        <f>INDEX(TDS_codes,MATCH(loaded!AK499,TDS,0))</f>
        <v>#N/A</v>
      </c>
      <c r="T499" t="e">
        <f>IF(M499=2,"",INDEX(method_codes,MATCH(loaded!AM499,method,0)))</f>
        <v>#N/A</v>
      </c>
      <c r="U499" t="e">
        <f>IF(M499=2,"",INDEX(inj_codes,MATCH(loaded!AO499,inj,0)))</f>
        <v>#N/A</v>
      </c>
      <c r="V499" t="e">
        <f>IF(M499=2,"",INDEX(drug_codes,MATCH(loaded!AQ499,drug,0)))</f>
        <v>#N/A</v>
      </c>
      <c r="W499" t="e">
        <f>IF(M499=2,"",_xlfn.IFNA(INDEX(drug_codes,MATCH(loaded!AS499,drug,0)),""))</f>
        <v>#N/A</v>
      </c>
      <c r="X499" t="e">
        <f>IF(M499=2,"",_xlfn.IFNA(INDEX(drug_codes,MATCH(loaded!AU499,drug,0)),""))</f>
        <v>#N/A</v>
      </c>
      <c r="Y499" t="e">
        <f>IF(M499=2,"",_xlfn.IFNA(INDEX(drug_codes,MATCH(loaded!AW499,drug,0)),""))</f>
        <v>#N/A</v>
      </c>
      <c r="Z499" t="e">
        <f>IF(M499=2,"",_xlfn.IFNA(INDEX(drug_codes,MATCH(loaded!AY499,drug,0)),""))</f>
        <v>#N/A</v>
      </c>
      <c r="AA499" t="e">
        <f>IF(M499=2,"",_xlfn.IFNA(INDEX(drug_codes,MATCH(loaded!BA499,drug,0)),""))</f>
        <v>#N/A</v>
      </c>
      <c r="AB499" t="e">
        <f>INDEX(MTT_codes,MATCH(loaded!BC499,MTT,0))</f>
        <v>#N/A</v>
      </c>
      <c r="AC499" t="str">
        <f>_xlfn.IFNA(INDEX(MTT_codes,MATCH(loaded!BE499,MTT,0)),"")</f>
        <v/>
      </c>
      <c r="AD499" t="str">
        <f>_xlfn.IFNA(INDEX(MTT_codes,MATCH(loaded!BG499,MTT,0)),"")</f>
        <v/>
      </c>
      <c r="AE499" t="str">
        <f>_xlfn.IFNA(INDEX(MTT_codes,MATCH(loaded!BI499,MTT,0)),"")</f>
        <v/>
      </c>
      <c r="AF499" t="str">
        <f>_xlfn.IFNA(INDEX(MTT_codes,MATCH(loaded!BK499,MTT,0)),"")</f>
        <v/>
      </c>
      <c r="AG499" t="str">
        <f>_xlfn.IFNA(INDEX(MTT_codes,MATCH(loaded!BM499,MTT,0)),"")</f>
        <v/>
      </c>
      <c r="AH499" t="e">
        <f>INDEX(liv_ar_codes,MATCH(loaded!BO499,liv_ar,0))</f>
        <v>#N/A</v>
      </c>
      <c r="AI499" t="str">
        <f>_xlfn.IFNA(INDEX(MTT_codes,MATCH(loaded!BQ499,MTT,0)),"")</f>
        <v/>
      </c>
      <c r="AJ499">
        <f>_xlfn.IFNA(INDEX(mental_codes,MATCH(loaded!BS499,mental,0)),9)</f>
        <v>9</v>
      </c>
    </row>
    <row r="500" spans="2:36">
      <c r="B500">
        <f>loaded!C500</f>
        <v>0</v>
      </c>
      <c r="C500">
        <f>loaded!I500</f>
        <v>0</v>
      </c>
      <c r="D500">
        <f>IF(loaded!K500="Male",1,IF(loaded!K500="Female",2,9))</f>
        <v>9</v>
      </c>
      <c r="E500" s="89" t="e">
        <f>IF(stats!$Y$13,DATE(RIGHT(loaded!M500,4),MID(loaded!M500,3,2),LEFT(loaded!M500,2)),DATE(RIGHT(loaded!M500,4), MID(loaded!M500,4,2),LEFT(loaded!M500,2)))</f>
        <v>#VALUE!</v>
      </c>
      <c r="F500" s="67" t="e">
        <f t="shared" si="14"/>
        <v>#VALUE!</v>
      </c>
      <c r="G500" t="str">
        <f>LEFT(loaded!O500,3)</f>
        <v/>
      </c>
      <c r="H500" s="67" t="str">
        <f>_xlfn.IFNA(INDEX(cntry_codes,MATCH(loaded!Q500,countries,0)),IF(loaded!Q500="","0003",""))</f>
        <v>0003</v>
      </c>
      <c r="I500" t="e">
        <f>INDEX(atsi_codes,MATCH(loaded!S500,atsi,0))</f>
        <v>#N/A</v>
      </c>
      <c r="J500" t="e">
        <f>INDEX(lang_codes,MATCH(loaded!U500,lang,0))</f>
        <v>#N/A</v>
      </c>
      <c r="K500" s="6">
        <f>loaded!W500</f>
        <v>0</v>
      </c>
      <c r="L500" t="e">
        <f>INDEX(us_acc_codes,MATCH(loaded!Y500,us_acc,0))</f>
        <v>#N/A</v>
      </c>
      <c r="M500" t="e">
        <f>INDEX(client_codes,MATCH(loaded!AA500,client,0))</f>
        <v>#N/A</v>
      </c>
      <c r="N500" t="e">
        <f>INDEX(src_ref_codes,MATCH(loaded!AC500,src_ref,0))</f>
        <v>#N/A</v>
      </c>
      <c r="O500" s="89" t="e">
        <f>IF(stats!$Y$13,DATE(RIGHT(loaded!AE500,4),MID(loaded!AE500,3,2),LEFT(loaded!AE500,2)),DATE(RIGHT(loaded!AE500,4),MID(loaded!AE500,4,2),LEFT(loaded!AE500,2)))</f>
        <v>#VALUE!</v>
      </c>
      <c r="P500" s="89" t="e">
        <f>IF(stats!$Y$13,DATE(RIGHT(loaded!AG500,4),MID(loaded!AG500,3,2),LEFT(loaded!AG500,2)),DATE(RIGHT(loaded!AG500,4),MID(loaded!AG500,4,2),LEFT(loaded!AG500,2)))</f>
        <v>#VALUE!</v>
      </c>
      <c r="Q500" s="67" t="e">
        <f t="shared" si="15"/>
        <v>#VALUE!</v>
      </c>
      <c r="R500" t="e">
        <f>INDEX(reces_codes,MATCH(loaded!AI500,reason,0))</f>
        <v>#N/A</v>
      </c>
      <c r="S500" t="e">
        <f>INDEX(TDS_codes,MATCH(loaded!AK500,TDS,0))</f>
        <v>#N/A</v>
      </c>
      <c r="T500" t="e">
        <f>IF(M500=2,"",INDEX(method_codes,MATCH(loaded!AM500,method,0)))</f>
        <v>#N/A</v>
      </c>
      <c r="U500" t="e">
        <f>IF(M500=2,"",INDEX(inj_codes,MATCH(loaded!AO500,inj,0)))</f>
        <v>#N/A</v>
      </c>
      <c r="V500" t="e">
        <f>IF(M500=2,"",INDEX(drug_codes,MATCH(loaded!AQ500,drug,0)))</f>
        <v>#N/A</v>
      </c>
      <c r="W500" t="e">
        <f>IF(M500=2,"",_xlfn.IFNA(INDEX(drug_codes,MATCH(loaded!AS500,drug,0)),""))</f>
        <v>#N/A</v>
      </c>
      <c r="X500" t="e">
        <f>IF(M500=2,"",_xlfn.IFNA(INDEX(drug_codes,MATCH(loaded!AU500,drug,0)),""))</f>
        <v>#N/A</v>
      </c>
      <c r="Y500" t="e">
        <f>IF(M500=2,"",_xlfn.IFNA(INDEX(drug_codes,MATCH(loaded!AW500,drug,0)),""))</f>
        <v>#N/A</v>
      </c>
      <c r="Z500" t="e">
        <f>IF(M500=2,"",_xlfn.IFNA(INDEX(drug_codes,MATCH(loaded!AY500,drug,0)),""))</f>
        <v>#N/A</v>
      </c>
      <c r="AA500" t="e">
        <f>IF(M500=2,"",_xlfn.IFNA(INDEX(drug_codes,MATCH(loaded!BA500,drug,0)),""))</f>
        <v>#N/A</v>
      </c>
      <c r="AB500" t="e">
        <f>INDEX(MTT_codes,MATCH(loaded!BC500,MTT,0))</f>
        <v>#N/A</v>
      </c>
      <c r="AC500" t="str">
        <f>_xlfn.IFNA(INDEX(MTT_codes,MATCH(loaded!BE500,MTT,0)),"")</f>
        <v/>
      </c>
      <c r="AD500" t="str">
        <f>_xlfn.IFNA(INDEX(MTT_codes,MATCH(loaded!BG500,MTT,0)),"")</f>
        <v/>
      </c>
      <c r="AE500" t="str">
        <f>_xlfn.IFNA(INDEX(MTT_codes,MATCH(loaded!BI500,MTT,0)),"")</f>
        <v/>
      </c>
      <c r="AF500" t="str">
        <f>_xlfn.IFNA(INDEX(MTT_codes,MATCH(loaded!BK500,MTT,0)),"")</f>
        <v/>
      </c>
      <c r="AG500" t="str">
        <f>_xlfn.IFNA(INDEX(MTT_codes,MATCH(loaded!BM500,MTT,0)),"")</f>
        <v/>
      </c>
      <c r="AH500" t="e">
        <f>INDEX(liv_ar_codes,MATCH(loaded!BO500,liv_ar,0))</f>
        <v>#N/A</v>
      </c>
      <c r="AI500" t="str">
        <f>_xlfn.IFNA(INDEX(MTT_codes,MATCH(loaded!BQ500,MTT,0)),"")</f>
        <v/>
      </c>
      <c r="AJ500">
        <f>_xlfn.IFNA(INDEX(mental_codes,MATCH(loaded!BS500,mental,0)),9)</f>
        <v>9</v>
      </c>
    </row>
    <row r="501" spans="2:36">
      <c r="B501">
        <f>loaded!C501</f>
        <v>0</v>
      </c>
      <c r="C501">
        <f>loaded!I501</f>
        <v>0</v>
      </c>
      <c r="D501">
        <f>IF(loaded!K501="Male",1,IF(loaded!K501="Female",2,9))</f>
        <v>9</v>
      </c>
      <c r="E501" s="89" t="e">
        <f>IF(stats!$Y$13,DATE(RIGHT(loaded!M501,4),MID(loaded!M501,3,2),LEFT(loaded!M501,2)),DATE(RIGHT(loaded!M501,4), MID(loaded!M501,4,2),LEFT(loaded!M501,2)))</f>
        <v>#VALUE!</v>
      </c>
      <c r="F501" s="67" t="e">
        <f t="shared" si="14"/>
        <v>#VALUE!</v>
      </c>
      <c r="G501" t="str">
        <f>LEFT(loaded!O501,3)</f>
        <v/>
      </c>
      <c r="H501" s="67" t="str">
        <f>_xlfn.IFNA(INDEX(cntry_codes,MATCH(loaded!Q501,countries,0)),IF(loaded!Q501="","0003",""))</f>
        <v>0003</v>
      </c>
      <c r="I501" t="e">
        <f>INDEX(atsi_codes,MATCH(loaded!S501,atsi,0))</f>
        <v>#N/A</v>
      </c>
      <c r="J501" t="e">
        <f>INDEX(lang_codes,MATCH(loaded!U501,lang,0))</f>
        <v>#N/A</v>
      </c>
      <c r="K501" s="6">
        <f>loaded!W501</f>
        <v>0</v>
      </c>
      <c r="L501" t="e">
        <f>INDEX(us_acc_codes,MATCH(loaded!Y501,us_acc,0))</f>
        <v>#N/A</v>
      </c>
      <c r="M501" t="e">
        <f>INDEX(client_codes,MATCH(loaded!AA501,client,0))</f>
        <v>#N/A</v>
      </c>
      <c r="N501" t="e">
        <f>INDEX(src_ref_codes,MATCH(loaded!AC501,src_ref,0))</f>
        <v>#N/A</v>
      </c>
      <c r="O501" s="89" t="e">
        <f>IF(stats!$Y$13,DATE(RIGHT(loaded!AE501,4),MID(loaded!AE501,3,2),LEFT(loaded!AE501,2)),DATE(RIGHT(loaded!AE501,4),MID(loaded!AE501,4,2),LEFT(loaded!AE501,2)))</f>
        <v>#VALUE!</v>
      </c>
      <c r="P501" s="89" t="e">
        <f>IF(stats!$Y$13,DATE(RIGHT(loaded!AG501,4),MID(loaded!AG501,3,2),LEFT(loaded!AG501,2)),DATE(RIGHT(loaded!AG501,4),MID(loaded!AG501,4,2),LEFT(loaded!AG501,2)))</f>
        <v>#VALUE!</v>
      </c>
      <c r="Q501" s="67" t="e">
        <f t="shared" si="15"/>
        <v>#VALUE!</v>
      </c>
      <c r="R501" t="e">
        <f>INDEX(reces_codes,MATCH(loaded!AI501,reason,0))</f>
        <v>#N/A</v>
      </c>
      <c r="S501" t="e">
        <f>INDEX(TDS_codes,MATCH(loaded!AK501,TDS,0))</f>
        <v>#N/A</v>
      </c>
      <c r="T501" t="e">
        <f>IF(M501=2,"",INDEX(method_codes,MATCH(loaded!AM501,method,0)))</f>
        <v>#N/A</v>
      </c>
      <c r="U501" t="e">
        <f>IF(M501=2,"",INDEX(inj_codes,MATCH(loaded!AO501,inj,0)))</f>
        <v>#N/A</v>
      </c>
      <c r="V501" t="e">
        <f>IF(M501=2,"",INDEX(drug_codes,MATCH(loaded!AQ501,drug,0)))</f>
        <v>#N/A</v>
      </c>
      <c r="W501" t="e">
        <f>IF(M501=2,"",_xlfn.IFNA(INDEX(drug_codes,MATCH(loaded!AS501,drug,0)),""))</f>
        <v>#N/A</v>
      </c>
      <c r="X501" t="e">
        <f>IF(M501=2,"",_xlfn.IFNA(INDEX(drug_codes,MATCH(loaded!AU501,drug,0)),""))</f>
        <v>#N/A</v>
      </c>
      <c r="Y501" t="e">
        <f>IF(M501=2,"",_xlfn.IFNA(INDEX(drug_codes,MATCH(loaded!AW501,drug,0)),""))</f>
        <v>#N/A</v>
      </c>
      <c r="Z501" t="e">
        <f>IF(M501=2,"",_xlfn.IFNA(INDEX(drug_codes,MATCH(loaded!AY501,drug,0)),""))</f>
        <v>#N/A</v>
      </c>
      <c r="AA501" t="e">
        <f>IF(M501=2,"",_xlfn.IFNA(INDEX(drug_codes,MATCH(loaded!BA501,drug,0)),""))</f>
        <v>#N/A</v>
      </c>
      <c r="AB501" t="e">
        <f>INDEX(MTT_codes,MATCH(loaded!BC501,MTT,0))</f>
        <v>#N/A</v>
      </c>
      <c r="AC501" t="str">
        <f>_xlfn.IFNA(INDEX(MTT_codes,MATCH(loaded!BE501,MTT,0)),"")</f>
        <v/>
      </c>
      <c r="AD501" t="str">
        <f>_xlfn.IFNA(INDEX(MTT_codes,MATCH(loaded!BG501,MTT,0)),"")</f>
        <v/>
      </c>
      <c r="AE501" t="str">
        <f>_xlfn.IFNA(INDEX(MTT_codes,MATCH(loaded!BI501,MTT,0)),"")</f>
        <v/>
      </c>
      <c r="AF501" t="str">
        <f>_xlfn.IFNA(INDEX(MTT_codes,MATCH(loaded!BK501,MTT,0)),"")</f>
        <v/>
      </c>
      <c r="AG501" t="str">
        <f>_xlfn.IFNA(INDEX(MTT_codes,MATCH(loaded!BM501,MTT,0)),"")</f>
        <v/>
      </c>
      <c r="AH501" t="e">
        <f>INDEX(liv_ar_codes,MATCH(loaded!BO501,liv_ar,0))</f>
        <v>#N/A</v>
      </c>
      <c r="AI501" t="str">
        <f>_xlfn.IFNA(INDEX(MTT_codes,MATCH(loaded!BQ501,MTT,0)),"")</f>
        <v/>
      </c>
      <c r="AJ501">
        <f>_xlfn.IFNA(INDEX(mental_codes,MATCH(loaded!BS501,mental,0)),9)</f>
        <v>9</v>
      </c>
    </row>
    <row r="502" spans="2:36">
      <c r="B502">
        <f>loaded!C502</f>
        <v>0</v>
      </c>
      <c r="C502">
        <f>loaded!I502</f>
        <v>0</v>
      </c>
      <c r="D502">
        <f>IF(loaded!K502="Male",1,IF(loaded!K502="Female",2,9))</f>
        <v>9</v>
      </c>
      <c r="E502" s="89" t="e">
        <f>IF(stats!$Y$13,DATE(RIGHT(loaded!M502,4),MID(loaded!M502,3,2),LEFT(loaded!M502,2)),DATE(RIGHT(loaded!M502,4), MID(loaded!M502,4,2),LEFT(loaded!M502,2)))</f>
        <v>#VALUE!</v>
      </c>
      <c r="F502" s="67" t="e">
        <f t="shared" si="14"/>
        <v>#VALUE!</v>
      </c>
      <c r="G502" t="str">
        <f>LEFT(loaded!O502,3)</f>
        <v/>
      </c>
      <c r="H502" s="67" t="str">
        <f>_xlfn.IFNA(INDEX(cntry_codes,MATCH(loaded!Q502,countries,0)),IF(loaded!Q502="","0003",""))</f>
        <v>0003</v>
      </c>
      <c r="I502" t="e">
        <f>INDEX(atsi_codes,MATCH(loaded!S502,atsi,0))</f>
        <v>#N/A</v>
      </c>
      <c r="J502" t="e">
        <f>INDEX(lang_codes,MATCH(loaded!U502,lang,0))</f>
        <v>#N/A</v>
      </c>
      <c r="K502" s="6">
        <f>loaded!W502</f>
        <v>0</v>
      </c>
      <c r="L502" t="e">
        <f>INDEX(us_acc_codes,MATCH(loaded!Y502,us_acc,0))</f>
        <v>#N/A</v>
      </c>
      <c r="M502" t="e">
        <f>INDEX(client_codes,MATCH(loaded!AA502,client,0))</f>
        <v>#N/A</v>
      </c>
      <c r="N502" t="e">
        <f>INDEX(src_ref_codes,MATCH(loaded!AC502,src_ref,0))</f>
        <v>#N/A</v>
      </c>
      <c r="O502" s="89" t="e">
        <f>IF(stats!$Y$13,DATE(RIGHT(loaded!AE502,4),MID(loaded!AE502,3,2),LEFT(loaded!AE502,2)),DATE(RIGHT(loaded!AE502,4),MID(loaded!AE502,4,2),LEFT(loaded!AE502,2)))</f>
        <v>#VALUE!</v>
      </c>
      <c r="P502" s="89" t="e">
        <f>IF(stats!$Y$13,DATE(RIGHT(loaded!AG502,4),MID(loaded!AG502,3,2),LEFT(loaded!AG502,2)),DATE(RIGHT(loaded!AG502,4),MID(loaded!AG502,4,2),LEFT(loaded!AG502,2)))</f>
        <v>#VALUE!</v>
      </c>
      <c r="Q502" s="67" t="e">
        <f t="shared" si="15"/>
        <v>#VALUE!</v>
      </c>
      <c r="R502" t="e">
        <f>INDEX(reces_codes,MATCH(loaded!AI502,reason,0))</f>
        <v>#N/A</v>
      </c>
      <c r="S502" t="e">
        <f>INDEX(TDS_codes,MATCH(loaded!AK502,TDS,0))</f>
        <v>#N/A</v>
      </c>
      <c r="T502" t="e">
        <f>IF(M502=2,"",INDEX(method_codes,MATCH(loaded!AM502,method,0)))</f>
        <v>#N/A</v>
      </c>
      <c r="U502" t="e">
        <f>IF(M502=2,"",INDEX(inj_codes,MATCH(loaded!AO502,inj,0)))</f>
        <v>#N/A</v>
      </c>
      <c r="V502" t="e">
        <f>IF(M502=2,"",INDEX(drug_codes,MATCH(loaded!AQ502,drug,0)))</f>
        <v>#N/A</v>
      </c>
      <c r="W502" t="e">
        <f>IF(M502=2,"",_xlfn.IFNA(INDEX(drug_codes,MATCH(loaded!AS502,drug,0)),""))</f>
        <v>#N/A</v>
      </c>
      <c r="X502" t="e">
        <f>IF(M502=2,"",_xlfn.IFNA(INDEX(drug_codes,MATCH(loaded!AU502,drug,0)),""))</f>
        <v>#N/A</v>
      </c>
      <c r="Y502" t="e">
        <f>IF(M502=2,"",_xlfn.IFNA(INDEX(drug_codes,MATCH(loaded!AW502,drug,0)),""))</f>
        <v>#N/A</v>
      </c>
      <c r="Z502" t="e">
        <f>IF(M502=2,"",_xlfn.IFNA(INDEX(drug_codes,MATCH(loaded!AY502,drug,0)),""))</f>
        <v>#N/A</v>
      </c>
      <c r="AA502" t="e">
        <f>IF(M502=2,"",_xlfn.IFNA(INDEX(drug_codes,MATCH(loaded!BA502,drug,0)),""))</f>
        <v>#N/A</v>
      </c>
      <c r="AB502" t="e">
        <f>INDEX(MTT_codes,MATCH(loaded!BC502,MTT,0))</f>
        <v>#N/A</v>
      </c>
      <c r="AC502" t="str">
        <f>_xlfn.IFNA(INDEX(MTT_codes,MATCH(loaded!BE502,MTT,0)),"")</f>
        <v/>
      </c>
      <c r="AD502" t="str">
        <f>_xlfn.IFNA(INDEX(MTT_codes,MATCH(loaded!BG502,MTT,0)),"")</f>
        <v/>
      </c>
      <c r="AE502" t="str">
        <f>_xlfn.IFNA(INDEX(MTT_codes,MATCH(loaded!BI502,MTT,0)),"")</f>
        <v/>
      </c>
      <c r="AF502" t="str">
        <f>_xlfn.IFNA(INDEX(MTT_codes,MATCH(loaded!BK502,MTT,0)),"")</f>
        <v/>
      </c>
      <c r="AG502" t="str">
        <f>_xlfn.IFNA(INDEX(MTT_codes,MATCH(loaded!BM502,MTT,0)),"")</f>
        <v/>
      </c>
      <c r="AH502" t="e">
        <f>INDEX(liv_ar_codes,MATCH(loaded!BO502,liv_ar,0))</f>
        <v>#N/A</v>
      </c>
      <c r="AI502" t="str">
        <f>_xlfn.IFNA(INDEX(MTT_codes,MATCH(loaded!BQ502,MTT,0)),"")</f>
        <v/>
      </c>
      <c r="AJ502">
        <f>_xlfn.IFNA(INDEX(mental_codes,MATCH(loaded!BS502,mental,0)),9)</f>
        <v>9</v>
      </c>
    </row>
    <row r="503" spans="2:36">
      <c r="B503">
        <f>loaded!C503</f>
        <v>0</v>
      </c>
      <c r="C503">
        <f>loaded!I503</f>
        <v>0</v>
      </c>
      <c r="D503">
        <f>IF(loaded!K503="Male",1,IF(loaded!K503="Female",2,9))</f>
        <v>9</v>
      </c>
      <c r="E503" s="89" t="e">
        <f>IF(stats!$Y$13,DATE(RIGHT(loaded!M503,4),MID(loaded!M503,3,2),LEFT(loaded!M503,2)),DATE(RIGHT(loaded!M503,4), MID(loaded!M503,4,2),LEFT(loaded!M503,2)))</f>
        <v>#VALUE!</v>
      </c>
      <c r="F503" s="67" t="e">
        <f t="shared" si="14"/>
        <v>#VALUE!</v>
      </c>
      <c r="G503" t="str">
        <f>LEFT(loaded!O503,3)</f>
        <v/>
      </c>
      <c r="H503" s="67" t="str">
        <f>_xlfn.IFNA(INDEX(cntry_codes,MATCH(loaded!Q503,countries,0)),IF(loaded!Q503="","0003",""))</f>
        <v>0003</v>
      </c>
      <c r="I503" t="e">
        <f>INDEX(atsi_codes,MATCH(loaded!S503,atsi,0))</f>
        <v>#N/A</v>
      </c>
      <c r="J503" t="e">
        <f>INDEX(lang_codes,MATCH(loaded!U503,lang,0))</f>
        <v>#N/A</v>
      </c>
      <c r="K503" s="6">
        <f>loaded!W503</f>
        <v>0</v>
      </c>
      <c r="L503" t="e">
        <f>INDEX(us_acc_codes,MATCH(loaded!Y503,us_acc,0))</f>
        <v>#N/A</v>
      </c>
      <c r="M503" t="e">
        <f>INDEX(client_codes,MATCH(loaded!AA503,client,0))</f>
        <v>#N/A</v>
      </c>
      <c r="N503" t="e">
        <f>INDEX(src_ref_codes,MATCH(loaded!AC503,src_ref,0))</f>
        <v>#N/A</v>
      </c>
      <c r="O503" s="89" t="e">
        <f>IF(stats!$Y$13,DATE(RIGHT(loaded!AE503,4),MID(loaded!AE503,3,2),LEFT(loaded!AE503,2)),DATE(RIGHT(loaded!AE503,4),MID(loaded!AE503,4,2),LEFT(loaded!AE503,2)))</f>
        <v>#VALUE!</v>
      </c>
      <c r="P503" s="89" t="e">
        <f>IF(stats!$Y$13,DATE(RIGHT(loaded!AG503,4),MID(loaded!AG503,3,2),LEFT(loaded!AG503,2)),DATE(RIGHT(loaded!AG503,4),MID(loaded!AG503,4,2),LEFT(loaded!AG503,2)))</f>
        <v>#VALUE!</v>
      </c>
      <c r="Q503" s="67" t="e">
        <f t="shared" si="15"/>
        <v>#VALUE!</v>
      </c>
      <c r="R503" t="e">
        <f>INDEX(reces_codes,MATCH(loaded!AI503,reason,0))</f>
        <v>#N/A</v>
      </c>
      <c r="S503" t="e">
        <f>INDEX(TDS_codes,MATCH(loaded!AK503,TDS,0))</f>
        <v>#N/A</v>
      </c>
      <c r="T503" t="e">
        <f>IF(M503=2,"",INDEX(method_codes,MATCH(loaded!AM503,method,0)))</f>
        <v>#N/A</v>
      </c>
      <c r="U503" t="e">
        <f>IF(M503=2,"",INDEX(inj_codes,MATCH(loaded!AO503,inj,0)))</f>
        <v>#N/A</v>
      </c>
      <c r="V503" t="e">
        <f>IF(M503=2,"",INDEX(drug_codes,MATCH(loaded!AQ503,drug,0)))</f>
        <v>#N/A</v>
      </c>
      <c r="W503" t="e">
        <f>IF(M503=2,"",_xlfn.IFNA(INDEX(drug_codes,MATCH(loaded!AS503,drug,0)),""))</f>
        <v>#N/A</v>
      </c>
      <c r="X503" t="e">
        <f>IF(M503=2,"",_xlfn.IFNA(INDEX(drug_codes,MATCH(loaded!AU503,drug,0)),""))</f>
        <v>#N/A</v>
      </c>
      <c r="Y503" t="e">
        <f>IF(M503=2,"",_xlfn.IFNA(INDEX(drug_codes,MATCH(loaded!AW503,drug,0)),""))</f>
        <v>#N/A</v>
      </c>
      <c r="Z503" t="e">
        <f>IF(M503=2,"",_xlfn.IFNA(INDEX(drug_codes,MATCH(loaded!AY503,drug,0)),""))</f>
        <v>#N/A</v>
      </c>
      <c r="AA503" t="e">
        <f>IF(M503=2,"",_xlfn.IFNA(INDEX(drug_codes,MATCH(loaded!BA503,drug,0)),""))</f>
        <v>#N/A</v>
      </c>
      <c r="AB503" t="e">
        <f>INDEX(MTT_codes,MATCH(loaded!BC503,MTT,0))</f>
        <v>#N/A</v>
      </c>
      <c r="AC503" t="str">
        <f>_xlfn.IFNA(INDEX(MTT_codes,MATCH(loaded!BE503,MTT,0)),"")</f>
        <v/>
      </c>
      <c r="AD503" t="str">
        <f>_xlfn.IFNA(INDEX(MTT_codes,MATCH(loaded!BG503,MTT,0)),"")</f>
        <v/>
      </c>
      <c r="AE503" t="str">
        <f>_xlfn.IFNA(INDEX(MTT_codes,MATCH(loaded!BI503,MTT,0)),"")</f>
        <v/>
      </c>
      <c r="AF503" t="str">
        <f>_xlfn.IFNA(INDEX(MTT_codes,MATCH(loaded!BK503,MTT,0)),"")</f>
        <v/>
      </c>
      <c r="AG503" t="str">
        <f>_xlfn.IFNA(INDEX(MTT_codes,MATCH(loaded!BM503,MTT,0)),"")</f>
        <v/>
      </c>
      <c r="AH503" t="e">
        <f>INDEX(liv_ar_codes,MATCH(loaded!BO503,liv_ar,0))</f>
        <v>#N/A</v>
      </c>
      <c r="AI503" t="str">
        <f>_xlfn.IFNA(INDEX(MTT_codes,MATCH(loaded!BQ503,MTT,0)),"")</f>
        <v/>
      </c>
      <c r="AJ503">
        <f>_xlfn.IFNA(INDEX(mental_codes,MATCH(loaded!BS503,mental,0)),9)</f>
        <v>9</v>
      </c>
    </row>
    <row r="504" spans="2:36">
      <c r="B504">
        <f>loaded!C504</f>
        <v>0</v>
      </c>
      <c r="C504">
        <f>loaded!I504</f>
        <v>0</v>
      </c>
      <c r="D504">
        <f>IF(loaded!K504="Male",1,IF(loaded!K504="Female",2,9))</f>
        <v>9</v>
      </c>
      <c r="E504" s="89" t="e">
        <f>IF(stats!$Y$13,DATE(RIGHT(loaded!M504,4),MID(loaded!M504,3,2),LEFT(loaded!M504,2)),DATE(RIGHT(loaded!M504,4), MID(loaded!M504,4,2),LEFT(loaded!M504,2)))</f>
        <v>#VALUE!</v>
      </c>
      <c r="F504" s="67" t="e">
        <f t="shared" si="14"/>
        <v>#VALUE!</v>
      </c>
      <c r="G504" t="str">
        <f>LEFT(loaded!O504,3)</f>
        <v/>
      </c>
      <c r="H504" s="67" t="str">
        <f>_xlfn.IFNA(INDEX(cntry_codes,MATCH(loaded!Q504,countries,0)),IF(loaded!Q504="","0003",""))</f>
        <v>0003</v>
      </c>
      <c r="I504" t="e">
        <f>INDEX(atsi_codes,MATCH(loaded!S504,atsi,0))</f>
        <v>#N/A</v>
      </c>
      <c r="J504" t="e">
        <f>INDEX(lang_codes,MATCH(loaded!U504,lang,0))</f>
        <v>#N/A</v>
      </c>
      <c r="K504" s="6">
        <f>loaded!W504</f>
        <v>0</v>
      </c>
      <c r="L504" t="e">
        <f>INDEX(us_acc_codes,MATCH(loaded!Y504,us_acc,0))</f>
        <v>#N/A</v>
      </c>
      <c r="M504" t="e">
        <f>INDEX(client_codes,MATCH(loaded!AA504,client,0))</f>
        <v>#N/A</v>
      </c>
      <c r="N504" t="e">
        <f>INDEX(src_ref_codes,MATCH(loaded!AC504,src_ref,0))</f>
        <v>#N/A</v>
      </c>
      <c r="O504" s="89" t="e">
        <f>IF(stats!$Y$13,DATE(RIGHT(loaded!AE504,4),MID(loaded!AE504,3,2),LEFT(loaded!AE504,2)),DATE(RIGHT(loaded!AE504,4),MID(loaded!AE504,4,2),LEFT(loaded!AE504,2)))</f>
        <v>#VALUE!</v>
      </c>
      <c r="P504" s="89" t="e">
        <f>IF(stats!$Y$13,DATE(RIGHT(loaded!AG504,4),MID(loaded!AG504,3,2),LEFT(loaded!AG504,2)),DATE(RIGHT(loaded!AG504,4),MID(loaded!AG504,4,2),LEFT(loaded!AG504,2)))</f>
        <v>#VALUE!</v>
      </c>
      <c r="Q504" s="67" t="e">
        <f t="shared" si="15"/>
        <v>#VALUE!</v>
      </c>
      <c r="R504" t="e">
        <f>INDEX(reces_codes,MATCH(loaded!AI504,reason,0))</f>
        <v>#N/A</v>
      </c>
      <c r="S504" t="e">
        <f>INDEX(TDS_codes,MATCH(loaded!AK504,TDS,0))</f>
        <v>#N/A</v>
      </c>
      <c r="T504" t="e">
        <f>IF(M504=2,"",INDEX(method_codes,MATCH(loaded!AM504,method,0)))</f>
        <v>#N/A</v>
      </c>
      <c r="U504" t="e">
        <f>IF(M504=2,"",INDEX(inj_codes,MATCH(loaded!AO504,inj,0)))</f>
        <v>#N/A</v>
      </c>
      <c r="V504" t="e">
        <f>IF(M504=2,"",INDEX(drug_codes,MATCH(loaded!AQ504,drug,0)))</f>
        <v>#N/A</v>
      </c>
      <c r="W504" t="e">
        <f>IF(M504=2,"",_xlfn.IFNA(INDEX(drug_codes,MATCH(loaded!AS504,drug,0)),""))</f>
        <v>#N/A</v>
      </c>
      <c r="X504" t="e">
        <f>IF(M504=2,"",_xlfn.IFNA(INDEX(drug_codes,MATCH(loaded!AU504,drug,0)),""))</f>
        <v>#N/A</v>
      </c>
      <c r="Y504" t="e">
        <f>IF(M504=2,"",_xlfn.IFNA(INDEX(drug_codes,MATCH(loaded!AW504,drug,0)),""))</f>
        <v>#N/A</v>
      </c>
      <c r="Z504" t="e">
        <f>IF(M504=2,"",_xlfn.IFNA(INDEX(drug_codes,MATCH(loaded!AY504,drug,0)),""))</f>
        <v>#N/A</v>
      </c>
      <c r="AA504" t="e">
        <f>IF(M504=2,"",_xlfn.IFNA(INDEX(drug_codes,MATCH(loaded!BA504,drug,0)),""))</f>
        <v>#N/A</v>
      </c>
      <c r="AB504" t="e">
        <f>INDEX(MTT_codes,MATCH(loaded!BC504,MTT,0))</f>
        <v>#N/A</v>
      </c>
      <c r="AC504" t="str">
        <f>_xlfn.IFNA(INDEX(MTT_codes,MATCH(loaded!BE504,MTT,0)),"")</f>
        <v/>
      </c>
      <c r="AD504" t="str">
        <f>_xlfn.IFNA(INDEX(MTT_codes,MATCH(loaded!BG504,MTT,0)),"")</f>
        <v/>
      </c>
      <c r="AE504" t="str">
        <f>_xlfn.IFNA(INDEX(MTT_codes,MATCH(loaded!BI504,MTT,0)),"")</f>
        <v/>
      </c>
      <c r="AF504" t="str">
        <f>_xlfn.IFNA(INDEX(MTT_codes,MATCH(loaded!BK504,MTT,0)),"")</f>
        <v/>
      </c>
      <c r="AG504" t="str">
        <f>_xlfn.IFNA(INDEX(MTT_codes,MATCH(loaded!BM504,MTT,0)),"")</f>
        <v/>
      </c>
      <c r="AH504" t="e">
        <f>INDEX(liv_ar_codes,MATCH(loaded!BO504,liv_ar,0))</f>
        <v>#N/A</v>
      </c>
      <c r="AI504" t="str">
        <f>_xlfn.IFNA(INDEX(MTT_codes,MATCH(loaded!BQ504,MTT,0)),"")</f>
        <v/>
      </c>
      <c r="AJ504">
        <f>_xlfn.IFNA(INDEX(mental_codes,MATCH(loaded!BS504,mental,0)),9)</f>
        <v>9</v>
      </c>
    </row>
    <row r="505" spans="2:36">
      <c r="B505">
        <f>loaded!C505</f>
        <v>0</v>
      </c>
      <c r="C505">
        <f>loaded!I505</f>
        <v>0</v>
      </c>
      <c r="D505">
        <f>IF(loaded!K505="Male",1,IF(loaded!K505="Female",2,9))</f>
        <v>9</v>
      </c>
      <c r="E505" s="89" t="e">
        <f>IF(stats!$Y$13,DATE(RIGHT(loaded!M505,4),MID(loaded!M505,3,2),LEFT(loaded!M505,2)),DATE(RIGHT(loaded!M505,4), MID(loaded!M505,4,2),LEFT(loaded!M505,2)))</f>
        <v>#VALUE!</v>
      </c>
      <c r="F505" s="67" t="e">
        <f t="shared" si="14"/>
        <v>#VALUE!</v>
      </c>
      <c r="G505" t="str">
        <f>LEFT(loaded!O505,3)</f>
        <v/>
      </c>
      <c r="H505" s="67" t="str">
        <f>_xlfn.IFNA(INDEX(cntry_codes,MATCH(loaded!Q505,countries,0)),IF(loaded!Q505="","0003",""))</f>
        <v>0003</v>
      </c>
      <c r="I505" t="e">
        <f>INDEX(atsi_codes,MATCH(loaded!S505,atsi,0))</f>
        <v>#N/A</v>
      </c>
      <c r="J505" t="e">
        <f>INDEX(lang_codes,MATCH(loaded!U505,lang,0))</f>
        <v>#N/A</v>
      </c>
      <c r="K505" s="6">
        <f>loaded!W505</f>
        <v>0</v>
      </c>
      <c r="L505" t="e">
        <f>INDEX(us_acc_codes,MATCH(loaded!Y505,us_acc,0))</f>
        <v>#N/A</v>
      </c>
      <c r="M505" t="e">
        <f>INDEX(client_codes,MATCH(loaded!AA505,client,0))</f>
        <v>#N/A</v>
      </c>
      <c r="N505" t="e">
        <f>INDEX(src_ref_codes,MATCH(loaded!AC505,src_ref,0))</f>
        <v>#N/A</v>
      </c>
      <c r="O505" s="89" t="e">
        <f>IF(stats!$Y$13,DATE(RIGHT(loaded!AE505,4),MID(loaded!AE505,3,2),LEFT(loaded!AE505,2)),DATE(RIGHT(loaded!AE505,4),MID(loaded!AE505,4,2),LEFT(loaded!AE505,2)))</f>
        <v>#VALUE!</v>
      </c>
      <c r="P505" s="89" t="e">
        <f>IF(stats!$Y$13,DATE(RIGHT(loaded!AG505,4),MID(loaded!AG505,3,2),LEFT(loaded!AG505,2)),DATE(RIGHT(loaded!AG505,4),MID(loaded!AG505,4,2),LEFT(loaded!AG505,2)))</f>
        <v>#VALUE!</v>
      </c>
      <c r="Q505" s="67" t="e">
        <f t="shared" si="15"/>
        <v>#VALUE!</v>
      </c>
      <c r="R505" t="e">
        <f>INDEX(reces_codes,MATCH(loaded!AI505,reason,0))</f>
        <v>#N/A</v>
      </c>
      <c r="S505" t="e">
        <f>INDEX(TDS_codes,MATCH(loaded!AK505,TDS,0))</f>
        <v>#N/A</v>
      </c>
      <c r="T505" t="e">
        <f>IF(M505=2,"",INDEX(method_codes,MATCH(loaded!AM505,method,0)))</f>
        <v>#N/A</v>
      </c>
      <c r="U505" t="e">
        <f>IF(M505=2,"",INDEX(inj_codes,MATCH(loaded!AO505,inj,0)))</f>
        <v>#N/A</v>
      </c>
      <c r="V505" t="e">
        <f>IF(M505=2,"",INDEX(drug_codes,MATCH(loaded!AQ505,drug,0)))</f>
        <v>#N/A</v>
      </c>
      <c r="W505" t="e">
        <f>IF(M505=2,"",_xlfn.IFNA(INDEX(drug_codes,MATCH(loaded!AS505,drug,0)),""))</f>
        <v>#N/A</v>
      </c>
      <c r="X505" t="e">
        <f>IF(M505=2,"",_xlfn.IFNA(INDEX(drug_codes,MATCH(loaded!AU505,drug,0)),""))</f>
        <v>#N/A</v>
      </c>
      <c r="Y505" t="e">
        <f>IF(M505=2,"",_xlfn.IFNA(INDEX(drug_codes,MATCH(loaded!AW505,drug,0)),""))</f>
        <v>#N/A</v>
      </c>
      <c r="Z505" t="e">
        <f>IF(M505=2,"",_xlfn.IFNA(INDEX(drug_codes,MATCH(loaded!AY505,drug,0)),""))</f>
        <v>#N/A</v>
      </c>
      <c r="AA505" t="e">
        <f>IF(M505=2,"",_xlfn.IFNA(INDEX(drug_codes,MATCH(loaded!BA505,drug,0)),""))</f>
        <v>#N/A</v>
      </c>
      <c r="AB505" t="e">
        <f>INDEX(MTT_codes,MATCH(loaded!BC505,MTT,0))</f>
        <v>#N/A</v>
      </c>
      <c r="AC505" t="str">
        <f>_xlfn.IFNA(INDEX(MTT_codes,MATCH(loaded!BE505,MTT,0)),"")</f>
        <v/>
      </c>
      <c r="AD505" t="str">
        <f>_xlfn.IFNA(INDEX(MTT_codes,MATCH(loaded!BG505,MTT,0)),"")</f>
        <v/>
      </c>
      <c r="AE505" t="str">
        <f>_xlfn.IFNA(INDEX(MTT_codes,MATCH(loaded!BI505,MTT,0)),"")</f>
        <v/>
      </c>
      <c r="AF505" t="str">
        <f>_xlfn.IFNA(INDEX(MTT_codes,MATCH(loaded!BK505,MTT,0)),"")</f>
        <v/>
      </c>
      <c r="AG505" t="str">
        <f>_xlfn.IFNA(INDEX(MTT_codes,MATCH(loaded!BM505,MTT,0)),"")</f>
        <v/>
      </c>
      <c r="AH505" t="e">
        <f>INDEX(liv_ar_codes,MATCH(loaded!BO505,liv_ar,0))</f>
        <v>#N/A</v>
      </c>
      <c r="AI505" t="str">
        <f>_xlfn.IFNA(INDEX(MTT_codes,MATCH(loaded!BQ505,MTT,0)),"")</f>
        <v/>
      </c>
      <c r="AJ505">
        <f>_xlfn.IFNA(INDEX(mental_codes,MATCH(loaded!BS505,mental,0)),9)</f>
        <v>9</v>
      </c>
    </row>
    <row r="506" spans="2:36">
      <c r="B506">
        <f>loaded!C506</f>
        <v>0</v>
      </c>
      <c r="C506">
        <f>loaded!I506</f>
        <v>0</v>
      </c>
      <c r="D506">
        <f>IF(loaded!K506="Male",1,IF(loaded!K506="Female",2,9))</f>
        <v>9</v>
      </c>
      <c r="E506" s="89" t="e">
        <f>IF(stats!$Y$13,DATE(RIGHT(loaded!M506,4),MID(loaded!M506,3,2),LEFT(loaded!M506,2)),DATE(RIGHT(loaded!M506,4), MID(loaded!M506,4,2),LEFT(loaded!M506,2)))</f>
        <v>#VALUE!</v>
      </c>
      <c r="F506" s="67" t="e">
        <f t="shared" si="14"/>
        <v>#VALUE!</v>
      </c>
      <c r="G506" t="str">
        <f>LEFT(loaded!O506,3)</f>
        <v/>
      </c>
      <c r="H506" s="67" t="str">
        <f>_xlfn.IFNA(INDEX(cntry_codes,MATCH(loaded!Q506,countries,0)),IF(loaded!Q506="","0003",""))</f>
        <v>0003</v>
      </c>
      <c r="I506" t="e">
        <f>INDEX(atsi_codes,MATCH(loaded!S506,atsi,0))</f>
        <v>#N/A</v>
      </c>
      <c r="J506" t="e">
        <f>INDEX(lang_codes,MATCH(loaded!U506,lang,0))</f>
        <v>#N/A</v>
      </c>
      <c r="K506" s="6">
        <f>loaded!W506</f>
        <v>0</v>
      </c>
      <c r="L506" t="e">
        <f>INDEX(us_acc_codes,MATCH(loaded!Y506,us_acc,0))</f>
        <v>#N/A</v>
      </c>
      <c r="M506" t="e">
        <f>INDEX(client_codes,MATCH(loaded!AA506,client,0))</f>
        <v>#N/A</v>
      </c>
      <c r="N506" t="e">
        <f>INDEX(src_ref_codes,MATCH(loaded!AC506,src_ref,0))</f>
        <v>#N/A</v>
      </c>
      <c r="O506" s="89" t="e">
        <f>IF(stats!$Y$13,DATE(RIGHT(loaded!AE506,4),MID(loaded!AE506,3,2),LEFT(loaded!AE506,2)),DATE(RIGHT(loaded!AE506,4),MID(loaded!AE506,4,2),LEFT(loaded!AE506,2)))</f>
        <v>#VALUE!</v>
      </c>
      <c r="P506" s="89" t="e">
        <f>IF(stats!$Y$13,DATE(RIGHT(loaded!AG506,4),MID(loaded!AG506,3,2),LEFT(loaded!AG506,2)),DATE(RIGHT(loaded!AG506,4),MID(loaded!AG506,4,2),LEFT(loaded!AG506,2)))</f>
        <v>#VALUE!</v>
      </c>
      <c r="Q506" s="67" t="e">
        <f t="shared" si="15"/>
        <v>#VALUE!</v>
      </c>
      <c r="R506" t="e">
        <f>INDEX(reces_codes,MATCH(loaded!AI506,reason,0))</f>
        <v>#N/A</v>
      </c>
      <c r="S506" t="e">
        <f>INDEX(TDS_codes,MATCH(loaded!AK506,TDS,0))</f>
        <v>#N/A</v>
      </c>
      <c r="T506" t="e">
        <f>IF(M506=2,"",INDEX(method_codes,MATCH(loaded!AM506,method,0)))</f>
        <v>#N/A</v>
      </c>
      <c r="U506" t="e">
        <f>IF(M506=2,"",INDEX(inj_codes,MATCH(loaded!AO506,inj,0)))</f>
        <v>#N/A</v>
      </c>
      <c r="V506" t="e">
        <f>IF(M506=2,"",INDEX(drug_codes,MATCH(loaded!AQ506,drug,0)))</f>
        <v>#N/A</v>
      </c>
      <c r="W506" t="e">
        <f>IF(M506=2,"",_xlfn.IFNA(INDEX(drug_codes,MATCH(loaded!AS506,drug,0)),""))</f>
        <v>#N/A</v>
      </c>
      <c r="X506" t="e">
        <f>IF(M506=2,"",_xlfn.IFNA(INDEX(drug_codes,MATCH(loaded!AU506,drug,0)),""))</f>
        <v>#N/A</v>
      </c>
      <c r="Y506" t="e">
        <f>IF(M506=2,"",_xlfn.IFNA(INDEX(drug_codes,MATCH(loaded!AW506,drug,0)),""))</f>
        <v>#N/A</v>
      </c>
      <c r="Z506" t="e">
        <f>IF(M506=2,"",_xlfn.IFNA(INDEX(drug_codes,MATCH(loaded!AY506,drug,0)),""))</f>
        <v>#N/A</v>
      </c>
      <c r="AA506" t="e">
        <f>IF(M506=2,"",_xlfn.IFNA(INDEX(drug_codes,MATCH(loaded!BA506,drug,0)),""))</f>
        <v>#N/A</v>
      </c>
      <c r="AB506" t="e">
        <f>INDEX(MTT_codes,MATCH(loaded!BC506,MTT,0))</f>
        <v>#N/A</v>
      </c>
      <c r="AC506" t="str">
        <f>_xlfn.IFNA(INDEX(MTT_codes,MATCH(loaded!BE506,MTT,0)),"")</f>
        <v/>
      </c>
      <c r="AD506" t="str">
        <f>_xlfn.IFNA(INDEX(MTT_codes,MATCH(loaded!BG506,MTT,0)),"")</f>
        <v/>
      </c>
      <c r="AE506" t="str">
        <f>_xlfn.IFNA(INDEX(MTT_codes,MATCH(loaded!BI506,MTT,0)),"")</f>
        <v/>
      </c>
      <c r="AF506" t="str">
        <f>_xlfn.IFNA(INDEX(MTT_codes,MATCH(loaded!BK506,MTT,0)),"")</f>
        <v/>
      </c>
      <c r="AG506" t="str">
        <f>_xlfn.IFNA(INDEX(MTT_codes,MATCH(loaded!BM506,MTT,0)),"")</f>
        <v/>
      </c>
      <c r="AH506" t="e">
        <f>INDEX(liv_ar_codes,MATCH(loaded!BO506,liv_ar,0))</f>
        <v>#N/A</v>
      </c>
      <c r="AI506" t="str">
        <f>_xlfn.IFNA(INDEX(MTT_codes,MATCH(loaded!BQ506,MTT,0)),"")</f>
        <v/>
      </c>
      <c r="AJ506">
        <f>_xlfn.IFNA(INDEX(mental_codes,MATCH(loaded!BS506,mental,0)),9)</f>
        <v>9</v>
      </c>
    </row>
    <row r="507" spans="2:36">
      <c r="B507">
        <f>loaded!C507</f>
        <v>0</v>
      </c>
      <c r="C507">
        <f>loaded!I507</f>
        <v>0</v>
      </c>
      <c r="D507">
        <f>IF(loaded!K507="Male",1,IF(loaded!K507="Female",2,9))</f>
        <v>9</v>
      </c>
      <c r="E507" s="89" t="e">
        <f>IF(stats!$Y$13,DATE(RIGHT(loaded!M507,4),MID(loaded!M507,3,2),LEFT(loaded!M507,2)),DATE(RIGHT(loaded!M507,4), MID(loaded!M507,4,2),LEFT(loaded!M507,2)))</f>
        <v>#VALUE!</v>
      </c>
      <c r="F507" s="67" t="e">
        <f t="shared" si="14"/>
        <v>#VALUE!</v>
      </c>
      <c r="G507" t="str">
        <f>LEFT(loaded!O507,3)</f>
        <v/>
      </c>
      <c r="H507" s="67" t="str">
        <f>_xlfn.IFNA(INDEX(cntry_codes,MATCH(loaded!Q507,countries,0)),IF(loaded!Q507="","0003",""))</f>
        <v>0003</v>
      </c>
      <c r="I507" t="e">
        <f>INDEX(atsi_codes,MATCH(loaded!S507,atsi,0))</f>
        <v>#N/A</v>
      </c>
      <c r="J507" t="e">
        <f>INDEX(lang_codes,MATCH(loaded!U507,lang,0))</f>
        <v>#N/A</v>
      </c>
      <c r="K507" s="6">
        <f>loaded!W507</f>
        <v>0</v>
      </c>
      <c r="L507" t="e">
        <f>INDEX(us_acc_codes,MATCH(loaded!Y507,us_acc,0))</f>
        <v>#N/A</v>
      </c>
      <c r="M507" t="e">
        <f>INDEX(client_codes,MATCH(loaded!AA507,client,0))</f>
        <v>#N/A</v>
      </c>
      <c r="N507" t="e">
        <f>INDEX(src_ref_codes,MATCH(loaded!AC507,src_ref,0))</f>
        <v>#N/A</v>
      </c>
      <c r="O507" s="89" t="e">
        <f>IF(stats!$Y$13,DATE(RIGHT(loaded!AE507,4),MID(loaded!AE507,3,2),LEFT(loaded!AE507,2)),DATE(RIGHT(loaded!AE507,4),MID(loaded!AE507,4,2),LEFT(loaded!AE507,2)))</f>
        <v>#VALUE!</v>
      </c>
      <c r="P507" s="89" t="e">
        <f>IF(stats!$Y$13,DATE(RIGHT(loaded!AG507,4),MID(loaded!AG507,3,2),LEFT(loaded!AG507,2)),DATE(RIGHT(loaded!AG507,4),MID(loaded!AG507,4,2),LEFT(loaded!AG507,2)))</f>
        <v>#VALUE!</v>
      </c>
      <c r="Q507" s="67" t="e">
        <f t="shared" si="15"/>
        <v>#VALUE!</v>
      </c>
      <c r="R507" t="e">
        <f>INDEX(reces_codes,MATCH(loaded!AI507,reason,0))</f>
        <v>#N/A</v>
      </c>
      <c r="S507" t="e">
        <f>INDEX(TDS_codes,MATCH(loaded!AK507,TDS,0))</f>
        <v>#N/A</v>
      </c>
      <c r="T507" t="e">
        <f>IF(M507=2,"",INDEX(method_codes,MATCH(loaded!AM507,method,0)))</f>
        <v>#N/A</v>
      </c>
      <c r="U507" t="e">
        <f>IF(M507=2,"",INDEX(inj_codes,MATCH(loaded!AO507,inj,0)))</f>
        <v>#N/A</v>
      </c>
      <c r="V507" t="e">
        <f>IF(M507=2,"",INDEX(drug_codes,MATCH(loaded!AQ507,drug,0)))</f>
        <v>#N/A</v>
      </c>
      <c r="W507" t="e">
        <f>IF(M507=2,"",_xlfn.IFNA(INDEX(drug_codes,MATCH(loaded!AS507,drug,0)),""))</f>
        <v>#N/A</v>
      </c>
      <c r="X507" t="e">
        <f>IF(M507=2,"",_xlfn.IFNA(INDEX(drug_codes,MATCH(loaded!AU507,drug,0)),""))</f>
        <v>#N/A</v>
      </c>
      <c r="Y507" t="e">
        <f>IF(M507=2,"",_xlfn.IFNA(INDEX(drug_codes,MATCH(loaded!AW507,drug,0)),""))</f>
        <v>#N/A</v>
      </c>
      <c r="Z507" t="e">
        <f>IF(M507=2,"",_xlfn.IFNA(INDEX(drug_codes,MATCH(loaded!AY507,drug,0)),""))</f>
        <v>#N/A</v>
      </c>
      <c r="AA507" t="e">
        <f>IF(M507=2,"",_xlfn.IFNA(INDEX(drug_codes,MATCH(loaded!BA507,drug,0)),""))</f>
        <v>#N/A</v>
      </c>
      <c r="AB507" t="e">
        <f>INDEX(MTT_codes,MATCH(loaded!BC507,MTT,0))</f>
        <v>#N/A</v>
      </c>
      <c r="AC507" t="str">
        <f>_xlfn.IFNA(INDEX(MTT_codes,MATCH(loaded!BE507,MTT,0)),"")</f>
        <v/>
      </c>
      <c r="AD507" t="str">
        <f>_xlfn.IFNA(INDEX(MTT_codes,MATCH(loaded!BG507,MTT,0)),"")</f>
        <v/>
      </c>
      <c r="AE507" t="str">
        <f>_xlfn.IFNA(INDEX(MTT_codes,MATCH(loaded!BI507,MTT,0)),"")</f>
        <v/>
      </c>
      <c r="AF507" t="str">
        <f>_xlfn.IFNA(INDEX(MTT_codes,MATCH(loaded!BK507,MTT,0)),"")</f>
        <v/>
      </c>
      <c r="AG507" t="str">
        <f>_xlfn.IFNA(INDEX(MTT_codes,MATCH(loaded!BM507,MTT,0)),"")</f>
        <v/>
      </c>
      <c r="AH507" t="e">
        <f>INDEX(liv_ar_codes,MATCH(loaded!BO507,liv_ar,0))</f>
        <v>#N/A</v>
      </c>
      <c r="AI507" t="str">
        <f>_xlfn.IFNA(INDEX(MTT_codes,MATCH(loaded!BQ507,MTT,0)),"")</f>
        <v/>
      </c>
      <c r="AJ507">
        <f>_xlfn.IFNA(INDEX(mental_codes,MATCH(loaded!BS507,mental,0)),9)</f>
        <v>9</v>
      </c>
    </row>
    <row r="508" spans="2:36">
      <c r="B508">
        <f>loaded!C508</f>
        <v>0</v>
      </c>
      <c r="C508">
        <f>loaded!I508</f>
        <v>0</v>
      </c>
      <c r="D508">
        <f>IF(loaded!K508="Male",1,IF(loaded!K508="Female",2,9))</f>
        <v>9</v>
      </c>
      <c r="E508" s="89" t="e">
        <f>IF(stats!$Y$13,DATE(RIGHT(loaded!M508,4),MID(loaded!M508,3,2),LEFT(loaded!M508,2)),DATE(RIGHT(loaded!M508,4), MID(loaded!M508,4,2),LEFT(loaded!M508,2)))</f>
        <v>#VALUE!</v>
      </c>
      <c r="F508" s="67" t="e">
        <f t="shared" si="14"/>
        <v>#VALUE!</v>
      </c>
      <c r="G508" t="str">
        <f>LEFT(loaded!O508,3)</f>
        <v/>
      </c>
      <c r="H508" s="67" t="str">
        <f>_xlfn.IFNA(INDEX(cntry_codes,MATCH(loaded!Q508,countries,0)),IF(loaded!Q508="","0003",""))</f>
        <v>0003</v>
      </c>
      <c r="I508" t="e">
        <f>INDEX(atsi_codes,MATCH(loaded!S508,atsi,0))</f>
        <v>#N/A</v>
      </c>
      <c r="J508" t="e">
        <f>INDEX(lang_codes,MATCH(loaded!U508,lang,0))</f>
        <v>#N/A</v>
      </c>
      <c r="K508" s="6">
        <f>loaded!W508</f>
        <v>0</v>
      </c>
      <c r="L508" t="e">
        <f>INDEX(us_acc_codes,MATCH(loaded!Y508,us_acc,0))</f>
        <v>#N/A</v>
      </c>
      <c r="M508" t="e">
        <f>INDEX(client_codes,MATCH(loaded!AA508,client,0))</f>
        <v>#N/A</v>
      </c>
      <c r="N508" t="e">
        <f>INDEX(src_ref_codes,MATCH(loaded!AC508,src_ref,0))</f>
        <v>#N/A</v>
      </c>
      <c r="O508" s="89" t="e">
        <f>IF(stats!$Y$13,DATE(RIGHT(loaded!AE508,4),MID(loaded!AE508,3,2),LEFT(loaded!AE508,2)),DATE(RIGHT(loaded!AE508,4),MID(loaded!AE508,4,2),LEFT(loaded!AE508,2)))</f>
        <v>#VALUE!</v>
      </c>
      <c r="P508" s="89" t="e">
        <f>IF(stats!$Y$13,DATE(RIGHT(loaded!AG508,4),MID(loaded!AG508,3,2),LEFT(loaded!AG508,2)),DATE(RIGHT(loaded!AG508,4),MID(loaded!AG508,4,2),LEFT(loaded!AG508,2)))</f>
        <v>#VALUE!</v>
      </c>
      <c r="Q508" s="67" t="e">
        <f t="shared" si="15"/>
        <v>#VALUE!</v>
      </c>
      <c r="R508" t="e">
        <f>INDEX(reces_codes,MATCH(loaded!AI508,reason,0))</f>
        <v>#N/A</v>
      </c>
      <c r="S508" t="e">
        <f>INDEX(TDS_codes,MATCH(loaded!AK508,TDS,0))</f>
        <v>#N/A</v>
      </c>
      <c r="T508" t="e">
        <f>IF(M508=2,"",INDEX(method_codes,MATCH(loaded!AM508,method,0)))</f>
        <v>#N/A</v>
      </c>
      <c r="U508" t="e">
        <f>IF(M508=2,"",INDEX(inj_codes,MATCH(loaded!AO508,inj,0)))</f>
        <v>#N/A</v>
      </c>
      <c r="V508" t="e">
        <f>IF(M508=2,"",INDEX(drug_codes,MATCH(loaded!AQ508,drug,0)))</f>
        <v>#N/A</v>
      </c>
      <c r="W508" t="e">
        <f>IF(M508=2,"",_xlfn.IFNA(INDEX(drug_codes,MATCH(loaded!AS508,drug,0)),""))</f>
        <v>#N/A</v>
      </c>
      <c r="X508" t="e">
        <f>IF(M508=2,"",_xlfn.IFNA(INDEX(drug_codes,MATCH(loaded!AU508,drug,0)),""))</f>
        <v>#N/A</v>
      </c>
      <c r="Y508" t="e">
        <f>IF(M508=2,"",_xlfn.IFNA(INDEX(drug_codes,MATCH(loaded!AW508,drug,0)),""))</f>
        <v>#N/A</v>
      </c>
      <c r="Z508" t="e">
        <f>IF(M508=2,"",_xlfn.IFNA(INDEX(drug_codes,MATCH(loaded!AY508,drug,0)),""))</f>
        <v>#N/A</v>
      </c>
      <c r="AA508" t="e">
        <f>IF(M508=2,"",_xlfn.IFNA(INDEX(drug_codes,MATCH(loaded!BA508,drug,0)),""))</f>
        <v>#N/A</v>
      </c>
      <c r="AB508" t="e">
        <f>INDEX(MTT_codes,MATCH(loaded!BC508,MTT,0))</f>
        <v>#N/A</v>
      </c>
      <c r="AC508" t="str">
        <f>_xlfn.IFNA(INDEX(MTT_codes,MATCH(loaded!BE508,MTT,0)),"")</f>
        <v/>
      </c>
      <c r="AD508" t="str">
        <f>_xlfn.IFNA(INDEX(MTT_codes,MATCH(loaded!BG508,MTT,0)),"")</f>
        <v/>
      </c>
      <c r="AE508" t="str">
        <f>_xlfn.IFNA(INDEX(MTT_codes,MATCH(loaded!BI508,MTT,0)),"")</f>
        <v/>
      </c>
      <c r="AF508" t="str">
        <f>_xlfn.IFNA(INDEX(MTT_codes,MATCH(loaded!BK508,MTT,0)),"")</f>
        <v/>
      </c>
      <c r="AG508" t="str">
        <f>_xlfn.IFNA(INDEX(MTT_codes,MATCH(loaded!BM508,MTT,0)),"")</f>
        <v/>
      </c>
      <c r="AH508" t="e">
        <f>INDEX(liv_ar_codes,MATCH(loaded!BO508,liv_ar,0))</f>
        <v>#N/A</v>
      </c>
      <c r="AI508" t="str">
        <f>_xlfn.IFNA(INDEX(MTT_codes,MATCH(loaded!BQ508,MTT,0)),"")</f>
        <v/>
      </c>
      <c r="AJ508">
        <f>_xlfn.IFNA(INDEX(mental_codes,MATCH(loaded!BS508,mental,0)),9)</f>
        <v>9</v>
      </c>
    </row>
    <row r="509" spans="2:36">
      <c r="B509">
        <f>loaded!C509</f>
        <v>0</v>
      </c>
      <c r="C509">
        <f>loaded!I509</f>
        <v>0</v>
      </c>
      <c r="D509">
        <f>IF(loaded!K509="Male",1,IF(loaded!K509="Female",2,9))</f>
        <v>9</v>
      </c>
      <c r="E509" s="89" t="e">
        <f>IF(stats!$Y$13,DATE(RIGHT(loaded!M509,4),MID(loaded!M509,3,2),LEFT(loaded!M509,2)),DATE(RIGHT(loaded!M509,4), MID(loaded!M509,4,2),LEFT(loaded!M509,2)))</f>
        <v>#VALUE!</v>
      </c>
      <c r="F509" s="67" t="e">
        <f t="shared" si="14"/>
        <v>#VALUE!</v>
      </c>
      <c r="G509" t="str">
        <f>LEFT(loaded!O509,3)</f>
        <v/>
      </c>
      <c r="H509" s="67" t="str">
        <f>_xlfn.IFNA(INDEX(cntry_codes,MATCH(loaded!Q509,countries,0)),IF(loaded!Q509="","0003",""))</f>
        <v>0003</v>
      </c>
      <c r="I509" t="e">
        <f>INDEX(atsi_codes,MATCH(loaded!S509,atsi,0))</f>
        <v>#N/A</v>
      </c>
      <c r="J509" t="e">
        <f>INDEX(lang_codes,MATCH(loaded!U509,lang,0))</f>
        <v>#N/A</v>
      </c>
      <c r="K509" s="6">
        <f>loaded!W509</f>
        <v>0</v>
      </c>
      <c r="L509" t="e">
        <f>INDEX(us_acc_codes,MATCH(loaded!Y509,us_acc,0))</f>
        <v>#N/A</v>
      </c>
      <c r="M509" t="e">
        <f>INDEX(client_codes,MATCH(loaded!AA509,client,0))</f>
        <v>#N/A</v>
      </c>
      <c r="N509" t="e">
        <f>INDEX(src_ref_codes,MATCH(loaded!AC509,src_ref,0))</f>
        <v>#N/A</v>
      </c>
      <c r="O509" s="89" t="e">
        <f>IF(stats!$Y$13,DATE(RIGHT(loaded!AE509,4),MID(loaded!AE509,3,2),LEFT(loaded!AE509,2)),DATE(RIGHT(loaded!AE509,4),MID(loaded!AE509,4,2),LEFT(loaded!AE509,2)))</f>
        <v>#VALUE!</v>
      </c>
      <c r="P509" s="89" t="e">
        <f>IF(stats!$Y$13,DATE(RIGHT(loaded!AG509,4),MID(loaded!AG509,3,2),LEFT(loaded!AG509,2)),DATE(RIGHT(loaded!AG509,4),MID(loaded!AG509,4,2),LEFT(loaded!AG509,2)))</f>
        <v>#VALUE!</v>
      </c>
      <c r="Q509" s="67" t="e">
        <f t="shared" si="15"/>
        <v>#VALUE!</v>
      </c>
      <c r="R509" t="e">
        <f>INDEX(reces_codes,MATCH(loaded!AI509,reason,0))</f>
        <v>#N/A</v>
      </c>
      <c r="S509" t="e">
        <f>INDEX(TDS_codes,MATCH(loaded!AK509,TDS,0))</f>
        <v>#N/A</v>
      </c>
      <c r="T509" t="e">
        <f>IF(M509=2,"",INDEX(method_codes,MATCH(loaded!AM509,method,0)))</f>
        <v>#N/A</v>
      </c>
      <c r="U509" t="e">
        <f>IF(M509=2,"",INDEX(inj_codes,MATCH(loaded!AO509,inj,0)))</f>
        <v>#N/A</v>
      </c>
      <c r="V509" t="e">
        <f>IF(M509=2,"",INDEX(drug_codes,MATCH(loaded!AQ509,drug,0)))</f>
        <v>#N/A</v>
      </c>
      <c r="W509" t="e">
        <f>IF(M509=2,"",_xlfn.IFNA(INDEX(drug_codes,MATCH(loaded!AS509,drug,0)),""))</f>
        <v>#N/A</v>
      </c>
      <c r="X509" t="e">
        <f>IF(M509=2,"",_xlfn.IFNA(INDEX(drug_codes,MATCH(loaded!AU509,drug,0)),""))</f>
        <v>#N/A</v>
      </c>
      <c r="Y509" t="e">
        <f>IF(M509=2,"",_xlfn.IFNA(INDEX(drug_codes,MATCH(loaded!AW509,drug,0)),""))</f>
        <v>#N/A</v>
      </c>
      <c r="Z509" t="e">
        <f>IF(M509=2,"",_xlfn.IFNA(INDEX(drug_codes,MATCH(loaded!AY509,drug,0)),""))</f>
        <v>#N/A</v>
      </c>
      <c r="AA509" t="e">
        <f>IF(M509=2,"",_xlfn.IFNA(INDEX(drug_codes,MATCH(loaded!BA509,drug,0)),""))</f>
        <v>#N/A</v>
      </c>
      <c r="AB509" t="e">
        <f>INDEX(MTT_codes,MATCH(loaded!BC509,MTT,0))</f>
        <v>#N/A</v>
      </c>
      <c r="AC509" t="str">
        <f>_xlfn.IFNA(INDEX(MTT_codes,MATCH(loaded!BE509,MTT,0)),"")</f>
        <v/>
      </c>
      <c r="AD509" t="str">
        <f>_xlfn.IFNA(INDEX(MTT_codes,MATCH(loaded!BG509,MTT,0)),"")</f>
        <v/>
      </c>
      <c r="AE509" t="str">
        <f>_xlfn.IFNA(INDEX(MTT_codes,MATCH(loaded!BI509,MTT,0)),"")</f>
        <v/>
      </c>
      <c r="AF509" t="str">
        <f>_xlfn.IFNA(INDEX(MTT_codes,MATCH(loaded!BK509,MTT,0)),"")</f>
        <v/>
      </c>
      <c r="AG509" t="str">
        <f>_xlfn.IFNA(INDEX(MTT_codes,MATCH(loaded!BM509,MTT,0)),"")</f>
        <v/>
      </c>
      <c r="AH509" t="e">
        <f>INDEX(liv_ar_codes,MATCH(loaded!BO509,liv_ar,0))</f>
        <v>#N/A</v>
      </c>
      <c r="AI509" t="str">
        <f>_xlfn.IFNA(INDEX(MTT_codes,MATCH(loaded!BQ509,MTT,0)),"")</f>
        <v/>
      </c>
      <c r="AJ509">
        <f>_xlfn.IFNA(INDEX(mental_codes,MATCH(loaded!BS509,mental,0)),9)</f>
        <v>9</v>
      </c>
    </row>
    <row r="510" spans="2:36">
      <c r="B510">
        <f>loaded!C510</f>
        <v>0</v>
      </c>
      <c r="C510">
        <f>loaded!I510</f>
        <v>0</v>
      </c>
      <c r="D510">
        <f>IF(loaded!K510="Male",1,IF(loaded!K510="Female",2,9))</f>
        <v>9</v>
      </c>
      <c r="E510" s="89" t="e">
        <f>IF(stats!$Y$13,DATE(RIGHT(loaded!M510,4),MID(loaded!M510,3,2),LEFT(loaded!M510,2)),DATE(RIGHT(loaded!M510,4), MID(loaded!M510,4,2),LEFT(loaded!M510,2)))</f>
        <v>#VALUE!</v>
      </c>
      <c r="F510" s="67" t="e">
        <f t="shared" si="14"/>
        <v>#VALUE!</v>
      </c>
      <c r="G510" t="str">
        <f>LEFT(loaded!O510,3)</f>
        <v/>
      </c>
      <c r="H510" s="67" t="str">
        <f>_xlfn.IFNA(INDEX(cntry_codes,MATCH(loaded!Q510,countries,0)),IF(loaded!Q510="","0003",""))</f>
        <v>0003</v>
      </c>
      <c r="I510" t="e">
        <f>INDEX(atsi_codes,MATCH(loaded!S510,atsi,0))</f>
        <v>#N/A</v>
      </c>
      <c r="J510" t="e">
        <f>INDEX(lang_codes,MATCH(loaded!U510,lang,0))</f>
        <v>#N/A</v>
      </c>
      <c r="K510" s="6">
        <f>loaded!W510</f>
        <v>0</v>
      </c>
      <c r="L510" t="e">
        <f>INDEX(us_acc_codes,MATCH(loaded!Y510,us_acc,0))</f>
        <v>#N/A</v>
      </c>
      <c r="M510" t="e">
        <f>INDEX(client_codes,MATCH(loaded!AA510,client,0))</f>
        <v>#N/A</v>
      </c>
      <c r="N510" t="e">
        <f>INDEX(src_ref_codes,MATCH(loaded!AC510,src_ref,0))</f>
        <v>#N/A</v>
      </c>
      <c r="O510" s="89" t="e">
        <f>IF(stats!$Y$13,DATE(RIGHT(loaded!AE510,4),MID(loaded!AE510,3,2),LEFT(loaded!AE510,2)),DATE(RIGHT(loaded!AE510,4),MID(loaded!AE510,4,2),LEFT(loaded!AE510,2)))</f>
        <v>#VALUE!</v>
      </c>
      <c r="P510" s="89" t="e">
        <f>IF(stats!$Y$13,DATE(RIGHT(loaded!AG510,4),MID(loaded!AG510,3,2),LEFT(loaded!AG510,2)),DATE(RIGHT(loaded!AG510,4),MID(loaded!AG510,4,2),LEFT(loaded!AG510,2)))</f>
        <v>#VALUE!</v>
      </c>
      <c r="Q510" s="67" t="e">
        <f t="shared" si="15"/>
        <v>#VALUE!</v>
      </c>
      <c r="R510" t="e">
        <f>INDEX(reces_codes,MATCH(loaded!AI510,reason,0))</f>
        <v>#N/A</v>
      </c>
      <c r="S510" t="e">
        <f>INDEX(TDS_codes,MATCH(loaded!AK510,TDS,0))</f>
        <v>#N/A</v>
      </c>
      <c r="T510" t="e">
        <f>IF(M510=2,"",INDEX(method_codes,MATCH(loaded!AM510,method,0)))</f>
        <v>#N/A</v>
      </c>
      <c r="U510" t="e">
        <f>IF(M510=2,"",INDEX(inj_codes,MATCH(loaded!AO510,inj,0)))</f>
        <v>#N/A</v>
      </c>
      <c r="V510" t="e">
        <f>IF(M510=2,"",INDEX(drug_codes,MATCH(loaded!AQ510,drug,0)))</f>
        <v>#N/A</v>
      </c>
      <c r="W510" t="e">
        <f>IF(M510=2,"",_xlfn.IFNA(INDEX(drug_codes,MATCH(loaded!AS510,drug,0)),""))</f>
        <v>#N/A</v>
      </c>
      <c r="X510" t="e">
        <f>IF(M510=2,"",_xlfn.IFNA(INDEX(drug_codes,MATCH(loaded!AU510,drug,0)),""))</f>
        <v>#N/A</v>
      </c>
      <c r="Y510" t="e">
        <f>IF(M510=2,"",_xlfn.IFNA(INDEX(drug_codes,MATCH(loaded!AW510,drug,0)),""))</f>
        <v>#N/A</v>
      </c>
      <c r="Z510" t="e">
        <f>IF(M510=2,"",_xlfn.IFNA(INDEX(drug_codes,MATCH(loaded!AY510,drug,0)),""))</f>
        <v>#N/A</v>
      </c>
      <c r="AA510" t="e">
        <f>IF(M510=2,"",_xlfn.IFNA(INDEX(drug_codes,MATCH(loaded!BA510,drug,0)),""))</f>
        <v>#N/A</v>
      </c>
      <c r="AB510" t="e">
        <f>INDEX(MTT_codes,MATCH(loaded!BC510,MTT,0))</f>
        <v>#N/A</v>
      </c>
      <c r="AC510" t="str">
        <f>_xlfn.IFNA(INDEX(MTT_codes,MATCH(loaded!BE510,MTT,0)),"")</f>
        <v/>
      </c>
      <c r="AD510" t="str">
        <f>_xlfn.IFNA(INDEX(MTT_codes,MATCH(loaded!BG510,MTT,0)),"")</f>
        <v/>
      </c>
      <c r="AE510" t="str">
        <f>_xlfn.IFNA(INDEX(MTT_codes,MATCH(loaded!BI510,MTT,0)),"")</f>
        <v/>
      </c>
      <c r="AF510" t="str">
        <f>_xlfn.IFNA(INDEX(MTT_codes,MATCH(loaded!BK510,MTT,0)),"")</f>
        <v/>
      </c>
      <c r="AG510" t="str">
        <f>_xlfn.IFNA(INDEX(MTT_codes,MATCH(loaded!BM510,MTT,0)),"")</f>
        <v/>
      </c>
      <c r="AH510" t="e">
        <f>INDEX(liv_ar_codes,MATCH(loaded!BO510,liv_ar,0))</f>
        <v>#N/A</v>
      </c>
      <c r="AI510" t="str">
        <f>_xlfn.IFNA(INDEX(MTT_codes,MATCH(loaded!BQ510,MTT,0)),"")</f>
        <v/>
      </c>
      <c r="AJ510">
        <f>_xlfn.IFNA(INDEX(mental_codes,MATCH(loaded!BS510,mental,0)),9)</f>
        <v>9</v>
      </c>
    </row>
    <row r="511" spans="2:36">
      <c r="B511">
        <f>loaded!C511</f>
        <v>0</v>
      </c>
      <c r="C511">
        <f>loaded!I511</f>
        <v>0</v>
      </c>
      <c r="D511">
        <f>IF(loaded!K511="Male",1,IF(loaded!K511="Female",2,9))</f>
        <v>9</v>
      </c>
      <c r="E511" s="89" t="e">
        <f>IF(stats!$Y$13,DATE(RIGHT(loaded!M511,4),MID(loaded!M511,3,2),LEFT(loaded!M511,2)),DATE(RIGHT(loaded!M511,4), MID(loaded!M511,4,2),LEFT(loaded!M511,2)))</f>
        <v>#VALUE!</v>
      </c>
      <c r="F511" s="67" t="e">
        <f t="shared" si="14"/>
        <v>#VALUE!</v>
      </c>
      <c r="G511" t="str">
        <f>LEFT(loaded!O511,3)</f>
        <v/>
      </c>
      <c r="H511" s="67" t="str">
        <f>_xlfn.IFNA(INDEX(cntry_codes,MATCH(loaded!Q511,countries,0)),IF(loaded!Q511="","0003",""))</f>
        <v>0003</v>
      </c>
      <c r="I511" t="e">
        <f>INDEX(atsi_codes,MATCH(loaded!S511,atsi,0))</f>
        <v>#N/A</v>
      </c>
      <c r="J511" t="e">
        <f>INDEX(lang_codes,MATCH(loaded!U511,lang,0))</f>
        <v>#N/A</v>
      </c>
      <c r="K511" s="6">
        <f>loaded!W511</f>
        <v>0</v>
      </c>
      <c r="L511" t="e">
        <f>INDEX(us_acc_codes,MATCH(loaded!Y511,us_acc,0))</f>
        <v>#N/A</v>
      </c>
      <c r="M511" t="e">
        <f>INDEX(client_codes,MATCH(loaded!AA511,client,0))</f>
        <v>#N/A</v>
      </c>
      <c r="N511" t="e">
        <f>INDEX(src_ref_codes,MATCH(loaded!AC511,src_ref,0))</f>
        <v>#N/A</v>
      </c>
      <c r="O511" s="89" t="e">
        <f>IF(stats!$Y$13,DATE(RIGHT(loaded!AE511,4),MID(loaded!AE511,3,2),LEFT(loaded!AE511,2)),DATE(RIGHT(loaded!AE511,4),MID(loaded!AE511,4,2),LEFT(loaded!AE511,2)))</f>
        <v>#VALUE!</v>
      </c>
      <c r="P511" s="89" t="e">
        <f>IF(stats!$Y$13,DATE(RIGHT(loaded!AG511,4),MID(loaded!AG511,3,2),LEFT(loaded!AG511,2)),DATE(RIGHT(loaded!AG511,4),MID(loaded!AG511,4,2),LEFT(loaded!AG511,2)))</f>
        <v>#VALUE!</v>
      </c>
      <c r="Q511" s="67" t="e">
        <f t="shared" si="15"/>
        <v>#VALUE!</v>
      </c>
      <c r="R511" t="e">
        <f>INDEX(reces_codes,MATCH(loaded!AI511,reason,0))</f>
        <v>#N/A</v>
      </c>
      <c r="S511" t="e">
        <f>INDEX(TDS_codes,MATCH(loaded!AK511,TDS,0))</f>
        <v>#N/A</v>
      </c>
      <c r="T511" t="e">
        <f>IF(M511=2,"",INDEX(method_codes,MATCH(loaded!AM511,method,0)))</f>
        <v>#N/A</v>
      </c>
      <c r="U511" t="e">
        <f>IF(M511=2,"",INDEX(inj_codes,MATCH(loaded!AO511,inj,0)))</f>
        <v>#N/A</v>
      </c>
      <c r="V511" t="e">
        <f>IF(M511=2,"",INDEX(drug_codes,MATCH(loaded!AQ511,drug,0)))</f>
        <v>#N/A</v>
      </c>
      <c r="W511" t="e">
        <f>IF(M511=2,"",_xlfn.IFNA(INDEX(drug_codes,MATCH(loaded!AS511,drug,0)),""))</f>
        <v>#N/A</v>
      </c>
      <c r="X511" t="e">
        <f>IF(M511=2,"",_xlfn.IFNA(INDEX(drug_codes,MATCH(loaded!AU511,drug,0)),""))</f>
        <v>#N/A</v>
      </c>
      <c r="Y511" t="e">
        <f>IF(M511=2,"",_xlfn.IFNA(INDEX(drug_codes,MATCH(loaded!AW511,drug,0)),""))</f>
        <v>#N/A</v>
      </c>
      <c r="Z511" t="e">
        <f>IF(M511=2,"",_xlfn.IFNA(INDEX(drug_codes,MATCH(loaded!AY511,drug,0)),""))</f>
        <v>#N/A</v>
      </c>
      <c r="AA511" t="e">
        <f>IF(M511=2,"",_xlfn.IFNA(INDEX(drug_codes,MATCH(loaded!BA511,drug,0)),""))</f>
        <v>#N/A</v>
      </c>
      <c r="AB511" t="e">
        <f>INDEX(MTT_codes,MATCH(loaded!BC511,MTT,0))</f>
        <v>#N/A</v>
      </c>
      <c r="AC511" t="str">
        <f>_xlfn.IFNA(INDEX(MTT_codes,MATCH(loaded!BE511,MTT,0)),"")</f>
        <v/>
      </c>
      <c r="AD511" t="str">
        <f>_xlfn.IFNA(INDEX(MTT_codes,MATCH(loaded!BG511,MTT,0)),"")</f>
        <v/>
      </c>
      <c r="AE511" t="str">
        <f>_xlfn.IFNA(INDEX(MTT_codes,MATCH(loaded!BI511,MTT,0)),"")</f>
        <v/>
      </c>
      <c r="AF511" t="str">
        <f>_xlfn.IFNA(INDEX(MTT_codes,MATCH(loaded!BK511,MTT,0)),"")</f>
        <v/>
      </c>
      <c r="AG511" t="str">
        <f>_xlfn.IFNA(INDEX(MTT_codes,MATCH(loaded!BM511,MTT,0)),"")</f>
        <v/>
      </c>
      <c r="AH511" t="e">
        <f>INDEX(liv_ar_codes,MATCH(loaded!BO511,liv_ar,0))</f>
        <v>#N/A</v>
      </c>
      <c r="AI511" t="str">
        <f>_xlfn.IFNA(INDEX(MTT_codes,MATCH(loaded!BQ511,MTT,0)),"")</f>
        <v/>
      </c>
      <c r="AJ511">
        <f>_xlfn.IFNA(INDEX(mental_codes,MATCH(loaded!BS511,mental,0)),9)</f>
        <v>9</v>
      </c>
    </row>
    <row r="512" spans="2:36">
      <c r="B512">
        <f>loaded!C512</f>
        <v>0</v>
      </c>
      <c r="C512">
        <f>loaded!I512</f>
        <v>0</v>
      </c>
      <c r="D512">
        <f>IF(loaded!K512="Male",1,IF(loaded!K512="Female",2,9))</f>
        <v>9</v>
      </c>
      <c r="E512" s="89" t="e">
        <f>IF(stats!$Y$13,DATE(RIGHT(loaded!M512,4),MID(loaded!M512,3,2),LEFT(loaded!M512,2)),DATE(RIGHT(loaded!M512,4), MID(loaded!M512,4,2),LEFT(loaded!M512,2)))</f>
        <v>#VALUE!</v>
      </c>
      <c r="F512" s="67" t="e">
        <f t="shared" si="14"/>
        <v>#VALUE!</v>
      </c>
      <c r="G512" t="str">
        <f>LEFT(loaded!O512,3)</f>
        <v/>
      </c>
      <c r="H512" s="67" t="str">
        <f>_xlfn.IFNA(INDEX(cntry_codes,MATCH(loaded!Q512,countries,0)),IF(loaded!Q512="","0003",""))</f>
        <v>0003</v>
      </c>
      <c r="I512" t="e">
        <f>INDEX(atsi_codes,MATCH(loaded!S512,atsi,0))</f>
        <v>#N/A</v>
      </c>
      <c r="J512" t="e">
        <f>INDEX(lang_codes,MATCH(loaded!U512,lang,0))</f>
        <v>#N/A</v>
      </c>
      <c r="K512" s="6">
        <f>loaded!W512</f>
        <v>0</v>
      </c>
      <c r="L512" t="e">
        <f>INDEX(us_acc_codes,MATCH(loaded!Y512,us_acc,0))</f>
        <v>#N/A</v>
      </c>
      <c r="M512" t="e">
        <f>INDEX(client_codes,MATCH(loaded!AA512,client,0))</f>
        <v>#N/A</v>
      </c>
      <c r="N512" t="e">
        <f>INDEX(src_ref_codes,MATCH(loaded!AC512,src_ref,0))</f>
        <v>#N/A</v>
      </c>
      <c r="O512" s="89" t="e">
        <f>IF(stats!$Y$13,DATE(RIGHT(loaded!AE512,4),MID(loaded!AE512,3,2),LEFT(loaded!AE512,2)),DATE(RIGHT(loaded!AE512,4),MID(loaded!AE512,4,2),LEFT(loaded!AE512,2)))</f>
        <v>#VALUE!</v>
      </c>
      <c r="P512" s="89" t="e">
        <f>IF(stats!$Y$13,DATE(RIGHT(loaded!AG512,4),MID(loaded!AG512,3,2),LEFT(loaded!AG512,2)),DATE(RIGHT(loaded!AG512,4),MID(loaded!AG512,4,2),LEFT(loaded!AG512,2)))</f>
        <v>#VALUE!</v>
      </c>
      <c r="Q512" s="67" t="e">
        <f t="shared" si="15"/>
        <v>#VALUE!</v>
      </c>
      <c r="R512" t="e">
        <f>INDEX(reces_codes,MATCH(loaded!AI512,reason,0))</f>
        <v>#N/A</v>
      </c>
      <c r="S512" t="e">
        <f>INDEX(TDS_codes,MATCH(loaded!AK512,TDS,0))</f>
        <v>#N/A</v>
      </c>
      <c r="T512" t="e">
        <f>IF(M512=2,"",INDEX(method_codes,MATCH(loaded!AM512,method,0)))</f>
        <v>#N/A</v>
      </c>
      <c r="U512" t="e">
        <f>IF(M512=2,"",INDEX(inj_codes,MATCH(loaded!AO512,inj,0)))</f>
        <v>#N/A</v>
      </c>
      <c r="V512" t="e">
        <f>IF(M512=2,"",INDEX(drug_codes,MATCH(loaded!AQ512,drug,0)))</f>
        <v>#N/A</v>
      </c>
      <c r="W512" t="e">
        <f>IF(M512=2,"",_xlfn.IFNA(INDEX(drug_codes,MATCH(loaded!AS512,drug,0)),""))</f>
        <v>#N/A</v>
      </c>
      <c r="X512" t="e">
        <f>IF(M512=2,"",_xlfn.IFNA(INDEX(drug_codes,MATCH(loaded!AU512,drug,0)),""))</f>
        <v>#N/A</v>
      </c>
      <c r="Y512" t="e">
        <f>IF(M512=2,"",_xlfn.IFNA(INDEX(drug_codes,MATCH(loaded!AW512,drug,0)),""))</f>
        <v>#N/A</v>
      </c>
      <c r="Z512" t="e">
        <f>IF(M512=2,"",_xlfn.IFNA(INDEX(drug_codes,MATCH(loaded!AY512,drug,0)),""))</f>
        <v>#N/A</v>
      </c>
      <c r="AA512" t="e">
        <f>IF(M512=2,"",_xlfn.IFNA(INDEX(drug_codes,MATCH(loaded!BA512,drug,0)),""))</f>
        <v>#N/A</v>
      </c>
      <c r="AB512" t="e">
        <f>INDEX(MTT_codes,MATCH(loaded!BC512,MTT,0))</f>
        <v>#N/A</v>
      </c>
      <c r="AC512" t="str">
        <f>_xlfn.IFNA(INDEX(MTT_codes,MATCH(loaded!BE512,MTT,0)),"")</f>
        <v/>
      </c>
      <c r="AD512" t="str">
        <f>_xlfn.IFNA(INDEX(MTT_codes,MATCH(loaded!BG512,MTT,0)),"")</f>
        <v/>
      </c>
      <c r="AE512" t="str">
        <f>_xlfn.IFNA(INDEX(MTT_codes,MATCH(loaded!BI512,MTT,0)),"")</f>
        <v/>
      </c>
      <c r="AF512" t="str">
        <f>_xlfn.IFNA(INDEX(MTT_codes,MATCH(loaded!BK512,MTT,0)),"")</f>
        <v/>
      </c>
      <c r="AG512" t="str">
        <f>_xlfn.IFNA(INDEX(MTT_codes,MATCH(loaded!BM512,MTT,0)),"")</f>
        <v/>
      </c>
      <c r="AH512" t="e">
        <f>INDEX(liv_ar_codes,MATCH(loaded!BO512,liv_ar,0))</f>
        <v>#N/A</v>
      </c>
      <c r="AI512" t="str">
        <f>_xlfn.IFNA(INDEX(MTT_codes,MATCH(loaded!BQ512,MTT,0)),"")</f>
        <v/>
      </c>
      <c r="AJ512">
        <f>_xlfn.IFNA(INDEX(mental_codes,MATCH(loaded!BS512,mental,0)),9)</f>
        <v>9</v>
      </c>
    </row>
    <row r="513" spans="2:36">
      <c r="B513">
        <f>loaded!C513</f>
        <v>0</v>
      </c>
      <c r="C513">
        <f>loaded!I513</f>
        <v>0</v>
      </c>
      <c r="D513">
        <f>IF(loaded!K513="Male",1,IF(loaded!K513="Female",2,9))</f>
        <v>9</v>
      </c>
      <c r="E513" s="89" t="e">
        <f>IF(stats!$Y$13,DATE(RIGHT(loaded!M513,4),MID(loaded!M513,3,2),LEFT(loaded!M513,2)),DATE(RIGHT(loaded!M513,4), MID(loaded!M513,4,2),LEFT(loaded!M513,2)))</f>
        <v>#VALUE!</v>
      </c>
      <c r="F513" s="67" t="e">
        <f t="shared" ref="F513:F576" si="16">ROUND((O513-E513)/365.25,2)</f>
        <v>#VALUE!</v>
      </c>
      <c r="G513" t="str">
        <f>LEFT(loaded!O513,3)</f>
        <v/>
      </c>
      <c r="H513" s="67" t="str">
        <f>_xlfn.IFNA(INDEX(cntry_codes,MATCH(loaded!Q513,countries,0)),IF(loaded!Q513="","0003",""))</f>
        <v>0003</v>
      </c>
      <c r="I513" t="e">
        <f>INDEX(atsi_codes,MATCH(loaded!S513,atsi,0))</f>
        <v>#N/A</v>
      </c>
      <c r="J513" t="e">
        <f>INDEX(lang_codes,MATCH(loaded!U513,lang,0))</f>
        <v>#N/A</v>
      </c>
      <c r="K513" s="6">
        <f>loaded!W513</f>
        <v>0</v>
      </c>
      <c r="L513" t="e">
        <f>INDEX(us_acc_codes,MATCH(loaded!Y513,us_acc,0))</f>
        <v>#N/A</v>
      </c>
      <c r="M513" t="e">
        <f>INDEX(client_codes,MATCH(loaded!AA513,client,0))</f>
        <v>#N/A</v>
      </c>
      <c r="N513" t="e">
        <f>INDEX(src_ref_codes,MATCH(loaded!AC513,src_ref,0))</f>
        <v>#N/A</v>
      </c>
      <c r="O513" s="89" t="e">
        <f>IF(stats!$Y$13,DATE(RIGHT(loaded!AE513,4),MID(loaded!AE513,3,2),LEFT(loaded!AE513,2)),DATE(RIGHT(loaded!AE513,4),MID(loaded!AE513,4,2),LEFT(loaded!AE513,2)))</f>
        <v>#VALUE!</v>
      </c>
      <c r="P513" s="89" t="e">
        <f>IF(stats!$Y$13,DATE(RIGHT(loaded!AG513,4),MID(loaded!AG513,3,2),LEFT(loaded!AG513,2)),DATE(RIGHT(loaded!AG513,4),MID(loaded!AG513,4,2),LEFT(loaded!AG513,2)))</f>
        <v>#VALUE!</v>
      </c>
      <c r="Q513" s="67" t="e">
        <f t="shared" ref="Q513:Q576" si="17">IF(P513&lt;&gt;"",P513-O513,"")</f>
        <v>#VALUE!</v>
      </c>
      <c r="R513" t="e">
        <f>INDEX(reces_codes,MATCH(loaded!AI513,reason,0))</f>
        <v>#N/A</v>
      </c>
      <c r="S513" t="e">
        <f>INDEX(TDS_codes,MATCH(loaded!AK513,TDS,0))</f>
        <v>#N/A</v>
      </c>
      <c r="T513" t="e">
        <f>IF(M513=2,"",INDEX(method_codes,MATCH(loaded!AM513,method,0)))</f>
        <v>#N/A</v>
      </c>
      <c r="U513" t="e">
        <f>IF(M513=2,"",INDEX(inj_codes,MATCH(loaded!AO513,inj,0)))</f>
        <v>#N/A</v>
      </c>
      <c r="V513" t="e">
        <f>IF(M513=2,"",INDEX(drug_codes,MATCH(loaded!AQ513,drug,0)))</f>
        <v>#N/A</v>
      </c>
      <c r="W513" t="e">
        <f>IF(M513=2,"",_xlfn.IFNA(INDEX(drug_codes,MATCH(loaded!AS513,drug,0)),""))</f>
        <v>#N/A</v>
      </c>
      <c r="X513" t="e">
        <f>IF(M513=2,"",_xlfn.IFNA(INDEX(drug_codes,MATCH(loaded!AU513,drug,0)),""))</f>
        <v>#N/A</v>
      </c>
      <c r="Y513" t="e">
        <f>IF(M513=2,"",_xlfn.IFNA(INDEX(drug_codes,MATCH(loaded!AW513,drug,0)),""))</f>
        <v>#N/A</v>
      </c>
      <c r="Z513" t="e">
        <f>IF(M513=2,"",_xlfn.IFNA(INDEX(drug_codes,MATCH(loaded!AY513,drug,0)),""))</f>
        <v>#N/A</v>
      </c>
      <c r="AA513" t="e">
        <f>IF(M513=2,"",_xlfn.IFNA(INDEX(drug_codes,MATCH(loaded!BA513,drug,0)),""))</f>
        <v>#N/A</v>
      </c>
      <c r="AB513" t="e">
        <f>INDEX(MTT_codes,MATCH(loaded!BC513,MTT,0))</f>
        <v>#N/A</v>
      </c>
      <c r="AC513" t="str">
        <f>_xlfn.IFNA(INDEX(MTT_codes,MATCH(loaded!BE513,MTT,0)),"")</f>
        <v/>
      </c>
      <c r="AD513" t="str">
        <f>_xlfn.IFNA(INDEX(MTT_codes,MATCH(loaded!BG513,MTT,0)),"")</f>
        <v/>
      </c>
      <c r="AE513" t="str">
        <f>_xlfn.IFNA(INDEX(MTT_codes,MATCH(loaded!BI513,MTT,0)),"")</f>
        <v/>
      </c>
      <c r="AF513" t="str">
        <f>_xlfn.IFNA(INDEX(MTT_codes,MATCH(loaded!BK513,MTT,0)),"")</f>
        <v/>
      </c>
      <c r="AG513" t="str">
        <f>_xlfn.IFNA(INDEX(MTT_codes,MATCH(loaded!BM513,MTT,0)),"")</f>
        <v/>
      </c>
      <c r="AH513" t="e">
        <f>INDEX(liv_ar_codes,MATCH(loaded!BO513,liv_ar,0))</f>
        <v>#N/A</v>
      </c>
      <c r="AI513" t="str">
        <f>_xlfn.IFNA(INDEX(MTT_codes,MATCH(loaded!BQ513,MTT,0)),"")</f>
        <v/>
      </c>
      <c r="AJ513">
        <f>_xlfn.IFNA(INDEX(mental_codes,MATCH(loaded!BS513,mental,0)),9)</f>
        <v>9</v>
      </c>
    </row>
    <row r="514" spans="2:36">
      <c r="B514">
        <f>loaded!C514</f>
        <v>0</v>
      </c>
      <c r="C514">
        <f>loaded!I514</f>
        <v>0</v>
      </c>
      <c r="D514">
        <f>IF(loaded!K514="Male",1,IF(loaded!K514="Female",2,9))</f>
        <v>9</v>
      </c>
      <c r="E514" s="89" t="e">
        <f>IF(stats!$Y$13,DATE(RIGHT(loaded!M514,4),MID(loaded!M514,3,2),LEFT(loaded!M514,2)),DATE(RIGHT(loaded!M514,4), MID(loaded!M514,4,2),LEFT(loaded!M514,2)))</f>
        <v>#VALUE!</v>
      </c>
      <c r="F514" s="67" t="e">
        <f t="shared" si="16"/>
        <v>#VALUE!</v>
      </c>
      <c r="G514" t="str">
        <f>LEFT(loaded!O514,3)</f>
        <v/>
      </c>
      <c r="H514" s="67" t="str">
        <f>_xlfn.IFNA(INDEX(cntry_codes,MATCH(loaded!Q514,countries,0)),IF(loaded!Q514="","0003",""))</f>
        <v>0003</v>
      </c>
      <c r="I514" t="e">
        <f>INDEX(atsi_codes,MATCH(loaded!S514,atsi,0))</f>
        <v>#N/A</v>
      </c>
      <c r="J514" t="e">
        <f>INDEX(lang_codes,MATCH(loaded!U514,lang,0))</f>
        <v>#N/A</v>
      </c>
      <c r="K514" s="6">
        <f>loaded!W514</f>
        <v>0</v>
      </c>
      <c r="L514" t="e">
        <f>INDEX(us_acc_codes,MATCH(loaded!Y514,us_acc,0))</f>
        <v>#N/A</v>
      </c>
      <c r="M514" t="e">
        <f>INDEX(client_codes,MATCH(loaded!AA514,client,0))</f>
        <v>#N/A</v>
      </c>
      <c r="N514" t="e">
        <f>INDEX(src_ref_codes,MATCH(loaded!AC514,src_ref,0))</f>
        <v>#N/A</v>
      </c>
      <c r="O514" s="89" t="e">
        <f>IF(stats!$Y$13,DATE(RIGHT(loaded!AE514,4),MID(loaded!AE514,3,2),LEFT(loaded!AE514,2)),DATE(RIGHT(loaded!AE514,4),MID(loaded!AE514,4,2),LEFT(loaded!AE514,2)))</f>
        <v>#VALUE!</v>
      </c>
      <c r="P514" s="89" t="e">
        <f>IF(stats!$Y$13,DATE(RIGHT(loaded!AG514,4),MID(loaded!AG514,3,2),LEFT(loaded!AG514,2)),DATE(RIGHT(loaded!AG514,4),MID(loaded!AG514,4,2),LEFT(loaded!AG514,2)))</f>
        <v>#VALUE!</v>
      </c>
      <c r="Q514" s="67" t="e">
        <f t="shared" si="17"/>
        <v>#VALUE!</v>
      </c>
      <c r="R514" t="e">
        <f>INDEX(reces_codes,MATCH(loaded!AI514,reason,0))</f>
        <v>#N/A</v>
      </c>
      <c r="S514" t="e">
        <f>INDEX(TDS_codes,MATCH(loaded!AK514,TDS,0))</f>
        <v>#N/A</v>
      </c>
      <c r="T514" t="e">
        <f>IF(M514=2,"",INDEX(method_codes,MATCH(loaded!AM514,method,0)))</f>
        <v>#N/A</v>
      </c>
      <c r="U514" t="e">
        <f>IF(M514=2,"",INDEX(inj_codes,MATCH(loaded!AO514,inj,0)))</f>
        <v>#N/A</v>
      </c>
      <c r="V514" t="e">
        <f>IF(M514=2,"",INDEX(drug_codes,MATCH(loaded!AQ514,drug,0)))</f>
        <v>#N/A</v>
      </c>
      <c r="W514" t="e">
        <f>IF(M514=2,"",_xlfn.IFNA(INDEX(drug_codes,MATCH(loaded!AS514,drug,0)),""))</f>
        <v>#N/A</v>
      </c>
      <c r="X514" t="e">
        <f>IF(M514=2,"",_xlfn.IFNA(INDEX(drug_codes,MATCH(loaded!AU514,drug,0)),""))</f>
        <v>#N/A</v>
      </c>
      <c r="Y514" t="e">
        <f>IF(M514=2,"",_xlfn.IFNA(INDEX(drug_codes,MATCH(loaded!AW514,drug,0)),""))</f>
        <v>#N/A</v>
      </c>
      <c r="Z514" t="e">
        <f>IF(M514=2,"",_xlfn.IFNA(INDEX(drug_codes,MATCH(loaded!AY514,drug,0)),""))</f>
        <v>#N/A</v>
      </c>
      <c r="AA514" t="e">
        <f>IF(M514=2,"",_xlfn.IFNA(INDEX(drug_codes,MATCH(loaded!BA514,drug,0)),""))</f>
        <v>#N/A</v>
      </c>
      <c r="AB514" t="e">
        <f>INDEX(MTT_codes,MATCH(loaded!BC514,MTT,0))</f>
        <v>#N/A</v>
      </c>
      <c r="AC514" t="str">
        <f>_xlfn.IFNA(INDEX(MTT_codes,MATCH(loaded!BE514,MTT,0)),"")</f>
        <v/>
      </c>
      <c r="AD514" t="str">
        <f>_xlfn.IFNA(INDEX(MTT_codes,MATCH(loaded!BG514,MTT,0)),"")</f>
        <v/>
      </c>
      <c r="AE514" t="str">
        <f>_xlfn.IFNA(INDEX(MTT_codes,MATCH(loaded!BI514,MTT,0)),"")</f>
        <v/>
      </c>
      <c r="AF514" t="str">
        <f>_xlfn.IFNA(INDEX(MTT_codes,MATCH(loaded!BK514,MTT,0)),"")</f>
        <v/>
      </c>
      <c r="AG514" t="str">
        <f>_xlfn.IFNA(INDEX(MTT_codes,MATCH(loaded!BM514,MTT,0)),"")</f>
        <v/>
      </c>
      <c r="AH514" t="e">
        <f>INDEX(liv_ar_codes,MATCH(loaded!BO514,liv_ar,0))</f>
        <v>#N/A</v>
      </c>
      <c r="AI514" t="str">
        <f>_xlfn.IFNA(INDEX(MTT_codes,MATCH(loaded!BQ514,MTT,0)),"")</f>
        <v/>
      </c>
      <c r="AJ514">
        <f>_xlfn.IFNA(INDEX(mental_codes,MATCH(loaded!BS514,mental,0)),9)</f>
        <v>9</v>
      </c>
    </row>
    <row r="515" spans="2:36">
      <c r="B515">
        <f>loaded!C515</f>
        <v>0</v>
      </c>
      <c r="C515">
        <f>loaded!I515</f>
        <v>0</v>
      </c>
      <c r="D515">
        <f>IF(loaded!K515="Male",1,IF(loaded!K515="Female",2,9))</f>
        <v>9</v>
      </c>
      <c r="E515" s="89" t="e">
        <f>IF(stats!$Y$13,DATE(RIGHT(loaded!M515,4),MID(loaded!M515,3,2),LEFT(loaded!M515,2)),DATE(RIGHT(loaded!M515,4), MID(loaded!M515,4,2),LEFT(loaded!M515,2)))</f>
        <v>#VALUE!</v>
      </c>
      <c r="F515" s="67" t="e">
        <f t="shared" si="16"/>
        <v>#VALUE!</v>
      </c>
      <c r="G515" t="str">
        <f>LEFT(loaded!O515,3)</f>
        <v/>
      </c>
      <c r="H515" s="67" t="str">
        <f>_xlfn.IFNA(INDEX(cntry_codes,MATCH(loaded!Q515,countries,0)),IF(loaded!Q515="","0003",""))</f>
        <v>0003</v>
      </c>
      <c r="I515" t="e">
        <f>INDEX(atsi_codes,MATCH(loaded!S515,atsi,0))</f>
        <v>#N/A</v>
      </c>
      <c r="J515" t="e">
        <f>INDEX(lang_codes,MATCH(loaded!U515,lang,0))</f>
        <v>#N/A</v>
      </c>
      <c r="K515" s="6">
        <f>loaded!W515</f>
        <v>0</v>
      </c>
      <c r="L515" t="e">
        <f>INDEX(us_acc_codes,MATCH(loaded!Y515,us_acc,0))</f>
        <v>#N/A</v>
      </c>
      <c r="M515" t="e">
        <f>INDEX(client_codes,MATCH(loaded!AA515,client,0))</f>
        <v>#N/A</v>
      </c>
      <c r="N515" t="e">
        <f>INDEX(src_ref_codes,MATCH(loaded!AC515,src_ref,0))</f>
        <v>#N/A</v>
      </c>
      <c r="O515" s="89" t="e">
        <f>IF(stats!$Y$13,DATE(RIGHT(loaded!AE515,4),MID(loaded!AE515,3,2),LEFT(loaded!AE515,2)),DATE(RIGHT(loaded!AE515,4),MID(loaded!AE515,4,2),LEFT(loaded!AE515,2)))</f>
        <v>#VALUE!</v>
      </c>
      <c r="P515" s="89" t="e">
        <f>IF(stats!$Y$13,DATE(RIGHT(loaded!AG515,4),MID(loaded!AG515,3,2),LEFT(loaded!AG515,2)),DATE(RIGHT(loaded!AG515,4),MID(loaded!AG515,4,2),LEFT(loaded!AG515,2)))</f>
        <v>#VALUE!</v>
      </c>
      <c r="Q515" s="67" t="e">
        <f t="shared" si="17"/>
        <v>#VALUE!</v>
      </c>
      <c r="R515" t="e">
        <f>INDEX(reces_codes,MATCH(loaded!AI515,reason,0))</f>
        <v>#N/A</v>
      </c>
      <c r="S515" t="e">
        <f>INDEX(TDS_codes,MATCH(loaded!AK515,TDS,0))</f>
        <v>#N/A</v>
      </c>
      <c r="T515" t="e">
        <f>IF(M515=2,"",INDEX(method_codes,MATCH(loaded!AM515,method,0)))</f>
        <v>#N/A</v>
      </c>
      <c r="U515" t="e">
        <f>IF(M515=2,"",INDEX(inj_codes,MATCH(loaded!AO515,inj,0)))</f>
        <v>#N/A</v>
      </c>
      <c r="V515" t="e">
        <f>IF(M515=2,"",INDEX(drug_codes,MATCH(loaded!AQ515,drug,0)))</f>
        <v>#N/A</v>
      </c>
      <c r="W515" t="e">
        <f>IF(M515=2,"",_xlfn.IFNA(INDEX(drug_codes,MATCH(loaded!AS515,drug,0)),""))</f>
        <v>#N/A</v>
      </c>
      <c r="X515" t="e">
        <f>IF(M515=2,"",_xlfn.IFNA(INDEX(drug_codes,MATCH(loaded!AU515,drug,0)),""))</f>
        <v>#N/A</v>
      </c>
      <c r="Y515" t="e">
        <f>IF(M515=2,"",_xlfn.IFNA(INDEX(drug_codes,MATCH(loaded!AW515,drug,0)),""))</f>
        <v>#N/A</v>
      </c>
      <c r="Z515" t="e">
        <f>IF(M515=2,"",_xlfn.IFNA(INDEX(drug_codes,MATCH(loaded!AY515,drug,0)),""))</f>
        <v>#N/A</v>
      </c>
      <c r="AA515" t="e">
        <f>IF(M515=2,"",_xlfn.IFNA(INDEX(drug_codes,MATCH(loaded!BA515,drug,0)),""))</f>
        <v>#N/A</v>
      </c>
      <c r="AB515" t="e">
        <f>INDEX(MTT_codes,MATCH(loaded!BC515,MTT,0))</f>
        <v>#N/A</v>
      </c>
      <c r="AC515" t="str">
        <f>_xlfn.IFNA(INDEX(MTT_codes,MATCH(loaded!BE515,MTT,0)),"")</f>
        <v/>
      </c>
      <c r="AD515" t="str">
        <f>_xlfn.IFNA(INDEX(MTT_codes,MATCH(loaded!BG515,MTT,0)),"")</f>
        <v/>
      </c>
      <c r="AE515" t="str">
        <f>_xlfn.IFNA(INDEX(MTT_codes,MATCH(loaded!BI515,MTT,0)),"")</f>
        <v/>
      </c>
      <c r="AF515" t="str">
        <f>_xlfn.IFNA(INDEX(MTT_codes,MATCH(loaded!BK515,MTT,0)),"")</f>
        <v/>
      </c>
      <c r="AG515" t="str">
        <f>_xlfn.IFNA(INDEX(MTT_codes,MATCH(loaded!BM515,MTT,0)),"")</f>
        <v/>
      </c>
      <c r="AH515" t="e">
        <f>INDEX(liv_ar_codes,MATCH(loaded!BO515,liv_ar,0))</f>
        <v>#N/A</v>
      </c>
      <c r="AI515" t="str">
        <f>_xlfn.IFNA(INDEX(MTT_codes,MATCH(loaded!BQ515,MTT,0)),"")</f>
        <v/>
      </c>
      <c r="AJ515">
        <f>_xlfn.IFNA(INDEX(mental_codes,MATCH(loaded!BS515,mental,0)),9)</f>
        <v>9</v>
      </c>
    </row>
    <row r="516" spans="2:36">
      <c r="B516">
        <f>loaded!C516</f>
        <v>0</v>
      </c>
      <c r="C516">
        <f>loaded!I516</f>
        <v>0</v>
      </c>
      <c r="D516">
        <f>IF(loaded!K516="Male",1,IF(loaded!K516="Female",2,9))</f>
        <v>9</v>
      </c>
      <c r="E516" s="89" t="e">
        <f>IF(stats!$Y$13,DATE(RIGHT(loaded!M516,4),MID(loaded!M516,3,2),LEFT(loaded!M516,2)),DATE(RIGHT(loaded!M516,4), MID(loaded!M516,4,2),LEFT(loaded!M516,2)))</f>
        <v>#VALUE!</v>
      </c>
      <c r="F516" s="67" t="e">
        <f t="shared" si="16"/>
        <v>#VALUE!</v>
      </c>
      <c r="G516" t="str">
        <f>LEFT(loaded!O516,3)</f>
        <v/>
      </c>
      <c r="H516" s="67" t="str">
        <f>_xlfn.IFNA(INDEX(cntry_codes,MATCH(loaded!Q516,countries,0)),IF(loaded!Q516="","0003",""))</f>
        <v>0003</v>
      </c>
      <c r="I516" t="e">
        <f>INDEX(atsi_codes,MATCH(loaded!S516,atsi,0))</f>
        <v>#N/A</v>
      </c>
      <c r="J516" t="e">
        <f>INDEX(lang_codes,MATCH(loaded!U516,lang,0))</f>
        <v>#N/A</v>
      </c>
      <c r="K516" s="6">
        <f>loaded!W516</f>
        <v>0</v>
      </c>
      <c r="L516" t="e">
        <f>INDEX(us_acc_codes,MATCH(loaded!Y516,us_acc,0))</f>
        <v>#N/A</v>
      </c>
      <c r="M516" t="e">
        <f>INDEX(client_codes,MATCH(loaded!AA516,client,0))</f>
        <v>#N/A</v>
      </c>
      <c r="N516" t="e">
        <f>INDEX(src_ref_codes,MATCH(loaded!AC516,src_ref,0))</f>
        <v>#N/A</v>
      </c>
      <c r="O516" s="89" t="e">
        <f>IF(stats!$Y$13,DATE(RIGHT(loaded!AE516,4),MID(loaded!AE516,3,2),LEFT(loaded!AE516,2)),DATE(RIGHT(loaded!AE516,4),MID(loaded!AE516,4,2),LEFT(loaded!AE516,2)))</f>
        <v>#VALUE!</v>
      </c>
      <c r="P516" s="89" t="e">
        <f>IF(stats!$Y$13,DATE(RIGHT(loaded!AG516,4),MID(loaded!AG516,3,2),LEFT(loaded!AG516,2)),DATE(RIGHT(loaded!AG516,4),MID(loaded!AG516,4,2),LEFT(loaded!AG516,2)))</f>
        <v>#VALUE!</v>
      </c>
      <c r="Q516" s="67" t="e">
        <f t="shared" si="17"/>
        <v>#VALUE!</v>
      </c>
      <c r="R516" t="e">
        <f>INDEX(reces_codes,MATCH(loaded!AI516,reason,0))</f>
        <v>#N/A</v>
      </c>
      <c r="S516" t="e">
        <f>INDEX(TDS_codes,MATCH(loaded!AK516,TDS,0))</f>
        <v>#N/A</v>
      </c>
      <c r="T516" t="e">
        <f>IF(M516=2,"",INDEX(method_codes,MATCH(loaded!AM516,method,0)))</f>
        <v>#N/A</v>
      </c>
      <c r="U516" t="e">
        <f>IF(M516=2,"",INDEX(inj_codes,MATCH(loaded!AO516,inj,0)))</f>
        <v>#N/A</v>
      </c>
      <c r="V516" t="e">
        <f>IF(M516=2,"",INDEX(drug_codes,MATCH(loaded!AQ516,drug,0)))</f>
        <v>#N/A</v>
      </c>
      <c r="W516" t="e">
        <f>IF(M516=2,"",_xlfn.IFNA(INDEX(drug_codes,MATCH(loaded!AS516,drug,0)),""))</f>
        <v>#N/A</v>
      </c>
      <c r="X516" t="e">
        <f>IF(M516=2,"",_xlfn.IFNA(INDEX(drug_codes,MATCH(loaded!AU516,drug,0)),""))</f>
        <v>#N/A</v>
      </c>
      <c r="Y516" t="e">
        <f>IF(M516=2,"",_xlfn.IFNA(INDEX(drug_codes,MATCH(loaded!AW516,drug,0)),""))</f>
        <v>#N/A</v>
      </c>
      <c r="Z516" t="e">
        <f>IF(M516=2,"",_xlfn.IFNA(INDEX(drug_codes,MATCH(loaded!AY516,drug,0)),""))</f>
        <v>#N/A</v>
      </c>
      <c r="AA516" t="e">
        <f>IF(M516=2,"",_xlfn.IFNA(INDEX(drug_codes,MATCH(loaded!BA516,drug,0)),""))</f>
        <v>#N/A</v>
      </c>
      <c r="AB516" t="e">
        <f>INDEX(MTT_codes,MATCH(loaded!BC516,MTT,0))</f>
        <v>#N/A</v>
      </c>
      <c r="AC516" t="str">
        <f>_xlfn.IFNA(INDEX(MTT_codes,MATCH(loaded!BE516,MTT,0)),"")</f>
        <v/>
      </c>
      <c r="AD516" t="str">
        <f>_xlfn.IFNA(INDEX(MTT_codes,MATCH(loaded!BG516,MTT,0)),"")</f>
        <v/>
      </c>
      <c r="AE516" t="str">
        <f>_xlfn.IFNA(INDEX(MTT_codes,MATCH(loaded!BI516,MTT,0)),"")</f>
        <v/>
      </c>
      <c r="AF516" t="str">
        <f>_xlfn.IFNA(INDEX(MTT_codes,MATCH(loaded!BK516,MTT,0)),"")</f>
        <v/>
      </c>
      <c r="AG516" t="str">
        <f>_xlfn.IFNA(INDEX(MTT_codes,MATCH(loaded!BM516,MTT,0)),"")</f>
        <v/>
      </c>
      <c r="AH516" t="e">
        <f>INDEX(liv_ar_codes,MATCH(loaded!BO516,liv_ar,0))</f>
        <v>#N/A</v>
      </c>
      <c r="AI516" t="str">
        <f>_xlfn.IFNA(INDEX(MTT_codes,MATCH(loaded!BQ516,MTT,0)),"")</f>
        <v/>
      </c>
      <c r="AJ516">
        <f>_xlfn.IFNA(INDEX(mental_codes,MATCH(loaded!BS516,mental,0)),9)</f>
        <v>9</v>
      </c>
    </row>
    <row r="517" spans="2:36">
      <c r="B517">
        <f>loaded!C517</f>
        <v>0</v>
      </c>
      <c r="C517">
        <f>loaded!I517</f>
        <v>0</v>
      </c>
      <c r="D517">
        <f>IF(loaded!K517="Male",1,IF(loaded!K517="Female",2,9))</f>
        <v>9</v>
      </c>
      <c r="E517" s="89" t="e">
        <f>IF(stats!$Y$13,DATE(RIGHT(loaded!M517,4),MID(loaded!M517,3,2),LEFT(loaded!M517,2)),DATE(RIGHT(loaded!M517,4), MID(loaded!M517,4,2),LEFT(loaded!M517,2)))</f>
        <v>#VALUE!</v>
      </c>
      <c r="F517" s="67" t="e">
        <f t="shared" si="16"/>
        <v>#VALUE!</v>
      </c>
      <c r="G517" t="str">
        <f>LEFT(loaded!O517,3)</f>
        <v/>
      </c>
      <c r="H517" s="67" t="str">
        <f>_xlfn.IFNA(INDEX(cntry_codes,MATCH(loaded!Q517,countries,0)),IF(loaded!Q517="","0003",""))</f>
        <v>0003</v>
      </c>
      <c r="I517" t="e">
        <f>INDEX(atsi_codes,MATCH(loaded!S517,atsi,0))</f>
        <v>#N/A</v>
      </c>
      <c r="J517" t="e">
        <f>INDEX(lang_codes,MATCH(loaded!U517,lang,0))</f>
        <v>#N/A</v>
      </c>
      <c r="K517" s="6">
        <f>loaded!W517</f>
        <v>0</v>
      </c>
      <c r="L517" t="e">
        <f>INDEX(us_acc_codes,MATCH(loaded!Y517,us_acc,0))</f>
        <v>#N/A</v>
      </c>
      <c r="M517" t="e">
        <f>INDEX(client_codes,MATCH(loaded!AA517,client,0))</f>
        <v>#N/A</v>
      </c>
      <c r="N517" t="e">
        <f>INDEX(src_ref_codes,MATCH(loaded!AC517,src_ref,0))</f>
        <v>#N/A</v>
      </c>
      <c r="O517" s="89" t="e">
        <f>IF(stats!$Y$13,DATE(RIGHT(loaded!AE517,4),MID(loaded!AE517,3,2),LEFT(loaded!AE517,2)),DATE(RIGHT(loaded!AE517,4),MID(loaded!AE517,4,2),LEFT(loaded!AE517,2)))</f>
        <v>#VALUE!</v>
      </c>
      <c r="P517" s="89" t="e">
        <f>IF(stats!$Y$13,DATE(RIGHT(loaded!AG517,4),MID(loaded!AG517,3,2),LEFT(loaded!AG517,2)),DATE(RIGHT(loaded!AG517,4),MID(loaded!AG517,4,2),LEFT(loaded!AG517,2)))</f>
        <v>#VALUE!</v>
      </c>
      <c r="Q517" s="67" t="e">
        <f t="shared" si="17"/>
        <v>#VALUE!</v>
      </c>
      <c r="R517" t="e">
        <f>INDEX(reces_codes,MATCH(loaded!AI517,reason,0))</f>
        <v>#N/A</v>
      </c>
      <c r="S517" t="e">
        <f>INDEX(TDS_codes,MATCH(loaded!AK517,TDS,0))</f>
        <v>#N/A</v>
      </c>
      <c r="T517" t="e">
        <f>IF(M517=2,"",INDEX(method_codes,MATCH(loaded!AM517,method,0)))</f>
        <v>#N/A</v>
      </c>
      <c r="U517" t="e">
        <f>IF(M517=2,"",INDEX(inj_codes,MATCH(loaded!AO517,inj,0)))</f>
        <v>#N/A</v>
      </c>
      <c r="V517" t="e">
        <f>IF(M517=2,"",INDEX(drug_codes,MATCH(loaded!AQ517,drug,0)))</f>
        <v>#N/A</v>
      </c>
      <c r="W517" t="e">
        <f>IF(M517=2,"",_xlfn.IFNA(INDEX(drug_codes,MATCH(loaded!AS517,drug,0)),""))</f>
        <v>#N/A</v>
      </c>
      <c r="X517" t="e">
        <f>IF(M517=2,"",_xlfn.IFNA(INDEX(drug_codes,MATCH(loaded!AU517,drug,0)),""))</f>
        <v>#N/A</v>
      </c>
      <c r="Y517" t="e">
        <f>IF(M517=2,"",_xlfn.IFNA(INDEX(drug_codes,MATCH(loaded!AW517,drug,0)),""))</f>
        <v>#N/A</v>
      </c>
      <c r="Z517" t="e">
        <f>IF(M517=2,"",_xlfn.IFNA(INDEX(drug_codes,MATCH(loaded!AY517,drug,0)),""))</f>
        <v>#N/A</v>
      </c>
      <c r="AA517" t="e">
        <f>IF(M517=2,"",_xlfn.IFNA(INDEX(drug_codes,MATCH(loaded!BA517,drug,0)),""))</f>
        <v>#N/A</v>
      </c>
      <c r="AB517" t="e">
        <f>INDEX(MTT_codes,MATCH(loaded!BC517,MTT,0))</f>
        <v>#N/A</v>
      </c>
      <c r="AC517" t="str">
        <f>_xlfn.IFNA(INDEX(MTT_codes,MATCH(loaded!BE517,MTT,0)),"")</f>
        <v/>
      </c>
      <c r="AD517" t="str">
        <f>_xlfn.IFNA(INDEX(MTT_codes,MATCH(loaded!BG517,MTT,0)),"")</f>
        <v/>
      </c>
      <c r="AE517" t="str">
        <f>_xlfn.IFNA(INDEX(MTT_codes,MATCH(loaded!BI517,MTT,0)),"")</f>
        <v/>
      </c>
      <c r="AF517" t="str">
        <f>_xlfn.IFNA(INDEX(MTT_codes,MATCH(loaded!BK517,MTT,0)),"")</f>
        <v/>
      </c>
      <c r="AG517" t="str">
        <f>_xlfn.IFNA(INDEX(MTT_codes,MATCH(loaded!BM517,MTT,0)),"")</f>
        <v/>
      </c>
      <c r="AH517" t="e">
        <f>INDEX(liv_ar_codes,MATCH(loaded!BO517,liv_ar,0))</f>
        <v>#N/A</v>
      </c>
      <c r="AI517" t="str">
        <f>_xlfn.IFNA(INDEX(MTT_codes,MATCH(loaded!BQ517,MTT,0)),"")</f>
        <v/>
      </c>
      <c r="AJ517">
        <f>_xlfn.IFNA(INDEX(mental_codes,MATCH(loaded!BS517,mental,0)),9)</f>
        <v>9</v>
      </c>
    </row>
    <row r="518" spans="2:36">
      <c r="B518">
        <f>loaded!C518</f>
        <v>0</v>
      </c>
      <c r="C518">
        <f>loaded!I518</f>
        <v>0</v>
      </c>
      <c r="D518">
        <f>IF(loaded!K518="Male",1,IF(loaded!K518="Female",2,9))</f>
        <v>9</v>
      </c>
      <c r="E518" s="89" t="e">
        <f>IF(stats!$Y$13,DATE(RIGHT(loaded!M518,4),MID(loaded!M518,3,2),LEFT(loaded!M518,2)),DATE(RIGHT(loaded!M518,4), MID(loaded!M518,4,2),LEFT(loaded!M518,2)))</f>
        <v>#VALUE!</v>
      </c>
      <c r="F518" s="67" t="e">
        <f t="shared" si="16"/>
        <v>#VALUE!</v>
      </c>
      <c r="G518" t="str">
        <f>LEFT(loaded!O518,3)</f>
        <v/>
      </c>
      <c r="H518" s="67" t="str">
        <f>_xlfn.IFNA(INDEX(cntry_codes,MATCH(loaded!Q518,countries,0)),IF(loaded!Q518="","0003",""))</f>
        <v>0003</v>
      </c>
      <c r="I518" t="e">
        <f>INDEX(atsi_codes,MATCH(loaded!S518,atsi,0))</f>
        <v>#N/A</v>
      </c>
      <c r="J518" t="e">
        <f>INDEX(lang_codes,MATCH(loaded!U518,lang,0))</f>
        <v>#N/A</v>
      </c>
      <c r="K518" s="6">
        <f>loaded!W518</f>
        <v>0</v>
      </c>
      <c r="L518" t="e">
        <f>INDEX(us_acc_codes,MATCH(loaded!Y518,us_acc,0))</f>
        <v>#N/A</v>
      </c>
      <c r="M518" t="e">
        <f>INDEX(client_codes,MATCH(loaded!AA518,client,0))</f>
        <v>#N/A</v>
      </c>
      <c r="N518" t="e">
        <f>INDEX(src_ref_codes,MATCH(loaded!AC518,src_ref,0))</f>
        <v>#N/A</v>
      </c>
      <c r="O518" s="89" t="e">
        <f>IF(stats!$Y$13,DATE(RIGHT(loaded!AE518,4),MID(loaded!AE518,3,2),LEFT(loaded!AE518,2)),DATE(RIGHT(loaded!AE518,4),MID(loaded!AE518,4,2),LEFT(loaded!AE518,2)))</f>
        <v>#VALUE!</v>
      </c>
      <c r="P518" s="89" t="e">
        <f>IF(stats!$Y$13,DATE(RIGHT(loaded!AG518,4),MID(loaded!AG518,3,2),LEFT(loaded!AG518,2)),DATE(RIGHT(loaded!AG518,4),MID(loaded!AG518,4,2),LEFT(loaded!AG518,2)))</f>
        <v>#VALUE!</v>
      </c>
      <c r="Q518" s="67" t="e">
        <f t="shared" si="17"/>
        <v>#VALUE!</v>
      </c>
      <c r="R518" t="e">
        <f>INDEX(reces_codes,MATCH(loaded!AI518,reason,0))</f>
        <v>#N/A</v>
      </c>
      <c r="S518" t="e">
        <f>INDEX(TDS_codes,MATCH(loaded!AK518,TDS,0))</f>
        <v>#N/A</v>
      </c>
      <c r="T518" t="e">
        <f>IF(M518=2,"",INDEX(method_codes,MATCH(loaded!AM518,method,0)))</f>
        <v>#N/A</v>
      </c>
      <c r="U518" t="e">
        <f>IF(M518=2,"",INDEX(inj_codes,MATCH(loaded!AO518,inj,0)))</f>
        <v>#N/A</v>
      </c>
      <c r="V518" t="e">
        <f>IF(M518=2,"",INDEX(drug_codes,MATCH(loaded!AQ518,drug,0)))</f>
        <v>#N/A</v>
      </c>
      <c r="W518" t="e">
        <f>IF(M518=2,"",_xlfn.IFNA(INDEX(drug_codes,MATCH(loaded!AS518,drug,0)),""))</f>
        <v>#N/A</v>
      </c>
      <c r="X518" t="e">
        <f>IF(M518=2,"",_xlfn.IFNA(INDEX(drug_codes,MATCH(loaded!AU518,drug,0)),""))</f>
        <v>#N/A</v>
      </c>
      <c r="Y518" t="e">
        <f>IF(M518=2,"",_xlfn.IFNA(INDEX(drug_codes,MATCH(loaded!AW518,drug,0)),""))</f>
        <v>#N/A</v>
      </c>
      <c r="Z518" t="e">
        <f>IF(M518=2,"",_xlfn.IFNA(INDEX(drug_codes,MATCH(loaded!AY518,drug,0)),""))</f>
        <v>#N/A</v>
      </c>
      <c r="AA518" t="e">
        <f>IF(M518=2,"",_xlfn.IFNA(INDEX(drug_codes,MATCH(loaded!BA518,drug,0)),""))</f>
        <v>#N/A</v>
      </c>
      <c r="AB518" t="e">
        <f>INDEX(MTT_codes,MATCH(loaded!BC518,MTT,0))</f>
        <v>#N/A</v>
      </c>
      <c r="AC518" t="str">
        <f>_xlfn.IFNA(INDEX(MTT_codes,MATCH(loaded!BE518,MTT,0)),"")</f>
        <v/>
      </c>
      <c r="AD518" t="str">
        <f>_xlfn.IFNA(INDEX(MTT_codes,MATCH(loaded!BG518,MTT,0)),"")</f>
        <v/>
      </c>
      <c r="AE518" t="str">
        <f>_xlfn.IFNA(INDEX(MTT_codes,MATCH(loaded!BI518,MTT,0)),"")</f>
        <v/>
      </c>
      <c r="AF518" t="str">
        <f>_xlfn.IFNA(INDEX(MTT_codes,MATCH(loaded!BK518,MTT,0)),"")</f>
        <v/>
      </c>
      <c r="AG518" t="str">
        <f>_xlfn.IFNA(INDEX(MTT_codes,MATCH(loaded!BM518,MTT,0)),"")</f>
        <v/>
      </c>
      <c r="AH518" t="e">
        <f>INDEX(liv_ar_codes,MATCH(loaded!BO518,liv_ar,0))</f>
        <v>#N/A</v>
      </c>
      <c r="AI518" t="str">
        <f>_xlfn.IFNA(INDEX(MTT_codes,MATCH(loaded!BQ518,MTT,0)),"")</f>
        <v/>
      </c>
      <c r="AJ518">
        <f>_xlfn.IFNA(INDEX(mental_codes,MATCH(loaded!BS518,mental,0)),9)</f>
        <v>9</v>
      </c>
    </row>
    <row r="519" spans="2:36">
      <c r="B519">
        <f>loaded!C519</f>
        <v>0</v>
      </c>
      <c r="C519">
        <f>loaded!I519</f>
        <v>0</v>
      </c>
      <c r="D519">
        <f>IF(loaded!K519="Male",1,IF(loaded!K519="Female",2,9))</f>
        <v>9</v>
      </c>
      <c r="E519" s="89" t="e">
        <f>IF(stats!$Y$13,DATE(RIGHT(loaded!M519,4),MID(loaded!M519,3,2),LEFT(loaded!M519,2)),DATE(RIGHT(loaded!M519,4), MID(loaded!M519,4,2),LEFT(loaded!M519,2)))</f>
        <v>#VALUE!</v>
      </c>
      <c r="F519" s="67" t="e">
        <f t="shared" si="16"/>
        <v>#VALUE!</v>
      </c>
      <c r="G519" t="str">
        <f>LEFT(loaded!O519,3)</f>
        <v/>
      </c>
      <c r="H519" s="67" t="str">
        <f>_xlfn.IFNA(INDEX(cntry_codes,MATCH(loaded!Q519,countries,0)),IF(loaded!Q519="","0003",""))</f>
        <v>0003</v>
      </c>
      <c r="I519" t="e">
        <f>INDEX(atsi_codes,MATCH(loaded!S519,atsi,0))</f>
        <v>#N/A</v>
      </c>
      <c r="J519" t="e">
        <f>INDEX(lang_codes,MATCH(loaded!U519,lang,0))</f>
        <v>#N/A</v>
      </c>
      <c r="K519" s="6">
        <f>loaded!W519</f>
        <v>0</v>
      </c>
      <c r="L519" t="e">
        <f>INDEX(us_acc_codes,MATCH(loaded!Y519,us_acc,0))</f>
        <v>#N/A</v>
      </c>
      <c r="M519" t="e">
        <f>INDEX(client_codes,MATCH(loaded!AA519,client,0))</f>
        <v>#N/A</v>
      </c>
      <c r="N519" t="e">
        <f>INDEX(src_ref_codes,MATCH(loaded!AC519,src_ref,0))</f>
        <v>#N/A</v>
      </c>
      <c r="O519" s="89" t="e">
        <f>IF(stats!$Y$13,DATE(RIGHT(loaded!AE519,4),MID(loaded!AE519,3,2),LEFT(loaded!AE519,2)),DATE(RIGHT(loaded!AE519,4),MID(loaded!AE519,4,2),LEFT(loaded!AE519,2)))</f>
        <v>#VALUE!</v>
      </c>
      <c r="P519" s="89" t="e">
        <f>IF(stats!$Y$13,DATE(RIGHT(loaded!AG519,4),MID(loaded!AG519,3,2),LEFT(loaded!AG519,2)),DATE(RIGHT(loaded!AG519,4),MID(loaded!AG519,4,2),LEFT(loaded!AG519,2)))</f>
        <v>#VALUE!</v>
      </c>
      <c r="Q519" s="67" t="e">
        <f t="shared" si="17"/>
        <v>#VALUE!</v>
      </c>
      <c r="R519" t="e">
        <f>INDEX(reces_codes,MATCH(loaded!AI519,reason,0))</f>
        <v>#N/A</v>
      </c>
      <c r="S519" t="e">
        <f>INDEX(TDS_codes,MATCH(loaded!AK519,TDS,0))</f>
        <v>#N/A</v>
      </c>
      <c r="T519" t="e">
        <f>IF(M519=2,"",INDEX(method_codes,MATCH(loaded!AM519,method,0)))</f>
        <v>#N/A</v>
      </c>
      <c r="U519" t="e">
        <f>IF(M519=2,"",INDEX(inj_codes,MATCH(loaded!AO519,inj,0)))</f>
        <v>#N/A</v>
      </c>
      <c r="V519" t="e">
        <f>IF(M519=2,"",INDEX(drug_codes,MATCH(loaded!AQ519,drug,0)))</f>
        <v>#N/A</v>
      </c>
      <c r="W519" t="e">
        <f>IF(M519=2,"",_xlfn.IFNA(INDEX(drug_codes,MATCH(loaded!AS519,drug,0)),""))</f>
        <v>#N/A</v>
      </c>
      <c r="X519" t="e">
        <f>IF(M519=2,"",_xlfn.IFNA(INDEX(drug_codes,MATCH(loaded!AU519,drug,0)),""))</f>
        <v>#N/A</v>
      </c>
      <c r="Y519" t="e">
        <f>IF(M519=2,"",_xlfn.IFNA(INDEX(drug_codes,MATCH(loaded!AW519,drug,0)),""))</f>
        <v>#N/A</v>
      </c>
      <c r="Z519" t="e">
        <f>IF(M519=2,"",_xlfn.IFNA(INDEX(drug_codes,MATCH(loaded!AY519,drug,0)),""))</f>
        <v>#N/A</v>
      </c>
      <c r="AA519" t="e">
        <f>IF(M519=2,"",_xlfn.IFNA(INDEX(drug_codes,MATCH(loaded!BA519,drug,0)),""))</f>
        <v>#N/A</v>
      </c>
      <c r="AB519" t="e">
        <f>INDEX(MTT_codes,MATCH(loaded!BC519,MTT,0))</f>
        <v>#N/A</v>
      </c>
      <c r="AC519" t="str">
        <f>_xlfn.IFNA(INDEX(MTT_codes,MATCH(loaded!BE519,MTT,0)),"")</f>
        <v/>
      </c>
      <c r="AD519" t="str">
        <f>_xlfn.IFNA(INDEX(MTT_codes,MATCH(loaded!BG519,MTT,0)),"")</f>
        <v/>
      </c>
      <c r="AE519" t="str">
        <f>_xlfn.IFNA(INDEX(MTT_codes,MATCH(loaded!BI519,MTT,0)),"")</f>
        <v/>
      </c>
      <c r="AF519" t="str">
        <f>_xlfn.IFNA(INDEX(MTT_codes,MATCH(loaded!BK519,MTT,0)),"")</f>
        <v/>
      </c>
      <c r="AG519" t="str">
        <f>_xlfn.IFNA(INDEX(MTT_codes,MATCH(loaded!BM519,MTT,0)),"")</f>
        <v/>
      </c>
      <c r="AH519" t="e">
        <f>INDEX(liv_ar_codes,MATCH(loaded!BO519,liv_ar,0))</f>
        <v>#N/A</v>
      </c>
      <c r="AI519" t="str">
        <f>_xlfn.IFNA(INDEX(MTT_codes,MATCH(loaded!BQ519,MTT,0)),"")</f>
        <v/>
      </c>
      <c r="AJ519">
        <f>_xlfn.IFNA(INDEX(mental_codes,MATCH(loaded!BS519,mental,0)),9)</f>
        <v>9</v>
      </c>
    </row>
    <row r="520" spans="2:36">
      <c r="B520">
        <f>loaded!C520</f>
        <v>0</v>
      </c>
      <c r="C520">
        <f>loaded!I520</f>
        <v>0</v>
      </c>
      <c r="D520">
        <f>IF(loaded!K520="Male",1,IF(loaded!K520="Female",2,9))</f>
        <v>9</v>
      </c>
      <c r="E520" s="89" t="e">
        <f>IF(stats!$Y$13,DATE(RIGHT(loaded!M520,4),MID(loaded!M520,3,2),LEFT(loaded!M520,2)),DATE(RIGHT(loaded!M520,4), MID(loaded!M520,4,2),LEFT(loaded!M520,2)))</f>
        <v>#VALUE!</v>
      </c>
      <c r="F520" s="67" t="e">
        <f t="shared" si="16"/>
        <v>#VALUE!</v>
      </c>
      <c r="G520" t="str">
        <f>LEFT(loaded!O520,3)</f>
        <v/>
      </c>
      <c r="H520" s="67" t="str">
        <f>_xlfn.IFNA(INDEX(cntry_codes,MATCH(loaded!Q520,countries,0)),IF(loaded!Q520="","0003",""))</f>
        <v>0003</v>
      </c>
      <c r="I520" t="e">
        <f>INDEX(atsi_codes,MATCH(loaded!S520,atsi,0))</f>
        <v>#N/A</v>
      </c>
      <c r="J520" t="e">
        <f>INDEX(lang_codes,MATCH(loaded!U520,lang,0))</f>
        <v>#N/A</v>
      </c>
      <c r="K520" s="6">
        <f>loaded!W520</f>
        <v>0</v>
      </c>
      <c r="L520" t="e">
        <f>INDEX(us_acc_codes,MATCH(loaded!Y520,us_acc,0))</f>
        <v>#N/A</v>
      </c>
      <c r="M520" t="e">
        <f>INDEX(client_codes,MATCH(loaded!AA520,client,0))</f>
        <v>#N/A</v>
      </c>
      <c r="N520" t="e">
        <f>INDEX(src_ref_codes,MATCH(loaded!AC520,src_ref,0))</f>
        <v>#N/A</v>
      </c>
      <c r="O520" s="89" t="e">
        <f>IF(stats!$Y$13,DATE(RIGHT(loaded!AE520,4),MID(loaded!AE520,3,2),LEFT(loaded!AE520,2)),DATE(RIGHT(loaded!AE520,4),MID(loaded!AE520,4,2),LEFT(loaded!AE520,2)))</f>
        <v>#VALUE!</v>
      </c>
      <c r="P520" s="89" t="e">
        <f>IF(stats!$Y$13,DATE(RIGHT(loaded!AG520,4),MID(loaded!AG520,3,2),LEFT(loaded!AG520,2)),DATE(RIGHT(loaded!AG520,4),MID(loaded!AG520,4,2),LEFT(loaded!AG520,2)))</f>
        <v>#VALUE!</v>
      </c>
      <c r="Q520" s="67" t="e">
        <f t="shared" si="17"/>
        <v>#VALUE!</v>
      </c>
      <c r="R520" t="e">
        <f>INDEX(reces_codes,MATCH(loaded!AI520,reason,0))</f>
        <v>#N/A</v>
      </c>
      <c r="S520" t="e">
        <f>INDEX(TDS_codes,MATCH(loaded!AK520,TDS,0))</f>
        <v>#N/A</v>
      </c>
      <c r="T520" t="e">
        <f>IF(M520=2,"",INDEX(method_codes,MATCH(loaded!AM520,method,0)))</f>
        <v>#N/A</v>
      </c>
      <c r="U520" t="e">
        <f>IF(M520=2,"",INDEX(inj_codes,MATCH(loaded!AO520,inj,0)))</f>
        <v>#N/A</v>
      </c>
      <c r="V520" t="e">
        <f>IF(M520=2,"",INDEX(drug_codes,MATCH(loaded!AQ520,drug,0)))</f>
        <v>#N/A</v>
      </c>
      <c r="W520" t="e">
        <f>IF(M520=2,"",_xlfn.IFNA(INDEX(drug_codes,MATCH(loaded!AS520,drug,0)),""))</f>
        <v>#N/A</v>
      </c>
      <c r="X520" t="e">
        <f>IF(M520=2,"",_xlfn.IFNA(INDEX(drug_codes,MATCH(loaded!AU520,drug,0)),""))</f>
        <v>#N/A</v>
      </c>
      <c r="Y520" t="e">
        <f>IF(M520=2,"",_xlfn.IFNA(INDEX(drug_codes,MATCH(loaded!AW520,drug,0)),""))</f>
        <v>#N/A</v>
      </c>
      <c r="Z520" t="e">
        <f>IF(M520=2,"",_xlfn.IFNA(INDEX(drug_codes,MATCH(loaded!AY520,drug,0)),""))</f>
        <v>#N/A</v>
      </c>
      <c r="AA520" t="e">
        <f>IF(M520=2,"",_xlfn.IFNA(INDEX(drug_codes,MATCH(loaded!BA520,drug,0)),""))</f>
        <v>#N/A</v>
      </c>
      <c r="AB520" t="e">
        <f>INDEX(MTT_codes,MATCH(loaded!BC520,MTT,0))</f>
        <v>#N/A</v>
      </c>
      <c r="AC520" t="str">
        <f>_xlfn.IFNA(INDEX(MTT_codes,MATCH(loaded!BE520,MTT,0)),"")</f>
        <v/>
      </c>
      <c r="AD520" t="str">
        <f>_xlfn.IFNA(INDEX(MTT_codes,MATCH(loaded!BG520,MTT,0)),"")</f>
        <v/>
      </c>
      <c r="AE520" t="str">
        <f>_xlfn.IFNA(INDEX(MTT_codes,MATCH(loaded!BI520,MTT,0)),"")</f>
        <v/>
      </c>
      <c r="AF520" t="str">
        <f>_xlfn.IFNA(INDEX(MTT_codes,MATCH(loaded!BK520,MTT,0)),"")</f>
        <v/>
      </c>
      <c r="AG520" t="str">
        <f>_xlfn.IFNA(INDEX(MTT_codes,MATCH(loaded!BM520,MTT,0)),"")</f>
        <v/>
      </c>
      <c r="AH520" t="e">
        <f>INDEX(liv_ar_codes,MATCH(loaded!BO520,liv_ar,0))</f>
        <v>#N/A</v>
      </c>
      <c r="AI520" t="str">
        <f>_xlfn.IFNA(INDEX(MTT_codes,MATCH(loaded!BQ520,MTT,0)),"")</f>
        <v/>
      </c>
      <c r="AJ520">
        <f>_xlfn.IFNA(INDEX(mental_codes,MATCH(loaded!BS520,mental,0)),9)</f>
        <v>9</v>
      </c>
    </row>
    <row r="521" spans="2:36">
      <c r="B521">
        <f>loaded!C521</f>
        <v>0</v>
      </c>
      <c r="C521">
        <f>loaded!I521</f>
        <v>0</v>
      </c>
      <c r="D521">
        <f>IF(loaded!K521="Male",1,IF(loaded!K521="Female",2,9))</f>
        <v>9</v>
      </c>
      <c r="E521" s="89" t="e">
        <f>IF(stats!$Y$13,DATE(RIGHT(loaded!M521,4),MID(loaded!M521,3,2),LEFT(loaded!M521,2)),DATE(RIGHT(loaded!M521,4), MID(loaded!M521,4,2),LEFT(loaded!M521,2)))</f>
        <v>#VALUE!</v>
      </c>
      <c r="F521" s="67" t="e">
        <f t="shared" si="16"/>
        <v>#VALUE!</v>
      </c>
      <c r="G521" t="str">
        <f>LEFT(loaded!O521,3)</f>
        <v/>
      </c>
      <c r="H521" s="67" t="str">
        <f>_xlfn.IFNA(INDEX(cntry_codes,MATCH(loaded!Q521,countries,0)),IF(loaded!Q521="","0003",""))</f>
        <v>0003</v>
      </c>
      <c r="I521" t="e">
        <f>INDEX(atsi_codes,MATCH(loaded!S521,atsi,0))</f>
        <v>#N/A</v>
      </c>
      <c r="J521" t="e">
        <f>INDEX(lang_codes,MATCH(loaded!U521,lang,0))</f>
        <v>#N/A</v>
      </c>
      <c r="K521" s="6">
        <f>loaded!W521</f>
        <v>0</v>
      </c>
      <c r="L521" t="e">
        <f>INDEX(us_acc_codes,MATCH(loaded!Y521,us_acc,0))</f>
        <v>#N/A</v>
      </c>
      <c r="M521" t="e">
        <f>INDEX(client_codes,MATCH(loaded!AA521,client,0))</f>
        <v>#N/A</v>
      </c>
      <c r="N521" t="e">
        <f>INDEX(src_ref_codes,MATCH(loaded!AC521,src_ref,0))</f>
        <v>#N/A</v>
      </c>
      <c r="O521" s="89" t="e">
        <f>IF(stats!$Y$13,DATE(RIGHT(loaded!AE521,4),MID(loaded!AE521,3,2),LEFT(loaded!AE521,2)),DATE(RIGHT(loaded!AE521,4),MID(loaded!AE521,4,2),LEFT(loaded!AE521,2)))</f>
        <v>#VALUE!</v>
      </c>
      <c r="P521" s="89" t="e">
        <f>IF(stats!$Y$13,DATE(RIGHT(loaded!AG521,4),MID(loaded!AG521,3,2),LEFT(loaded!AG521,2)),DATE(RIGHT(loaded!AG521,4),MID(loaded!AG521,4,2),LEFT(loaded!AG521,2)))</f>
        <v>#VALUE!</v>
      </c>
      <c r="Q521" s="67" t="e">
        <f t="shared" si="17"/>
        <v>#VALUE!</v>
      </c>
      <c r="R521" t="e">
        <f>INDEX(reces_codes,MATCH(loaded!AI521,reason,0))</f>
        <v>#N/A</v>
      </c>
      <c r="S521" t="e">
        <f>INDEX(TDS_codes,MATCH(loaded!AK521,TDS,0))</f>
        <v>#N/A</v>
      </c>
      <c r="T521" t="e">
        <f>IF(M521=2,"",INDEX(method_codes,MATCH(loaded!AM521,method,0)))</f>
        <v>#N/A</v>
      </c>
      <c r="U521" t="e">
        <f>IF(M521=2,"",INDEX(inj_codes,MATCH(loaded!AO521,inj,0)))</f>
        <v>#N/A</v>
      </c>
      <c r="V521" t="e">
        <f>IF(M521=2,"",INDEX(drug_codes,MATCH(loaded!AQ521,drug,0)))</f>
        <v>#N/A</v>
      </c>
      <c r="W521" t="e">
        <f>IF(M521=2,"",_xlfn.IFNA(INDEX(drug_codes,MATCH(loaded!AS521,drug,0)),""))</f>
        <v>#N/A</v>
      </c>
      <c r="X521" t="e">
        <f>IF(M521=2,"",_xlfn.IFNA(INDEX(drug_codes,MATCH(loaded!AU521,drug,0)),""))</f>
        <v>#N/A</v>
      </c>
      <c r="Y521" t="e">
        <f>IF(M521=2,"",_xlfn.IFNA(INDEX(drug_codes,MATCH(loaded!AW521,drug,0)),""))</f>
        <v>#N/A</v>
      </c>
      <c r="Z521" t="e">
        <f>IF(M521=2,"",_xlfn.IFNA(INDEX(drug_codes,MATCH(loaded!AY521,drug,0)),""))</f>
        <v>#N/A</v>
      </c>
      <c r="AA521" t="e">
        <f>IF(M521=2,"",_xlfn.IFNA(INDEX(drug_codes,MATCH(loaded!BA521,drug,0)),""))</f>
        <v>#N/A</v>
      </c>
      <c r="AB521" t="e">
        <f>INDEX(MTT_codes,MATCH(loaded!BC521,MTT,0))</f>
        <v>#N/A</v>
      </c>
      <c r="AC521" t="str">
        <f>_xlfn.IFNA(INDEX(MTT_codes,MATCH(loaded!BE521,MTT,0)),"")</f>
        <v/>
      </c>
      <c r="AD521" t="str">
        <f>_xlfn.IFNA(INDEX(MTT_codes,MATCH(loaded!BG521,MTT,0)),"")</f>
        <v/>
      </c>
      <c r="AE521" t="str">
        <f>_xlfn.IFNA(INDEX(MTT_codes,MATCH(loaded!BI521,MTT,0)),"")</f>
        <v/>
      </c>
      <c r="AF521" t="str">
        <f>_xlfn.IFNA(INDEX(MTT_codes,MATCH(loaded!BK521,MTT,0)),"")</f>
        <v/>
      </c>
      <c r="AG521" t="str">
        <f>_xlfn.IFNA(INDEX(MTT_codes,MATCH(loaded!BM521,MTT,0)),"")</f>
        <v/>
      </c>
      <c r="AH521" t="e">
        <f>INDEX(liv_ar_codes,MATCH(loaded!BO521,liv_ar,0))</f>
        <v>#N/A</v>
      </c>
      <c r="AI521" t="str">
        <f>_xlfn.IFNA(INDEX(MTT_codes,MATCH(loaded!BQ521,MTT,0)),"")</f>
        <v/>
      </c>
      <c r="AJ521">
        <f>_xlfn.IFNA(INDEX(mental_codes,MATCH(loaded!BS521,mental,0)),9)</f>
        <v>9</v>
      </c>
    </row>
    <row r="522" spans="2:36">
      <c r="B522">
        <f>loaded!C522</f>
        <v>0</v>
      </c>
      <c r="C522">
        <f>loaded!I522</f>
        <v>0</v>
      </c>
      <c r="D522">
        <f>IF(loaded!K522="Male",1,IF(loaded!K522="Female",2,9))</f>
        <v>9</v>
      </c>
      <c r="E522" s="89" t="e">
        <f>IF(stats!$Y$13,DATE(RIGHT(loaded!M522,4),MID(loaded!M522,3,2),LEFT(loaded!M522,2)),DATE(RIGHT(loaded!M522,4), MID(loaded!M522,4,2),LEFT(loaded!M522,2)))</f>
        <v>#VALUE!</v>
      </c>
      <c r="F522" s="67" t="e">
        <f t="shared" si="16"/>
        <v>#VALUE!</v>
      </c>
      <c r="G522" t="str">
        <f>LEFT(loaded!O522,3)</f>
        <v/>
      </c>
      <c r="H522" s="67" t="str">
        <f>_xlfn.IFNA(INDEX(cntry_codes,MATCH(loaded!Q522,countries,0)),IF(loaded!Q522="","0003",""))</f>
        <v>0003</v>
      </c>
      <c r="I522" t="e">
        <f>INDEX(atsi_codes,MATCH(loaded!S522,atsi,0))</f>
        <v>#N/A</v>
      </c>
      <c r="J522" t="e">
        <f>INDEX(lang_codes,MATCH(loaded!U522,lang,0))</f>
        <v>#N/A</v>
      </c>
      <c r="K522" s="6">
        <f>loaded!W522</f>
        <v>0</v>
      </c>
      <c r="L522" t="e">
        <f>INDEX(us_acc_codes,MATCH(loaded!Y522,us_acc,0))</f>
        <v>#N/A</v>
      </c>
      <c r="M522" t="e">
        <f>INDEX(client_codes,MATCH(loaded!AA522,client,0))</f>
        <v>#N/A</v>
      </c>
      <c r="N522" t="e">
        <f>INDEX(src_ref_codes,MATCH(loaded!AC522,src_ref,0))</f>
        <v>#N/A</v>
      </c>
      <c r="O522" s="89" t="e">
        <f>IF(stats!$Y$13,DATE(RIGHT(loaded!AE522,4),MID(loaded!AE522,3,2),LEFT(loaded!AE522,2)),DATE(RIGHT(loaded!AE522,4),MID(loaded!AE522,4,2),LEFT(loaded!AE522,2)))</f>
        <v>#VALUE!</v>
      </c>
      <c r="P522" s="89" t="e">
        <f>IF(stats!$Y$13,DATE(RIGHT(loaded!AG522,4),MID(loaded!AG522,3,2),LEFT(loaded!AG522,2)),DATE(RIGHT(loaded!AG522,4),MID(loaded!AG522,4,2),LEFT(loaded!AG522,2)))</f>
        <v>#VALUE!</v>
      </c>
      <c r="Q522" s="67" t="e">
        <f t="shared" si="17"/>
        <v>#VALUE!</v>
      </c>
      <c r="R522" t="e">
        <f>INDEX(reces_codes,MATCH(loaded!AI522,reason,0))</f>
        <v>#N/A</v>
      </c>
      <c r="S522" t="e">
        <f>INDEX(TDS_codes,MATCH(loaded!AK522,TDS,0))</f>
        <v>#N/A</v>
      </c>
      <c r="T522" t="e">
        <f>IF(M522=2,"",INDEX(method_codes,MATCH(loaded!AM522,method,0)))</f>
        <v>#N/A</v>
      </c>
      <c r="U522" t="e">
        <f>IF(M522=2,"",INDEX(inj_codes,MATCH(loaded!AO522,inj,0)))</f>
        <v>#N/A</v>
      </c>
      <c r="V522" t="e">
        <f>IF(M522=2,"",INDEX(drug_codes,MATCH(loaded!AQ522,drug,0)))</f>
        <v>#N/A</v>
      </c>
      <c r="W522" t="e">
        <f>IF(M522=2,"",_xlfn.IFNA(INDEX(drug_codes,MATCH(loaded!AS522,drug,0)),""))</f>
        <v>#N/A</v>
      </c>
      <c r="X522" t="e">
        <f>IF(M522=2,"",_xlfn.IFNA(INDEX(drug_codes,MATCH(loaded!AU522,drug,0)),""))</f>
        <v>#N/A</v>
      </c>
      <c r="Y522" t="e">
        <f>IF(M522=2,"",_xlfn.IFNA(INDEX(drug_codes,MATCH(loaded!AW522,drug,0)),""))</f>
        <v>#N/A</v>
      </c>
      <c r="Z522" t="e">
        <f>IF(M522=2,"",_xlfn.IFNA(INDEX(drug_codes,MATCH(loaded!AY522,drug,0)),""))</f>
        <v>#N/A</v>
      </c>
      <c r="AA522" t="e">
        <f>IF(M522=2,"",_xlfn.IFNA(INDEX(drug_codes,MATCH(loaded!BA522,drug,0)),""))</f>
        <v>#N/A</v>
      </c>
      <c r="AB522" t="e">
        <f>INDEX(MTT_codes,MATCH(loaded!BC522,MTT,0))</f>
        <v>#N/A</v>
      </c>
      <c r="AC522" t="str">
        <f>_xlfn.IFNA(INDEX(MTT_codes,MATCH(loaded!BE522,MTT,0)),"")</f>
        <v/>
      </c>
      <c r="AD522" t="str">
        <f>_xlfn.IFNA(INDEX(MTT_codes,MATCH(loaded!BG522,MTT,0)),"")</f>
        <v/>
      </c>
      <c r="AE522" t="str">
        <f>_xlfn.IFNA(INDEX(MTT_codes,MATCH(loaded!BI522,MTT,0)),"")</f>
        <v/>
      </c>
      <c r="AF522" t="str">
        <f>_xlfn.IFNA(INDEX(MTT_codes,MATCH(loaded!BK522,MTT,0)),"")</f>
        <v/>
      </c>
      <c r="AG522" t="str">
        <f>_xlfn.IFNA(INDEX(MTT_codes,MATCH(loaded!BM522,MTT,0)),"")</f>
        <v/>
      </c>
      <c r="AH522" t="e">
        <f>INDEX(liv_ar_codes,MATCH(loaded!BO522,liv_ar,0))</f>
        <v>#N/A</v>
      </c>
      <c r="AI522" t="str">
        <f>_xlfn.IFNA(INDEX(MTT_codes,MATCH(loaded!BQ522,MTT,0)),"")</f>
        <v/>
      </c>
      <c r="AJ522">
        <f>_xlfn.IFNA(INDEX(mental_codes,MATCH(loaded!BS522,mental,0)),9)</f>
        <v>9</v>
      </c>
    </row>
    <row r="523" spans="2:36">
      <c r="B523">
        <f>loaded!C523</f>
        <v>0</v>
      </c>
      <c r="C523">
        <f>loaded!I523</f>
        <v>0</v>
      </c>
      <c r="D523">
        <f>IF(loaded!K523="Male",1,IF(loaded!K523="Female",2,9))</f>
        <v>9</v>
      </c>
      <c r="E523" s="89" t="e">
        <f>IF(stats!$Y$13,DATE(RIGHT(loaded!M523,4),MID(loaded!M523,3,2),LEFT(loaded!M523,2)),DATE(RIGHT(loaded!M523,4), MID(loaded!M523,4,2),LEFT(loaded!M523,2)))</f>
        <v>#VALUE!</v>
      </c>
      <c r="F523" s="67" t="e">
        <f t="shared" si="16"/>
        <v>#VALUE!</v>
      </c>
      <c r="G523" t="str">
        <f>LEFT(loaded!O523,3)</f>
        <v/>
      </c>
      <c r="H523" s="67" t="str">
        <f>_xlfn.IFNA(INDEX(cntry_codes,MATCH(loaded!Q523,countries,0)),IF(loaded!Q523="","0003",""))</f>
        <v>0003</v>
      </c>
      <c r="I523" t="e">
        <f>INDEX(atsi_codes,MATCH(loaded!S523,atsi,0))</f>
        <v>#N/A</v>
      </c>
      <c r="J523" t="e">
        <f>INDEX(lang_codes,MATCH(loaded!U523,lang,0))</f>
        <v>#N/A</v>
      </c>
      <c r="K523" s="6">
        <f>loaded!W523</f>
        <v>0</v>
      </c>
      <c r="L523" t="e">
        <f>INDEX(us_acc_codes,MATCH(loaded!Y523,us_acc,0))</f>
        <v>#N/A</v>
      </c>
      <c r="M523" t="e">
        <f>INDEX(client_codes,MATCH(loaded!AA523,client,0))</f>
        <v>#N/A</v>
      </c>
      <c r="N523" t="e">
        <f>INDEX(src_ref_codes,MATCH(loaded!AC523,src_ref,0))</f>
        <v>#N/A</v>
      </c>
      <c r="O523" s="89" t="e">
        <f>IF(stats!$Y$13,DATE(RIGHT(loaded!AE523,4),MID(loaded!AE523,3,2),LEFT(loaded!AE523,2)),DATE(RIGHT(loaded!AE523,4),MID(loaded!AE523,4,2),LEFT(loaded!AE523,2)))</f>
        <v>#VALUE!</v>
      </c>
      <c r="P523" s="89" t="e">
        <f>IF(stats!$Y$13,DATE(RIGHT(loaded!AG523,4),MID(loaded!AG523,3,2),LEFT(loaded!AG523,2)),DATE(RIGHT(loaded!AG523,4),MID(loaded!AG523,4,2),LEFT(loaded!AG523,2)))</f>
        <v>#VALUE!</v>
      </c>
      <c r="Q523" s="67" t="e">
        <f t="shared" si="17"/>
        <v>#VALUE!</v>
      </c>
      <c r="R523" t="e">
        <f>INDEX(reces_codes,MATCH(loaded!AI523,reason,0))</f>
        <v>#N/A</v>
      </c>
      <c r="S523" t="e">
        <f>INDEX(TDS_codes,MATCH(loaded!AK523,TDS,0))</f>
        <v>#N/A</v>
      </c>
      <c r="T523" t="e">
        <f>IF(M523=2,"",INDEX(method_codes,MATCH(loaded!AM523,method,0)))</f>
        <v>#N/A</v>
      </c>
      <c r="U523" t="e">
        <f>IF(M523=2,"",INDEX(inj_codes,MATCH(loaded!AO523,inj,0)))</f>
        <v>#N/A</v>
      </c>
      <c r="V523" t="e">
        <f>IF(M523=2,"",INDEX(drug_codes,MATCH(loaded!AQ523,drug,0)))</f>
        <v>#N/A</v>
      </c>
      <c r="W523" t="e">
        <f>IF(M523=2,"",_xlfn.IFNA(INDEX(drug_codes,MATCH(loaded!AS523,drug,0)),""))</f>
        <v>#N/A</v>
      </c>
      <c r="X523" t="e">
        <f>IF(M523=2,"",_xlfn.IFNA(INDEX(drug_codes,MATCH(loaded!AU523,drug,0)),""))</f>
        <v>#N/A</v>
      </c>
      <c r="Y523" t="e">
        <f>IF(M523=2,"",_xlfn.IFNA(INDEX(drug_codes,MATCH(loaded!AW523,drug,0)),""))</f>
        <v>#N/A</v>
      </c>
      <c r="Z523" t="e">
        <f>IF(M523=2,"",_xlfn.IFNA(INDEX(drug_codes,MATCH(loaded!AY523,drug,0)),""))</f>
        <v>#N/A</v>
      </c>
      <c r="AA523" t="e">
        <f>IF(M523=2,"",_xlfn.IFNA(INDEX(drug_codes,MATCH(loaded!BA523,drug,0)),""))</f>
        <v>#N/A</v>
      </c>
      <c r="AB523" t="e">
        <f>INDEX(MTT_codes,MATCH(loaded!BC523,MTT,0))</f>
        <v>#N/A</v>
      </c>
      <c r="AC523" t="str">
        <f>_xlfn.IFNA(INDEX(MTT_codes,MATCH(loaded!BE523,MTT,0)),"")</f>
        <v/>
      </c>
      <c r="AD523" t="str">
        <f>_xlfn.IFNA(INDEX(MTT_codes,MATCH(loaded!BG523,MTT,0)),"")</f>
        <v/>
      </c>
      <c r="AE523" t="str">
        <f>_xlfn.IFNA(INDEX(MTT_codes,MATCH(loaded!BI523,MTT,0)),"")</f>
        <v/>
      </c>
      <c r="AF523" t="str">
        <f>_xlfn.IFNA(INDEX(MTT_codes,MATCH(loaded!BK523,MTT,0)),"")</f>
        <v/>
      </c>
      <c r="AG523" t="str">
        <f>_xlfn.IFNA(INDEX(MTT_codes,MATCH(loaded!BM523,MTT,0)),"")</f>
        <v/>
      </c>
      <c r="AH523" t="e">
        <f>INDEX(liv_ar_codes,MATCH(loaded!BO523,liv_ar,0))</f>
        <v>#N/A</v>
      </c>
      <c r="AI523" t="str">
        <f>_xlfn.IFNA(INDEX(MTT_codes,MATCH(loaded!BQ523,MTT,0)),"")</f>
        <v/>
      </c>
      <c r="AJ523">
        <f>_xlfn.IFNA(INDEX(mental_codes,MATCH(loaded!BS523,mental,0)),9)</f>
        <v>9</v>
      </c>
    </row>
    <row r="524" spans="2:36">
      <c r="B524">
        <f>loaded!C524</f>
        <v>0</v>
      </c>
      <c r="C524">
        <f>loaded!I524</f>
        <v>0</v>
      </c>
      <c r="D524">
        <f>IF(loaded!K524="Male",1,IF(loaded!K524="Female",2,9))</f>
        <v>9</v>
      </c>
      <c r="E524" s="89" t="e">
        <f>IF(stats!$Y$13,DATE(RIGHT(loaded!M524,4),MID(loaded!M524,3,2),LEFT(loaded!M524,2)),DATE(RIGHT(loaded!M524,4), MID(loaded!M524,4,2),LEFT(loaded!M524,2)))</f>
        <v>#VALUE!</v>
      </c>
      <c r="F524" s="67" t="e">
        <f t="shared" si="16"/>
        <v>#VALUE!</v>
      </c>
      <c r="G524" t="str">
        <f>LEFT(loaded!O524,3)</f>
        <v/>
      </c>
      <c r="H524" s="67" t="str">
        <f>_xlfn.IFNA(INDEX(cntry_codes,MATCH(loaded!Q524,countries,0)),IF(loaded!Q524="","0003",""))</f>
        <v>0003</v>
      </c>
      <c r="I524" t="e">
        <f>INDEX(atsi_codes,MATCH(loaded!S524,atsi,0))</f>
        <v>#N/A</v>
      </c>
      <c r="J524" t="e">
        <f>INDEX(lang_codes,MATCH(loaded!U524,lang,0))</f>
        <v>#N/A</v>
      </c>
      <c r="K524" s="6">
        <f>loaded!W524</f>
        <v>0</v>
      </c>
      <c r="L524" t="e">
        <f>INDEX(us_acc_codes,MATCH(loaded!Y524,us_acc,0))</f>
        <v>#N/A</v>
      </c>
      <c r="M524" t="e">
        <f>INDEX(client_codes,MATCH(loaded!AA524,client,0))</f>
        <v>#N/A</v>
      </c>
      <c r="N524" t="e">
        <f>INDEX(src_ref_codes,MATCH(loaded!AC524,src_ref,0))</f>
        <v>#N/A</v>
      </c>
      <c r="O524" s="89" t="e">
        <f>IF(stats!$Y$13,DATE(RIGHT(loaded!AE524,4),MID(loaded!AE524,3,2),LEFT(loaded!AE524,2)),DATE(RIGHT(loaded!AE524,4),MID(loaded!AE524,4,2),LEFT(loaded!AE524,2)))</f>
        <v>#VALUE!</v>
      </c>
      <c r="P524" s="89" t="e">
        <f>IF(stats!$Y$13,DATE(RIGHT(loaded!AG524,4),MID(loaded!AG524,3,2),LEFT(loaded!AG524,2)),DATE(RIGHT(loaded!AG524,4),MID(loaded!AG524,4,2),LEFT(loaded!AG524,2)))</f>
        <v>#VALUE!</v>
      </c>
      <c r="Q524" s="67" t="e">
        <f t="shared" si="17"/>
        <v>#VALUE!</v>
      </c>
      <c r="R524" t="e">
        <f>INDEX(reces_codes,MATCH(loaded!AI524,reason,0))</f>
        <v>#N/A</v>
      </c>
      <c r="S524" t="e">
        <f>INDEX(TDS_codes,MATCH(loaded!AK524,TDS,0))</f>
        <v>#N/A</v>
      </c>
      <c r="T524" t="e">
        <f>IF(M524=2,"",INDEX(method_codes,MATCH(loaded!AM524,method,0)))</f>
        <v>#N/A</v>
      </c>
      <c r="U524" t="e">
        <f>IF(M524=2,"",INDEX(inj_codes,MATCH(loaded!AO524,inj,0)))</f>
        <v>#N/A</v>
      </c>
      <c r="V524" t="e">
        <f>IF(M524=2,"",INDEX(drug_codes,MATCH(loaded!AQ524,drug,0)))</f>
        <v>#N/A</v>
      </c>
      <c r="W524" t="e">
        <f>IF(M524=2,"",_xlfn.IFNA(INDEX(drug_codes,MATCH(loaded!AS524,drug,0)),""))</f>
        <v>#N/A</v>
      </c>
      <c r="X524" t="e">
        <f>IF(M524=2,"",_xlfn.IFNA(INDEX(drug_codes,MATCH(loaded!AU524,drug,0)),""))</f>
        <v>#N/A</v>
      </c>
      <c r="Y524" t="e">
        <f>IF(M524=2,"",_xlfn.IFNA(INDEX(drug_codes,MATCH(loaded!AW524,drug,0)),""))</f>
        <v>#N/A</v>
      </c>
      <c r="Z524" t="e">
        <f>IF(M524=2,"",_xlfn.IFNA(INDEX(drug_codes,MATCH(loaded!AY524,drug,0)),""))</f>
        <v>#N/A</v>
      </c>
      <c r="AA524" t="e">
        <f>IF(M524=2,"",_xlfn.IFNA(INDEX(drug_codes,MATCH(loaded!BA524,drug,0)),""))</f>
        <v>#N/A</v>
      </c>
      <c r="AB524" t="e">
        <f>INDEX(MTT_codes,MATCH(loaded!BC524,MTT,0))</f>
        <v>#N/A</v>
      </c>
      <c r="AC524" t="str">
        <f>_xlfn.IFNA(INDEX(MTT_codes,MATCH(loaded!BE524,MTT,0)),"")</f>
        <v/>
      </c>
      <c r="AD524" t="str">
        <f>_xlfn.IFNA(INDEX(MTT_codes,MATCH(loaded!BG524,MTT,0)),"")</f>
        <v/>
      </c>
      <c r="AE524" t="str">
        <f>_xlfn.IFNA(INDEX(MTT_codes,MATCH(loaded!BI524,MTT,0)),"")</f>
        <v/>
      </c>
      <c r="AF524" t="str">
        <f>_xlfn.IFNA(INDEX(MTT_codes,MATCH(loaded!BK524,MTT,0)),"")</f>
        <v/>
      </c>
      <c r="AG524" t="str">
        <f>_xlfn.IFNA(INDEX(MTT_codes,MATCH(loaded!BM524,MTT,0)),"")</f>
        <v/>
      </c>
      <c r="AH524" t="e">
        <f>INDEX(liv_ar_codes,MATCH(loaded!BO524,liv_ar,0))</f>
        <v>#N/A</v>
      </c>
      <c r="AI524" t="str">
        <f>_xlfn.IFNA(INDEX(MTT_codes,MATCH(loaded!BQ524,MTT,0)),"")</f>
        <v/>
      </c>
      <c r="AJ524">
        <f>_xlfn.IFNA(INDEX(mental_codes,MATCH(loaded!BS524,mental,0)),9)</f>
        <v>9</v>
      </c>
    </row>
    <row r="525" spans="2:36">
      <c r="B525">
        <f>loaded!C525</f>
        <v>0</v>
      </c>
      <c r="C525">
        <f>loaded!I525</f>
        <v>0</v>
      </c>
      <c r="D525">
        <f>IF(loaded!K525="Male",1,IF(loaded!K525="Female",2,9))</f>
        <v>9</v>
      </c>
      <c r="E525" s="89" t="e">
        <f>IF(stats!$Y$13,DATE(RIGHT(loaded!M525,4),MID(loaded!M525,3,2),LEFT(loaded!M525,2)),DATE(RIGHT(loaded!M525,4), MID(loaded!M525,4,2),LEFT(loaded!M525,2)))</f>
        <v>#VALUE!</v>
      </c>
      <c r="F525" s="67" t="e">
        <f t="shared" si="16"/>
        <v>#VALUE!</v>
      </c>
      <c r="G525" t="str">
        <f>LEFT(loaded!O525,3)</f>
        <v/>
      </c>
      <c r="H525" s="67" t="str">
        <f>_xlfn.IFNA(INDEX(cntry_codes,MATCH(loaded!Q525,countries,0)),IF(loaded!Q525="","0003",""))</f>
        <v>0003</v>
      </c>
      <c r="I525" t="e">
        <f>INDEX(atsi_codes,MATCH(loaded!S525,atsi,0))</f>
        <v>#N/A</v>
      </c>
      <c r="J525" t="e">
        <f>INDEX(lang_codes,MATCH(loaded!U525,lang,0))</f>
        <v>#N/A</v>
      </c>
      <c r="K525" s="6">
        <f>loaded!W525</f>
        <v>0</v>
      </c>
      <c r="L525" t="e">
        <f>INDEX(us_acc_codes,MATCH(loaded!Y525,us_acc,0))</f>
        <v>#N/A</v>
      </c>
      <c r="M525" t="e">
        <f>INDEX(client_codes,MATCH(loaded!AA525,client,0))</f>
        <v>#N/A</v>
      </c>
      <c r="N525" t="e">
        <f>INDEX(src_ref_codes,MATCH(loaded!AC525,src_ref,0))</f>
        <v>#N/A</v>
      </c>
      <c r="O525" s="89" t="e">
        <f>IF(stats!$Y$13,DATE(RIGHT(loaded!AE525,4),MID(loaded!AE525,3,2),LEFT(loaded!AE525,2)),DATE(RIGHT(loaded!AE525,4),MID(loaded!AE525,4,2),LEFT(loaded!AE525,2)))</f>
        <v>#VALUE!</v>
      </c>
      <c r="P525" s="89" t="e">
        <f>IF(stats!$Y$13,DATE(RIGHT(loaded!AG525,4),MID(loaded!AG525,3,2),LEFT(loaded!AG525,2)),DATE(RIGHT(loaded!AG525,4),MID(loaded!AG525,4,2),LEFT(loaded!AG525,2)))</f>
        <v>#VALUE!</v>
      </c>
      <c r="Q525" s="67" t="e">
        <f t="shared" si="17"/>
        <v>#VALUE!</v>
      </c>
      <c r="R525" t="e">
        <f>INDEX(reces_codes,MATCH(loaded!AI525,reason,0))</f>
        <v>#N/A</v>
      </c>
      <c r="S525" t="e">
        <f>INDEX(TDS_codes,MATCH(loaded!AK525,TDS,0))</f>
        <v>#N/A</v>
      </c>
      <c r="T525" t="e">
        <f>IF(M525=2,"",INDEX(method_codes,MATCH(loaded!AM525,method,0)))</f>
        <v>#N/A</v>
      </c>
      <c r="U525" t="e">
        <f>IF(M525=2,"",INDEX(inj_codes,MATCH(loaded!AO525,inj,0)))</f>
        <v>#N/A</v>
      </c>
      <c r="V525" t="e">
        <f>IF(M525=2,"",INDEX(drug_codes,MATCH(loaded!AQ525,drug,0)))</f>
        <v>#N/A</v>
      </c>
      <c r="W525" t="e">
        <f>IF(M525=2,"",_xlfn.IFNA(INDEX(drug_codes,MATCH(loaded!AS525,drug,0)),""))</f>
        <v>#N/A</v>
      </c>
      <c r="X525" t="e">
        <f>IF(M525=2,"",_xlfn.IFNA(INDEX(drug_codes,MATCH(loaded!AU525,drug,0)),""))</f>
        <v>#N/A</v>
      </c>
      <c r="Y525" t="e">
        <f>IF(M525=2,"",_xlfn.IFNA(INDEX(drug_codes,MATCH(loaded!AW525,drug,0)),""))</f>
        <v>#N/A</v>
      </c>
      <c r="Z525" t="e">
        <f>IF(M525=2,"",_xlfn.IFNA(INDEX(drug_codes,MATCH(loaded!AY525,drug,0)),""))</f>
        <v>#N/A</v>
      </c>
      <c r="AA525" t="e">
        <f>IF(M525=2,"",_xlfn.IFNA(INDEX(drug_codes,MATCH(loaded!BA525,drug,0)),""))</f>
        <v>#N/A</v>
      </c>
      <c r="AB525" t="e">
        <f>INDEX(MTT_codes,MATCH(loaded!BC525,MTT,0))</f>
        <v>#N/A</v>
      </c>
      <c r="AC525" t="str">
        <f>_xlfn.IFNA(INDEX(MTT_codes,MATCH(loaded!BE525,MTT,0)),"")</f>
        <v/>
      </c>
      <c r="AD525" t="str">
        <f>_xlfn.IFNA(INDEX(MTT_codes,MATCH(loaded!BG525,MTT,0)),"")</f>
        <v/>
      </c>
      <c r="AE525" t="str">
        <f>_xlfn.IFNA(INDEX(MTT_codes,MATCH(loaded!BI525,MTT,0)),"")</f>
        <v/>
      </c>
      <c r="AF525" t="str">
        <f>_xlfn.IFNA(INDEX(MTT_codes,MATCH(loaded!BK525,MTT,0)),"")</f>
        <v/>
      </c>
      <c r="AG525" t="str">
        <f>_xlfn.IFNA(INDEX(MTT_codes,MATCH(loaded!BM525,MTT,0)),"")</f>
        <v/>
      </c>
      <c r="AH525" t="e">
        <f>INDEX(liv_ar_codes,MATCH(loaded!BO525,liv_ar,0))</f>
        <v>#N/A</v>
      </c>
      <c r="AI525" t="str">
        <f>_xlfn.IFNA(INDEX(MTT_codes,MATCH(loaded!BQ525,MTT,0)),"")</f>
        <v/>
      </c>
      <c r="AJ525">
        <f>_xlfn.IFNA(INDEX(mental_codes,MATCH(loaded!BS525,mental,0)),9)</f>
        <v>9</v>
      </c>
    </row>
    <row r="526" spans="2:36">
      <c r="B526">
        <f>loaded!C526</f>
        <v>0</v>
      </c>
      <c r="C526">
        <f>loaded!I526</f>
        <v>0</v>
      </c>
      <c r="D526">
        <f>IF(loaded!K526="Male",1,IF(loaded!K526="Female",2,9))</f>
        <v>9</v>
      </c>
      <c r="E526" s="89" t="e">
        <f>IF(stats!$Y$13,DATE(RIGHT(loaded!M526,4),MID(loaded!M526,3,2),LEFT(loaded!M526,2)),DATE(RIGHT(loaded!M526,4), MID(loaded!M526,4,2),LEFT(loaded!M526,2)))</f>
        <v>#VALUE!</v>
      </c>
      <c r="F526" s="67" t="e">
        <f t="shared" si="16"/>
        <v>#VALUE!</v>
      </c>
      <c r="G526" t="str">
        <f>LEFT(loaded!O526,3)</f>
        <v/>
      </c>
      <c r="H526" s="67" t="str">
        <f>_xlfn.IFNA(INDEX(cntry_codes,MATCH(loaded!Q526,countries,0)),IF(loaded!Q526="","0003",""))</f>
        <v>0003</v>
      </c>
      <c r="I526" t="e">
        <f>INDEX(atsi_codes,MATCH(loaded!S526,atsi,0))</f>
        <v>#N/A</v>
      </c>
      <c r="J526" t="e">
        <f>INDEX(lang_codes,MATCH(loaded!U526,lang,0))</f>
        <v>#N/A</v>
      </c>
      <c r="K526" s="6">
        <f>loaded!W526</f>
        <v>0</v>
      </c>
      <c r="L526" t="e">
        <f>INDEX(us_acc_codes,MATCH(loaded!Y526,us_acc,0))</f>
        <v>#N/A</v>
      </c>
      <c r="M526" t="e">
        <f>INDEX(client_codes,MATCH(loaded!AA526,client,0))</f>
        <v>#N/A</v>
      </c>
      <c r="N526" t="e">
        <f>INDEX(src_ref_codes,MATCH(loaded!AC526,src_ref,0))</f>
        <v>#N/A</v>
      </c>
      <c r="O526" s="89" t="e">
        <f>IF(stats!$Y$13,DATE(RIGHT(loaded!AE526,4),MID(loaded!AE526,3,2),LEFT(loaded!AE526,2)),DATE(RIGHT(loaded!AE526,4),MID(loaded!AE526,4,2),LEFT(loaded!AE526,2)))</f>
        <v>#VALUE!</v>
      </c>
      <c r="P526" s="89" t="e">
        <f>IF(stats!$Y$13,DATE(RIGHT(loaded!AG526,4),MID(loaded!AG526,3,2),LEFT(loaded!AG526,2)),DATE(RIGHT(loaded!AG526,4),MID(loaded!AG526,4,2),LEFT(loaded!AG526,2)))</f>
        <v>#VALUE!</v>
      </c>
      <c r="Q526" s="67" t="e">
        <f t="shared" si="17"/>
        <v>#VALUE!</v>
      </c>
      <c r="R526" t="e">
        <f>INDEX(reces_codes,MATCH(loaded!AI526,reason,0))</f>
        <v>#N/A</v>
      </c>
      <c r="S526" t="e">
        <f>INDEX(TDS_codes,MATCH(loaded!AK526,TDS,0))</f>
        <v>#N/A</v>
      </c>
      <c r="T526" t="e">
        <f>IF(M526=2,"",INDEX(method_codes,MATCH(loaded!AM526,method,0)))</f>
        <v>#N/A</v>
      </c>
      <c r="U526" t="e">
        <f>IF(M526=2,"",INDEX(inj_codes,MATCH(loaded!AO526,inj,0)))</f>
        <v>#N/A</v>
      </c>
      <c r="V526" t="e">
        <f>IF(M526=2,"",INDEX(drug_codes,MATCH(loaded!AQ526,drug,0)))</f>
        <v>#N/A</v>
      </c>
      <c r="W526" t="e">
        <f>IF(M526=2,"",_xlfn.IFNA(INDEX(drug_codes,MATCH(loaded!AS526,drug,0)),""))</f>
        <v>#N/A</v>
      </c>
      <c r="X526" t="e">
        <f>IF(M526=2,"",_xlfn.IFNA(INDEX(drug_codes,MATCH(loaded!AU526,drug,0)),""))</f>
        <v>#N/A</v>
      </c>
      <c r="Y526" t="e">
        <f>IF(M526=2,"",_xlfn.IFNA(INDEX(drug_codes,MATCH(loaded!AW526,drug,0)),""))</f>
        <v>#N/A</v>
      </c>
      <c r="Z526" t="e">
        <f>IF(M526=2,"",_xlfn.IFNA(INDEX(drug_codes,MATCH(loaded!AY526,drug,0)),""))</f>
        <v>#N/A</v>
      </c>
      <c r="AA526" t="e">
        <f>IF(M526=2,"",_xlfn.IFNA(INDEX(drug_codes,MATCH(loaded!BA526,drug,0)),""))</f>
        <v>#N/A</v>
      </c>
      <c r="AB526" t="e">
        <f>INDEX(MTT_codes,MATCH(loaded!BC526,MTT,0))</f>
        <v>#N/A</v>
      </c>
      <c r="AC526" t="str">
        <f>_xlfn.IFNA(INDEX(MTT_codes,MATCH(loaded!BE526,MTT,0)),"")</f>
        <v/>
      </c>
      <c r="AD526" t="str">
        <f>_xlfn.IFNA(INDEX(MTT_codes,MATCH(loaded!BG526,MTT,0)),"")</f>
        <v/>
      </c>
      <c r="AE526" t="str">
        <f>_xlfn.IFNA(INDEX(MTT_codes,MATCH(loaded!BI526,MTT,0)),"")</f>
        <v/>
      </c>
      <c r="AF526" t="str">
        <f>_xlfn.IFNA(INDEX(MTT_codes,MATCH(loaded!BK526,MTT,0)),"")</f>
        <v/>
      </c>
      <c r="AG526" t="str">
        <f>_xlfn.IFNA(INDEX(MTT_codes,MATCH(loaded!BM526,MTT,0)),"")</f>
        <v/>
      </c>
      <c r="AH526" t="e">
        <f>INDEX(liv_ar_codes,MATCH(loaded!BO526,liv_ar,0))</f>
        <v>#N/A</v>
      </c>
      <c r="AI526" t="str">
        <f>_xlfn.IFNA(INDEX(MTT_codes,MATCH(loaded!BQ526,MTT,0)),"")</f>
        <v/>
      </c>
      <c r="AJ526">
        <f>_xlfn.IFNA(INDEX(mental_codes,MATCH(loaded!BS526,mental,0)),9)</f>
        <v>9</v>
      </c>
    </row>
    <row r="527" spans="2:36">
      <c r="B527">
        <f>loaded!C527</f>
        <v>0</v>
      </c>
      <c r="C527">
        <f>loaded!I527</f>
        <v>0</v>
      </c>
      <c r="D527">
        <f>IF(loaded!K527="Male",1,IF(loaded!K527="Female",2,9))</f>
        <v>9</v>
      </c>
      <c r="E527" s="89" t="e">
        <f>IF(stats!$Y$13,DATE(RIGHT(loaded!M527,4),MID(loaded!M527,3,2),LEFT(loaded!M527,2)),DATE(RIGHT(loaded!M527,4), MID(loaded!M527,4,2),LEFT(loaded!M527,2)))</f>
        <v>#VALUE!</v>
      </c>
      <c r="F527" s="67" t="e">
        <f t="shared" si="16"/>
        <v>#VALUE!</v>
      </c>
      <c r="G527" t="str">
        <f>LEFT(loaded!O527,3)</f>
        <v/>
      </c>
      <c r="H527" s="67" t="str">
        <f>_xlfn.IFNA(INDEX(cntry_codes,MATCH(loaded!Q527,countries,0)),IF(loaded!Q527="","0003",""))</f>
        <v>0003</v>
      </c>
      <c r="I527" t="e">
        <f>INDEX(atsi_codes,MATCH(loaded!S527,atsi,0))</f>
        <v>#N/A</v>
      </c>
      <c r="J527" t="e">
        <f>INDEX(lang_codes,MATCH(loaded!U527,lang,0))</f>
        <v>#N/A</v>
      </c>
      <c r="K527" s="6">
        <f>loaded!W527</f>
        <v>0</v>
      </c>
      <c r="L527" t="e">
        <f>INDEX(us_acc_codes,MATCH(loaded!Y527,us_acc,0))</f>
        <v>#N/A</v>
      </c>
      <c r="M527" t="e">
        <f>INDEX(client_codes,MATCH(loaded!AA527,client,0))</f>
        <v>#N/A</v>
      </c>
      <c r="N527" t="e">
        <f>INDEX(src_ref_codes,MATCH(loaded!AC527,src_ref,0))</f>
        <v>#N/A</v>
      </c>
      <c r="O527" s="89" t="e">
        <f>IF(stats!$Y$13,DATE(RIGHT(loaded!AE527,4),MID(loaded!AE527,3,2),LEFT(loaded!AE527,2)),DATE(RIGHT(loaded!AE527,4),MID(loaded!AE527,4,2),LEFT(loaded!AE527,2)))</f>
        <v>#VALUE!</v>
      </c>
      <c r="P527" s="89" t="e">
        <f>IF(stats!$Y$13,DATE(RIGHT(loaded!AG527,4),MID(loaded!AG527,3,2),LEFT(loaded!AG527,2)),DATE(RIGHT(loaded!AG527,4),MID(loaded!AG527,4,2),LEFT(loaded!AG527,2)))</f>
        <v>#VALUE!</v>
      </c>
      <c r="Q527" s="67" t="e">
        <f t="shared" si="17"/>
        <v>#VALUE!</v>
      </c>
      <c r="R527" t="e">
        <f>INDEX(reces_codes,MATCH(loaded!AI527,reason,0))</f>
        <v>#N/A</v>
      </c>
      <c r="S527" t="e">
        <f>INDEX(TDS_codes,MATCH(loaded!AK527,TDS,0))</f>
        <v>#N/A</v>
      </c>
      <c r="T527" t="e">
        <f>IF(M527=2,"",INDEX(method_codes,MATCH(loaded!AM527,method,0)))</f>
        <v>#N/A</v>
      </c>
      <c r="U527" t="e">
        <f>IF(M527=2,"",INDEX(inj_codes,MATCH(loaded!AO527,inj,0)))</f>
        <v>#N/A</v>
      </c>
      <c r="V527" t="e">
        <f>IF(M527=2,"",INDEX(drug_codes,MATCH(loaded!AQ527,drug,0)))</f>
        <v>#N/A</v>
      </c>
      <c r="W527" t="e">
        <f>IF(M527=2,"",_xlfn.IFNA(INDEX(drug_codes,MATCH(loaded!AS527,drug,0)),""))</f>
        <v>#N/A</v>
      </c>
      <c r="X527" t="e">
        <f>IF(M527=2,"",_xlfn.IFNA(INDEX(drug_codes,MATCH(loaded!AU527,drug,0)),""))</f>
        <v>#N/A</v>
      </c>
      <c r="Y527" t="e">
        <f>IF(M527=2,"",_xlfn.IFNA(INDEX(drug_codes,MATCH(loaded!AW527,drug,0)),""))</f>
        <v>#N/A</v>
      </c>
      <c r="Z527" t="e">
        <f>IF(M527=2,"",_xlfn.IFNA(INDEX(drug_codes,MATCH(loaded!AY527,drug,0)),""))</f>
        <v>#N/A</v>
      </c>
      <c r="AA527" t="e">
        <f>IF(M527=2,"",_xlfn.IFNA(INDEX(drug_codes,MATCH(loaded!BA527,drug,0)),""))</f>
        <v>#N/A</v>
      </c>
      <c r="AB527" t="e">
        <f>INDEX(MTT_codes,MATCH(loaded!BC527,MTT,0))</f>
        <v>#N/A</v>
      </c>
      <c r="AC527" t="str">
        <f>_xlfn.IFNA(INDEX(MTT_codes,MATCH(loaded!BE527,MTT,0)),"")</f>
        <v/>
      </c>
      <c r="AD527" t="str">
        <f>_xlfn.IFNA(INDEX(MTT_codes,MATCH(loaded!BG527,MTT,0)),"")</f>
        <v/>
      </c>
      <c r="AE527" t="str">
        <f>_xlfn.IFNA(INDEX(MTT_codes,MATCH(loaded!BI527,MTT,0)),"")</f>
        <v/>
      </c>
      <c r="AF527" t="str">
        <f>_xlfn.IFNA(INDEX(MTT_codes,MATCH(loaded!BK527,MTT,0)),"")</f>
        <v/>
      </c>
      <c r="AG527" t="str">
        <f>_xlfn.IFNA(INDEX(MTT_codes,MATCH(loaded!BM527,MTT,0)),"")</f>
        <v/>
      </c>
      <c r="AH527" t="e">
        <f>INDEX(liv_ar_codes,MATCH(loaded!BO527,liv_ar,0))</f>
        <v>#N/A</v>
      </c>
      <c r="AI527" t="str">
        <f>_xlfn.IFNA(INDEX(MTT_codes,MATCH(loaded!BQ527,MTT,0)),"")</f>
        <v/>
      </c>
      <c r="AJ527">
        <f>_xlfn.IFNA(INDEX(mental_codes,MATCH(loaded!BS527,mental,0)),9)</f>
        <v>9</v>
      </c>
    </row>
    <row r="528" spans="2:36">
      <c r="B528">
        <f>loaded!C528</f>
        <v>0</v>
      </c>
      <c r="C528">
        <f>loaded!I528</f>
        <v>0</v>
      </c>
      <c r="D528">
        <f>IF(loaded!K528="Male",1,IF(loaded!K528="Female",2,9))</f>
        <v>9</v>
      </c>
      <c r="E528" s="89" t="e">
        <f>IF(stats!$Y$13,DATE(RIGHT(loaded!M528,4),MID(loaded!M528,3,2),LEFT(loaded!M528,2)),DATE(RIGHT(loaded!M528,4), MID(loaded!M528,4,2),LEFT(loaded!M528,2)))</f>
        <v>#VALUE!</v>
      </c>
      <c r="F528" s="67" t="e">
        <f t="shared" si="16"/>
        <v>#VALUE!</v>
      </c>
      <c r="G528" t="str">
        <f>LEFT(loaded!O528,3)</f>
        <v/>
      </c>
      <c r="H528" s="67" t="str">
        <f>_xlfn.IFNA(INDEX(cntry_codes,MATCH(loaded!Q528,countries,0)),IF(loaded!Q528="","0003",""))</f>
        <v>0003</v>
      </c>
      <c r="I528" t="e">
        <f>INDEX(atsi_codes,MATCH(loaded!S528,atsi,0))</f>
        <v>#N/A</v>
      </c>
      <c r="J528" t="e">
        <f>INDEX(lang_codes,MATCH(loaded!U528,lang,0))</f>
        <v>#N/A</v>
      </c>
      <c r="K528" s="6">
        <f>loaded!W528</f>
        <v>0</v>
      </c>
      <c r="L528" t="e">
        <f>INDEX(us_acc_codes,MATCH(loaded!Y528,us_acc,0))</f>
        <v>#N/A</v>
      </c>
      <c r="M528" t="e">
        <f>INDEX(client_codes,MATCH(loaded!AA528,client,0))</f>
        <v>#N/A</v>
      </c>
      <c r="N528" t="e">
        <f>INDEX(src_ref_codes,MATCH(loaded!AC528,src_ref,0))</f>
        <v>#N/A</v>
      </c>
      <c r="O528" s="89" t="e">
        <f>IF(stats!$Y$13,DATE(RIGHT(loaded!AE528,4),MID(loaded!AE528,3,2),LEFT(loaded!AE528,2)),DATE(RIGHT(loaded!AE528,4),MID(loaded!AE528,4,2),LEFT(loaded!AE528,2)))</f>
        <v>#VALUE!</v>
      </c>
      <c r="P528" s="89" t="e">
        <f>IF(stats!$Y$13,DATE(RIGHT(loaded!AG528,4),MID(loaded!AG528,3,2),LEFT(loaded!AG528,2)),DATE(RIGHT(loaded!AG528,4),MID(loaded!AG528,4,2),LEFT(loaded!AG528,2)))</f>
        <v>#VALUE!</v>
      </c>
      <c r="Q528" s="67" t="e">
        <f t="shared" si="17"/>
        <v>#VALUE!</v>
      </c>
      <c r="R528" t="e">
        <f>INDEX(reces_codes,MATCH(loaded!AI528,reason,0))</f>
        <v>#N/A</v>
      </c>
      <c r="S528" t="e">
        <f>INDEX(TDS_codes,MATCH(loaded!AK528,TDS,0))</f>
        <v>#N/A</v>
      </c>
      <c r="T528" t="e">
        <f>IF(M528=2,"",INDEX(method_codes,MATCH(loaded!AM528,method,0)))</f>
        <v>#N/A</v>
      </c>
      <c r="U528" t="e">
        <f>IF(M528=2,"",INDEX(inj_codes,MATCH(loaded!AO528,inj,0)))</f>
        <v>#N/A</v>
      </c>
      <c r="V528" t="e">
        <f>IF(M528=2,"",INDEX(drug_codes,MATCH(loaded!AQ528,drug,0)))</f>
        <v>#N/A</v>
      </c>
      <c r="W528" t="e">
        <f>IF(M528=2,"",_xlfn.IFNA(INDEX(drug_codes,MATCH(loaded!AS528,drug,0)),""))</f>
        <v>#N/A</v>
      </c>
      <c r="X528" t="e">
        <f>IF(M528=2,"",_xlfn.IFNA(INDEX(drug_codes,MATCH(loaded!AU528,drug,0)),""))</f>
        <v>#N/A</v>
      </c>
      <c r="Y528" t="e">
        <f>IF(M528=2,"",_xlfn.IFNA(INDEX(drug_codes,MATCH(loaded!AW528,drug,0)),""))</f>
        <v>#N/A</v>
      </c>
      <c r="Z528" t="e">
        <f>IF(M528=2,"",_xlfn.IFNA(INDEX(drug_codes,MATCH(loaded!AY528,drug,0)),""))</f>
        <v>#N/A</v>
      </c>
      <c r="AA528" t="e">
        <f>IF(M528=2,"",_xlfn.IFNA(INDEX(drug_codes,MATCH(loaded!BA528,drug,0)),""))</f>
        <v>#N/A</v>
      </c>
      <c r="AB528" t="e">
        <f>INDEX(MTT_codes,MATCH(loaded!BC528,MTT,0))</f>
        <v>#N/A</v>
      </c>
      <c r="AC528" t="str">
        <f>_xlfn.IFNA(INDEX(MTT_codes,MATCH(loaded!BE528,MTT,0)),"")</f>
        <v/>
      </c>
      <c r="AD528" t="str">
        <f>_xlfn.IFNA(INDEX(MTT_codes,MATCH(loaded!BG528,MTT,0)),"")</f>
        <v/>
      </c>
      <c r="AE528" t="str">
        <f>_xlfn.IFNA(INDEX(MTT_codes,MATCH(loaded!BI528,MTT,0)),"")</f>
        <v/>
      </c>
      <c r="AF528" t="str">
        <f>_xlfn.IFNA(INDEX(MTT_codes,MATCH(loaded!BK528,MTT,0)),"")</f>
        <v/>
      </c>
      <c r="AG528" t="str">
        <f>_xlfn.IFNA(INDEX(MTT_codes,MATCH(loaded!BM528,MTT,0)),"")</f>
        <v/>
      </c>
      <c r="AH528" t="e">
        <f>INDEX(liv_ar_codes,MATCH(loaded!BO528,liv_ar,0))</f>
        <v>#N/A</v>
      </c>
      <c r="AI528" t="str">
        <f>_xlfn.IFNA(INDEX(MTT_codes,MATCH(loaded!BQ528,MTT,0)),"")</f>
        <v/>
      </c>
      <c r="AJ528">
        <f>_xlfn.IFNA(INDEX(mental_codes,MATCH(loaded!BS528,mental,0)),9)</f>
        <v>9</v>
      </c>
    </row>
    <row r="529" spans="2:36">
      <c r="B529">
        <f>loaded!C529</f>
        <v>0</v>
      </c>
      <c r="C529">
        <f>loaded!I529</f>
        <v>0</v>
      </c>
      <c r="D529">
        <f>IF(loaded!K529="Male",1,IF(loaded!K529="Female",2,9))</f>
        <v>9</v>
      </c>
      <c r="E529" s="89" t="e">
        <f>IF(stats!$Y$13,DATE(RIGHT(loaded!M529,4),MID(loaded!M529,3,2),LEFT(loaded!M529,2)),DATE(RIGHT(loaded!M529,4), MID(loaded!M529,4,2),LEFT(loaded!M529,2)))</f>
        <v>#VALUE!</v>
      </c>
      <c r="F529" s="67" t="e">
        <f t="shared" si="16"/>
        <v>#VALUE!</v>
      </c>
      <c r="G529" t="str">
        <f>LEFT(loaded!O529,3)</f>
        <v/>
      </c>
      <c r="H529" s="67" t="str">
        <f>_xlfn.IFNA(INDEX(cntry_codes,MATCH(loaded!Q529,countries,0)),IF(loaded!Q529="","0003",""))</f>
        <v>0003</v>
      </c>
      <c r="I529" t="e">
        <f>INDEX(atsi_codes,MATCH(loaded!S529,atsi,0))</f>
        <v>#N/A</v>
      </c>
      <c r="J529" t="e">
        <f>INDEX(lang_codes,MATCH(loaded!U529,lang,0))</f>
        <v>#N/A</v>
      </c>
      <c r="K529" s="6">
        <f>loaded!W529</f>
        <v>0</v>
      </c>
      <c r="L529" t="e">
        <f>INDEX(us_acc_codes,MATCH(loaded!Y529,us_acc,0))</f>
        <v>#N/A</v>
      </c>
      <c r="M529" t="e">
        <f>INDEX(client_codes,MATCH(loaded!AA529,client,0))</f>
        <v>#N/A</v>
      </c>
      <c r="N529" t="e">
        <f>INDEX(src_ref_codes,MATCH(loaded!AC529,src_ref,0))</f>
        <v>#N/A</v>
      </c>
      <c r="O529" s="89" t="e">
        <f>IF(stats!$Y$13,DATE(RIGHT(loaded!AE529,4),MID(loaded!AE529,3,2),LEFT(loaded!AE529,2)),DATE(RIGHT(loaded!AE529,4),MID(loaded!AE529,4,2),LEFT(loaded!AE529,2)))</f>
        <v>#VALUE!</v>
      </c>
      <c r="P529" s="89" t="e">
        <f>IF(stats!$Y$13,DATE(RIGHT(loaded!AG529,4),MID(loaded!AG529,3,2),LEFT(loaded!AG529,2)),DATE(RIGHT(loaded!AG529,4),MID(loaded!AG529,4,2),LEFT(loaded!AG529,2)))</f>
        <v>#VALUE!</v>
      </c>
      <c r="Q529" s="67" t="e">
        <f t="shared" si="17"/>
        <v>#VALUE!</v>
      </c>
      <c r="R529" t="e">
        <f>INDEX(reces_codes,MATCH(loaded!AI529,reason,0))</f>
        <v>#N/A</v>
      </c>
      <c r="S529" t="e">
        <f>INDEX(TDS_codes,MATCH(loaded!AK529,TDS,0))</f>
        <v>#N/A</v>
      </c>
      <c r="T529" t="e">
        <f>IF(M529=2,"",INDEX(method_codes,MATCH(loaded!AM529,method,0)))</f>
        <v>#N/A</v>
      </c>
      <c r="U529" t="e">
        <f>IF(M529=2,"",INDEX(inj_codes,MATCH(loaded!AO529,inj,0)))</f>
        <v>#N/A</v>
      </c>
      <c r="V529" t="e">
        <f>IF(M529=2,"",INDEX(drug_codes,MATCH(loaded!AQ529,drug,0)))</f>
        <v>#N/A</v>
      </c>
      <c r="W529" t="e">
        <f>IF(M529=2,"",_xlfn.IFNA(INDEX(drug_codes,MATCH(loaded!AS529,drug,0)),""))</f>
        <v>#N/A</v>
      </c>
      <c r="X529" t="e">
        <f>IF(M529=2,"",_xlfn.IFNA(INDEX(drug_codes,MATCH(loaded!AU529,drug,0)),""))</f>
        <v>#N/A</v>
      </c>
      <c r="Y529" t="e">
        <f>IF(M529=2,"",_xlfn.IFNA(INDEX(drug_codes,MATCH(loaded!AW529,drug,0)),""))</f>
        <v>#N/A</v>
      </c>
      <c r="Z529" t="e">
        <f>IF(M529=2,"",_xlfn.IFNA(INDEX(drug_codes,MATCH(loaded!AY529,drug,0)),""))</f>
        <v>#N/A</v>
      </c>
      <c r="AA529" t="e">
        <f>IF(M529=2,"",_xlfn.IFNA(INDEX(drug_codes,MATCH(loaded!BA529,drug,0)),""))</f>
        <v>#N/A</v>
      </c>
      <c r="AB529" t="e">
        <f>INDEX(MTT_codes,MATCH(loaded!BC529,MTT,0))</f>
        <v>#N/A</v>
      </c>
      <c r="AC529" t="str">
        <f>_xlfn.IFNA(INDEX(MTT_codes,MATCH(loaded!BE529,MTT,0)),"")</f>
        <v/>
      </c>
      <c r="AD529" t="str">
        <f>_xlfn.IFNA(INDEX(MTT_codes,MATCH(loaded!BG529,MTT,0)),"")</f>
        <v/>
      </c>
      <c r="AE529" t="str">
        <f>_xlfn.IFNA(INDEX(MTT_codes,MATCH(loaded!BI529,MTT,0)),"")</f>
        <v/>
      </c>
      <c r="AF529" t="str">
        <f>_xlfn.IFNA(INDEX(MTT_codes,MATCH(loaded!BK529,MTT,0)),"")</f>
        <v/>
      </c>
      <c r="AG529" t="str">
        <f>_xlfn.IFNA(INDEX(MTT_codes,MATCH(loaded!BM529,MTT,0)),"")</f>
        <v/>
      </c>
      <c r="AH529" t="e">
        <f>INDEX(liv_ar_codes,MATCH(loaded!BO529,liv_ar,0))</f>
        <v>#N/A</v>
      </c>
      <c r="AI529" t="str">
        <f>_xlfn.IFNA(INDEX(MTT_codes,MATCH(loaded!BQ529,MTT,0)),"")</f>
        <v/>
      </c>
      <c r="AJ529">
        <f>_xlfn.IFNA(INDEX(mental_codes,MATCH(loaded!BS529,mental,0)),9)</f>
        <v>9</v>
      </c>
    </row>
    <row r="530" spans="2:36">
      <c r="B530">
        <f>loaded!C530</f>
        <v>0</v>
      </c>
      <c r="C530">
        <f>loaded!I530</f>
        <v>0</v>
      </c>
      <c r="D530">
        <f>IF(loaded!K530="Male",1,IF(loaded!K530="Female",2,9))</f>
        <v>9</v>
      </c>
      <c r="E530" s="89" t="e">
        <f>IF(stats!$Y$13,DATE(RIGHT(loaded!M530,4),MID(loaded!M530,3,2),LEFT(loaded!M530,2)),DATE(RIGHT(loaded!M530,4), MID(loaded!M530,4,2),LEFT(loaded!M530,2)))</f>
        <v>#VALUE!</v>
      </c>
      <c r="F530" s="67" t="e">
        <f t="shared" si="16"/>
        <v>#VALUE!</v>
      </c>
      <c r="G530" t="str">
        <f>LEFT(loaded!O530,3)</f>
        <v/>
      </c>
      <c r="H530" s="67" t="str">
        <f>_xlfn.IFNA(INDEX(cntry_codes,MATCH(loaded!Q530,countries,0)),IF(loaded!Q530="","0003",""))</f>
        <v>0003</v>
      </c>
      <c r="I530" t="e">
        <f>INDEX(atsi_codes,MATCH(loaded!S530,atsi,0))</f>
        <v>#N/A</v>
      </c>
      <c r="J530" t="e">
        <f>INDEX(lang_codes,MATCH(loaded!U530,lang,0))</f>
        <v>#N/A</v>
      </c>
      <c r="K530" s="6">
        <f>loaded!W530</f>
        <v>0</v>
      </c>
      <c r="L530" t="e">
        <f>INDEX(us_acc_codes,MATCH(loaded!Y530,us_acc,0))</f>
        <v>#N/A</v>
      </c>
      <c r="M530" t="e">
        <f>INDEX(client_codes,MATCH(loaded!AA530,client,0))</f>
        <v>#N/A</v>
      </c>
      <c r="N530" t="e">
        <f>INDEX(src_ref_codes,MATCH(loaded!AC530,src_ref,0))</f>
        <v>#N/A</v>
      </c>
      <c r="O530" s="89" t="e">
        <f>IF(stats!$Y$13,DATE(RIGHT(loaded!AE530,4),MID(loaded!AE530,3,2),LEFT(loaded!AE530,2)),DATE(RIGHT(loaded!AE530,4),MID(loaded!AE530,4,2),LEFT(loaded!AE530,2)))</f>
        <v>#VALUE!</v>
      </c>
      <c r="P530" s="89" t="e">
        <f>IF(stats!$Y$13,DATE(RIGHT(loaded!AG530,4),MID(loaded!AG530,3,2),LEFT(loaded!AG530,2)),DATE(RIGHT(loaded!AG530,4),MID(loaded!AG530,4,2),LEFT(loaded!AG530,2)))</f>
        <v>#VALUE!</v>
      </c>
      <c r="Q530" s="67" t="e">
        <f t="shared" si="17"/>
        <v>#VALUE!</v>
      </c>
      <c r="R530" t="e">
        <f>INDEX(reces_codes,MATCH(loaded!AI530,reason,0))</f>
        <v>#N/A</v>
      </c>
      <c r="S530" t="e">
        <f>INDEX(TDS_codes,MATCH(loaded!AK530,TDS,0))</f>
        <v>#N/A</v>
      </c>
      <c r="T530" t="e">
        <f>IF(M530=2,"",INDEX(method_codes,MATCH(loaded!AM530,method,0)))</f>
        <v>#N/A</v>
      </c>
      <c r="U530" t="e">
        <f>IF(M530=2,"",INDEX(inj_codes,MATCH(loaded!AO530,inj,0)))</f>
        <v>#N/A</v>
      </c>
      <c r="V530" t="e">
        <f>IF(M530=2,"",INDEX(drug_codes,MATCH(loaded!AQ530,drug,0)))</f>
        <v>#N/A</v>
      </c>
      <c r="W530" t="e">
        <f>IF(M530=2,"",_xlfn.IFNA(INDEX(drug_codes,MATCH(loaded!AS530,drug,0)),""))</f>
        <v>#N/A</v>
      </c>
      <c r="X530" t="e">
        <f>IF(M530=2,"",_xlfn.IFNA(INDEX(drug_codes,MATCH(loaded!AU530,drug,0)),""))</f>
        <v>#N/A</v>
      </c>
      <c r="Y530" t="e">
        <f>IF(M530=2,"",_xlfn.IFNA(INDEX(drug_codes,MATCH(loaded!AW530,drug,0)),""))</f>
        <v>#N/A</v>
      </c>
      <c r="Z530" t="e">
        <f>IF(M530=2,"",_xlfn.IFNA(INDEX(drug_codes,MATCH(loaded!AY530,drug,0)),""))</f>
        <v>#N/A</v>
      </c>
      <c r="AA530" t="e">
        <f>IF(M530=2,"",_xlfn.IFNA(INDEX(drug_codes,MATCH(loaded!BA530,drug,0)),""))</f>
        <v>#N/A</v>
      </c>
      <c r="AB530" t="e">
        <f>INDEX(MTT_codes,MATCH(loaded!BC530,MTT,0))</f>
        <v>#N/A</v>
      </c>
      <c r="AC530" t="str">
        <f>_xlfn.IFNA(INDEX(MTT_codes,MATCH(loaded!BE530,MTT,0)),"")</f>
        <v/>
      </c>
      <c r="AD530" t="str">
        <f>_xlfn.IFNA(INDEX(MTT_codes,MATCH(loaded!BG530,MTT,0)),"")</f>
        <v/>
      </c>
      <c r="AE530" t="str">
        <f>_xlfn.IFNA(INDEX(MTT_codes,MATCH(loaded!BI530,MTT,0)),"")</f>
        <v/>
      </c>
      <c r="AF530" t="str">
        <f>_xlfn.IFNA(INDEX(MTT_codes,MATCH(loaded!BK530,MTT,0)),"")</f>
        <v/>
      </c>
      <c r="AG530" t="str">
        <f>_xlfn.IFNA(INDEX(MTT_codes,MATCH(loaded!BM530,MTT,0)),"")</f>
        <v/>
      </c>
      <c r="AH530" t="e">
        <f>INDEX(liv_ar_codes,MATCH(loaded!BO530,liv_ar,0))</f>
        <v>#N/A</v>
      </c>
      <c r="AI530" t="str">
        <f>_xlfn.IFNA(INDEX(MTT_codes,MATCH(loaded!BQ530,MTT,0)),"")</f>
        <v/>
      </c>
      <c r="AJ530">
        <f>_xlfn.IFNA(INDEX(mental_codes,MATCH(loaded!BS530,mental,0)),9)</f>
        <v>9</v>
      </c>
    </row>
    <row r="531" spans="2:36">
      <c r="B531">
        <f>loaded!C531</f>
        <v>0</v>
      </c>
      <c r="C531">
        <f>loaded!I531</f>
        <v>0</v>
      </c>
      <c r="D531">
        <f>IF(loaded!K531="Male",1,IF(loaded!K531="Female",2,9))</f>
        <v>9</v>
      </c>
      <c r="E531" s="89" t="e">
        <f>IF(stats!$Y$13,DATE(RIGHT(loaded!M531,4),MID(loaded!M531,3,2),LEFT(loaded!M531,2)),DATE(RIGHT(loaded!M531,4), MID(loaded!M531,4,2),LEFT(loaded!M531,2)))</f>
        <v>#VALUE!</v>
      </c>
      <c r="F531" s="67" t="e">
        <f t="shared" si="16"/>
        <v>#VALUE!</v>
      </c>
      <c r="G531" t="str">
        <f>LEFT(loaded!O531,3)</f>
        <v/>
      </c>
      <c r="H531" s="67" t="str">
        <f>_xlfn.IFNA(INDEX(cntry_codes,MATCH(loaded!Q531,countries,0)),IF(loaded!Q531="","0003",""))</f>
        <v>0003</v>
      </c>
      <c r="I531" t="e">
        <f>INDEX(atsi_codes,MATCH(loaded!S531,atsi,0))</f>
        <v>#N/A</v>
      </c>
      <c r="J531" t="e">
        <f>INDEX(lang_codes,MATCH(loaded!U531,lang,0))</f>
        <v>#N/A</v>
      </c>
      <c r="K531" s="6">
        <f>loaded!W531</f>
        <v>0</v>
      </c>
      <c r="L531" t="e">
        <f>INDEX(us_acc_codes,MATCH(loaded!Y531,us_acc,0))</f>
        <v>#N/A</v>
      </c>
      <c r="M531" t="e">
        <f>INDEX(client_codes,MATCH(loaded!AA531,client,0))</f>
        <v>#N/A</v>
      </c>
      <c r="N531" t="e">
        <f>INDEX(src_ref_codes,MATCH(loaded!AC531,src_ref,0))</f>
        <v>#N/A</v>
      </c>
      <c r="O531" s="89" t="e">
        <f>IF(stats!$Y$13,DATE(RIGHT(loaded!AE531,4),MID(loaded!AE531,3,2),LEFT(loaded!AE531,2)),DATE(RIGHT(loaded!AE531,4),MID(loaded!AE531,4,2),LEFT(loaded!AE531,2)))</f>
        <v>#VALUE!</v>
      </c>
      <c r="P531" s="89" t="e">
        <f>IF(stats!$Y$13,DATE(RIGHT(loaded!AG531,4),MID(loaded!AG531,3,2),LEFT(loaded!AG531,2)),DATE(RIGHT(loaded!AG531,4),MID(loaded!AG531,4,2),LEFT(loaded!AG531,2)))</f>
        <v>#VALUE!</v>
      </c>
      <c r="Q531" s="67" t="e">
        <f t="shared" si="17"/>
        <v>#VALUE!</v>
      </c>
      <c r="R531" t="e">
        <f>INDEX(reces_codes,MATCH(loaded!AI531,reason,0))</f>
        <v>#N/A</v>
      </c>
      <c r="S531" t="e">
        <f>INDEX(TDS_codes,MATCH(loaded!AK531,TDS,0))</f>
        <v>#N/A</v>
      </c>
      <c r="T531" t="e">
        <f>IF(M531=2,"",INDEX(method_codes,MATCH(loaded!AM531,method,0)))</f>
        <v>#N/A</v>
      </c>
      <c r="U531" t="e">
        <f>IF(M531=2,"",INDEX(inj_codes,MATCH(loaded!AO531,inj,0)))</f>
        <v>#N/A</v>
      </c>
      <c r="V531" t="e">
        <f>IF(M531=2,"",INDEX(drug_codes,MATCH(loaded!AQ531,drug,0)))</f>
        <v>#N/A</v>
      </c>
      <c r="W531" t="e">
        <f>IF(M531=2,"",_xlfn.IFNA(INDEX(drug_codes,MATCH(loaded!AS531,drug,0)),""))</f>
        <v>#N/A</v>
      </c>
      <c r="X531" t="e">
        <f>IF(M531=2,"",_xlfn.IFNA(INDEX(drug_codes,MATCH(loaded!AU531,drug,0)),""))</f>
        <v>#N/A</v>
      </c>
      <c r="Y531" t="e">
        <f>IF(M531=2,"",_xlfn.IFNA(INDEX(drug_codes,MATCH(loaded!AW531,drug,0)),""))</f>
        <v>#N/A</v>
      </c>
      <c r="Z531" t="e">
        <f>IF(M531=2,"",_xlfn.IFNA(INDEX(drug_codes,MATCH(loaded!AY531,drug,0)),""))</f>
        <v>#N/A</v>
      </c>
      <c r="AA531" t="e">
        <f>IF(M531=2,"",_xlfn.IFNA(INDEX(drug_codes,MATCH(loaded!BA531,drug,0)),""))</f>
        <v>#N/A</v>
      </c>
      <c r="AB531" t="e">
        <f>INDEX(MTT_codes,MATCH(loaded!BC531,MTT,0))</f>
        <v>#N/A</v>
      </c>
      <c r="AC531" t="str">
        <f>_xlfn.IFNA(INDEX(MTT_codes,MATCH(loaded!BE531,MTT,0)),"")</f>
        <v/>
      </c>
      <c r="AD531" t="str">
        <f>_xlfn.IFNA(INDEX(MTT_codes,MATCH(loaded!BG531,MTT,0)),"")</f>
        <v/>
      </c>
      <c r="AE531" t="str">
        <f>_xlfn.IFNA(INDEX(MTT_codes,MATCH(loaded!BI531,MTT,0)),"")</f>
        <v/>
      </c>
      <c r="AF531" t="str">
        <f>_xlfn.IFNA(INDEX(MTT_codes,MATCH(loaded!BK531,MTT,0)),"")</f>
        <v/>
      </c>
      <c r="AG531" t="str">
        <f>_xlfn.IFNA(INDEX(MTT_codes,MATCH(loaded!BM531,MTT,0)),"")</f>
        <v/>
      </c>
      <c r="AH531" t="e">
        <f>INDEX(liv_ar_codes,MATCH(loaded!BO531,liv_ar,0))</f>
        <v>#N/A</v>
      </c>
      <c r="AI531" t="str">
        <f>_xlfn.IFNA(INDEX(MTT_codes,MATCH(loaded!BQ531,MTT,0)),"")</f>
        <v/>
      </c>
      <c r="AJ531">
        <f>_xlfn.IFNA(INDEX(mental_codes,MATCH(loaded!BS531,mental,0)),9)</f>
        <v>9</v>
      </c>
    </row>
    <row r="532" spans="2:36">
      <c r="B532">
        <f>loaded!C532</f>
        <v>0</v>
      </c>
      <c r="C532">
        <f>loaded!I532</f>
        <v>0</v>
      </c>
      <c r="D532">
        <f>IF(loaded!K532="Male",1,IF(loaded!K532="Female",2,9))</f>
        <v>9</v>
      </c>
      <c r="E532" s="89" t="e">
        <f>IF(stats!$Y$13,DATE(RIGHT(loaded!M532,4),MID(loaded!M532,3,2),LEFT(loaded!M532,2)),DATE(RIGHT(loaded!M532,4), MID(loaded!M532,4,2),LEFT(loaded!M532,2)))</f>
        <v>#VALUE!</v>
      </c>
      <c r="F532" s="67" t="e">
        <f t="shared" si="16"/>
        <v>#VALUE!</v>
      </c>
      <c r="G532" t="str">
        <f>LEFT(loaded!O532,3)</f>
        <v/>
      </c>
      <c r="H532" s="67" t="str">
        <f>_xlfn.IFNA(INDEX(cntry_codes,MATCH(loaded!Q532,countries,0)),IF(loaded!Q532="","0003",""))</f>
        <v>0003</v>
      </c>
      <c r="I532" t="e">
        <f>INDEX(atsi_codes,MATCH(loaded!S532,atsi,0))</f>
        <v>#N/A</v>
      </c>
      <c r="J532" t="e">
        <f>INDEX(lang_codes,MATCH(loaded!U532,lang,0))</f>
        <v>#N/A</v>
      </c>
      <c r="K532" s="6">
        <f>loaded!W532</f>
        <v>0</v>
      </c>
      <c r="L532" t="e">
        <f>INDEX(us_acc_codes,MATCH(loaded!Y532,us_acc,0))</f>
        <v>#N/A</v>
      </c>
      <c r="M532" t="e">
        <f>INDEX(client_codes,MATCH(loaded!AA532,client,0))</f>
        <v>#N/A</v>
      </c>
      <c r="N532" t="e">
        <f>INDEX(src_ref_codes,MATCH(loaded!AC532,src_ref,0))</f>
        <v>#N/A</v>
      </c>
      <c r="O532" s="89" t="e">
        <f>IF(stats!$Y$13,DATE(RIGHT(loaded!AE532,4),MID(loaded!AE532,3,2),LEFT(loaded!AE532,2)),DATE(RIGHT(loaded!AE532,4),MID(loaded!AE532,4,2),LEFT(loaded!AE532,2)))</f>
        <v>#VALUE!</v>
      </c>
      <c r="P532" s="89" t="e">
        <f>IF(stats!$Y$13,DATE(RIGHT(loaded!AG532,4),MID(loaded!AG532,3,2),LEFT(loaded!AG532,2)),DATE(RIGHT(loaded!AG532,4),MID(loaded!AG532,4,2),LEFT(loaded!AG532,2)))</f>
        <v>#VALUE!</v>
      </c>
      <c r="Q532" s="67" t="e">
        <f t="shared" si="17"/>
        <v>#VALUE!</v>
      </c>
      <c r="R532" t="e">
        <f>INDEX(reces_codes,MATCH(loaded!AI532,reason,0))</f>
        <v>#N/A</v>
      </c>
      <c r="S532" t="e">
        <f>INDEX(TDS_codes,MATCH(loaded!AK532,TDS,0))</f>
        <v>#N/A</v>
      </c>
      <c r="T532" t="e">
        <f>IF(M532=2,"",INDEX(method_codes,MATCH(loaded!AM532,method,0)))</f>
        <v>#N/A</v>
      </c>
      <c r="U532" t="e">
        <f>IF(M532=2,"",INDEX(inj_codes,MATCH(loaded!AO532,inj,0)))</f>
        <v>#N/A</v>
      </c>
      <c r="V532" t="e">
        <f>IF(M532=2,"",INDEX(drug_codes,MATCH(loaded!AQ532,drug,0)))</f>
        <v>#N/A</v>
      </c>
      <c r="W532" t="e">
        <f>IF(M532=2,"",_xlfn.IFNA(INDEX(drug_codes,MATCH(loaded!AS532,drug,0)),""))</f>
        <v>#N/A</v>
      </c>
      <c r="X532" t="e">
        <f>IF(M532=2,"",_xlfn.IFNA(INDEX(drug_codes,MATCH(loaded!AU532,drug,0)),""))</f>
        <v>#N/A</v>
      </c>
      <c r="Y532" t="e">
        <f>IF(M532=2,"",_xlfn.IFNA(INDEX(drug_codes,MATCH(loaded!AW532,drug,0)),""))</f>
        <v>#N/A</v>
      </c>
      <c r="Z532" t="e">
        <f>IF(M532=2,"",_xlfn.IFNA(INDEX(drug_codes,MATCH(loaded!AY532,drug,0)),""))</f>
        <v>#N/A</v>
      </c>
      <c r="AA532" t="e">
        <f>IF(M532=2,"",_xlfn.IFNA(INDEX(drug_codes,MATCH(loaded!BA532,drug,0)),""))</f>
        <v>#N/A</v>
      </c>
      <c r="AB532" t="e">
        <f>INDEX(MTT_codes,MATCH(loaded!BC532,MTT,0))</f>
        <v>#N/A</v>
      </c>
      <c r="AC532" t="str">
        <f>_xlfn.IFNA(INDEX(MTT_codes,MATCH(loaded!BE532,MTT,0)),"")</f>
        <v/>
      </c>
      <c r="AD532" t="str">
        <f>_xlfn.IFNA(INDEX(MTT_codes,MATCH(loaded!BG532,MTT,0)),"")</f>
        <v/>
      </c>
      <c r="AE532" t="str">
        <f>_xlfn.IFNA(INDEX(MTT_codes,MATCH(loaded!BI532,MTT,0)),"")</f>
        <v/>
      </c>
      <c r="AF532" t="str">
        <f>_xlfn.IFNA(INDEX(MTT_codes,MATCH(loaded!BK532,MTT,0)),"")</f>
        <v/>
      </c>
      <c r="AG532" t="str">
        <f>_xlfn.IFNA(INDEX(MTT_codes,MATCH(loaded!BM532,MTT,0)),"")</f>
        <v/>
      </c>
      <c r="AH532" t="e">
        <f>INDEX(liv_ar_codes,MATCH(loaded!BO532,liv_ar,0))</f>
        <v>#N/A</v>
      </c>
      <c r="AI532" t="str">
        <f>_xlfn.IFNA(INDEX(MTT_codes,MATCH(loaded!BQ532,MTT,0)),"")</f>
        <v/>
      </c>
      <c r="AJ532">
        <f>_xlfn.IFNA(INDEX(mental_codes,MATCH(loaded!BS532,mental,0)),9)</f>
        <v>9</v>
      </c>
    </row>
    <row r="533" spans="2:36">
      <c r="B533">
        <f>loaded!C533</f>
        <v>0</v>
      </c>
      <c r="C533">
        <f>loaded!I533</f>
        <v>0</v>
      </c>
      <c r="D533">
        <f>IF(loaded!K533="Male",1,IF(loaded!K533="Female",2,9))</f>
        <v>9</v>
      </c>
      <c r="E533" s="89" t="e">
        <f>IF(stats!$Y$13,DATE(RIGHT(loaded!M533,4),MID(loaded!M533,3,2),LEFT(loaded!M533,2)),DATE(RIGHT(loaded!M533,4), MID(loaded!M533,4,2),LEFT(loaded!M533,2)))</f>
        <v>#VALUE!</v>
      </c>
      <c r="F533" s="67" t="e">
        <f t="shared" si="16"/>
        <v>#VALUE!</v>
      </c>
      <c r="G533" t="str">
        <f>LEFT(loaded!O533,3)</f>
        <v/>
      </c>
      <c r="H533" s="67" t="str">
        <f>_xlfn.IFNA(INDEX(cntry_codes,MATCH(loaded!Q533,countries,0)),IF(loaded!Q533="","0003",""))</f>
        <v>0003</v>
      </c>
      <c r="I533" t="e">
        <f>INDEX(atsi_codes,MATCH(loaded!S533,atsi,0))</f>
        <v>#N/A</v>
      </c>
      <c r="J533" t="e">
        <f>INDEX(lang_codes,MATCH(loaded!U533,lang,0))</f>
        <v>#N/A</v>
      </c>
      <c r="K533" s="6">
        <f>loaded!W533</f>
        <v>0</v>
      </c>
      <c r="L533" t="e">
        <f>INDEX(us_acc_codes,MATCH(loaded!Y533,us_acc,0))</f>
        <v>#N/A</v>
      </c>
      <c r="M533" t="e">
        <f>INDEX(client_codes,MATCH(loaded!AA533,client,0))</f>
        <v>#N/A</v>
      </c>
      <c r="N533" t="e">
        <f>INDEX(src_ref_codes,MATCH(loaded!AC533,src_ref,0))</f>
        <v>#N/A</v>
      </c>
      <c r="O533" s="89" t="e">
        <f>IF(stats!$Y$13,DATE(RIGHT(loaded!AE533,4),MID(loaded!AE533,3,2),LEFT(loaded!AE533,2)),DATE(RIGHT(loaded!AE533,4),MID(loaded!AE533,4,2),LEFT(loaded!AE533,2)))</f>
        <v>#VALUE!</v>
      </c>
      <c r="P533" s="89" t="e">
        <f>IF(stats!$Y$13,DATE(RIGHT(loaded!AG533,4),MID(loaded!AG533,3,2),LEFT(loaded!AG533,2)),DATE(RIGHT(loaded!AG533,4),MID(loaded!AG533,4,2),LEFT(loaded!AG533,2)))</f>
        <v>#VALUE!</v>
      </c>
      <c r="Q533" s="67" t="e">
        <f t="shared" si="17"/>
        <v>#VALUE!</v>
      </c>
      <c r="R533" t="e">
        <f>INDEX(reces_codes,MATCH(loaded!AI533,reason,0))</f>
        <v>#N/A</v>
      </c>
      <c r="S533" t="e">
        <f>INDEX(TDS_codes,MATCH(loaded!AK533,TDS,0))</f>
        <v>#N/A</v>
      </c>
      <c r="T533" t="e">
        <f>IF(M533=2,"",INDEX(method_codes,MATCH(loaded!AM533,method,0)))</f>
        <v>#N/A</v>
      </c>
      <c r="U533" t="e">
        <f>IF(M533=2,"",INDEX(inj_codes,MATCH(loaded!AO533,inj,0)))</f>
        <v>#N/A</v>
      </c>
      <c r="V533" t="e">
        <f>IF(M533=2,"",INDEX(drug_codes,MATCH(loaded!AQ533,drug,0)))</f>
        <v>#N/A</v>
      </c>
      <c r="W533" t="e">
        <f>IF(M533=2,"",_xlfn.IFNA(INDEX(drug_codes,MATCH(loaded!AS533,drug,0)),""))</f>
        <v>#N/A</v>
      </c>
      <c r="X533" t="e">
        <f>IF(M533=2,"",_xlfn.IFNA(INDEX(drug_codes,MATCH(loaded!AU533,drug,0)),""))</f>
        <v>#N/A</v>
      </c>
      <c r="Y533" t="e">
        <f>IF(M533=2,"",_xlfn.IFNA(INDEX(drug_codes,MATCH(loaded!AW533,drug,0)),""))</f>
        <v>#N/A</v>
      </c>
      <c r="Z533" t="e">
        <f>IF(M533=2,"",_xlfn.IFNA(INDEX(drug_codes,MATCH(loaded!AY533,drug,0)),""))</f>
        <v>#N/A</v>
      </c>
      <c r="AA533" t="e">
        <f>IF(M533=2,"",_xlfn.IFNA(INDEX(drug_codes,MATCH(loaded!BA533,drug,0)),""))</f>
        <v>#N/A</v>
      </c>
      <c r="AB533" t="e">
        <f>INDEX(MTT_codes,MATCH(loaded!BC533,MTT,0))</f>
        <v>#N/A</v>
      </c>
      <c r="AC533" t="str">
        <f>_xlfn.IFNA(INDEX(MTT_codes,MATCH(loaded!BE533,MTT,0)),"")</f>
        <v/>
      </c>
      <c r="AD533" t="str">
        <f>_xlfn.IFNA(INDEX(MTT_codes,MATCH(loaded!BG533,MTT,0)),"")</f>
        <v/>
      </c>
      <c r="AE533" t="str">
        <f>_xlfn.IFNA(INDEX(MTT_codes,MATCH(loaded!BI533,MTT,0)),"")</f>
        <v/>
      </c>
      <c r="AF533" t="str">
        <f>_xlfn.IFNA(INDEX(MTT_codes,MATCH(loaded!BK533,MTT,0)),"")</f>
        <v/>
      </c>
      <c r="AG533" t="str">
        <f>_xlfn.IFNA(INDEX(MTT_codes,MATCH(loaded!BM533,MTT,0)),"")</f>
        <v/>
      </c>
      <c r="AH533" t="e">
        <f>INDEX(liv_ar_codes,MATCH(loaded!BO533,liv_ar,0))</f>
        <v>#N/A</v>
      </c>
      <c r="AI533" t="str">
        <f>_xlfn.IFNA(INDEX(MTT_codes,MATCH(loaded!BQ533,MTT,0)),"")</f>
        <v/>
      </c>
      <c r="AJ533">
        <f>_xlfn.IFNA(INDEX(mental_codes,MATCH(loaded!BS533,mental,0)),9)</f>
        <v>9</v>
      </c>
    </row>
    <row r="534" spans="2:36">
      <c r="B534">
        <f>loaded!C534</f>
        <v>0</v>
      </c>
      <c r="C534">
        <f>loaded!I534</f>
        <v>0</v>
      </c>
      <c r="D534">
        <f>IF(loaded!K534="Male",1,IF(loaded!K534="Female",2,9))</f>
        <v>9</v>
      </c>
      <c r="E534" s="89" t="e">
        <f>IF(stats!$Y$13,DATE(RIGHT(loaded!M534,4),MID(loaded!M534,3,2),LEFT(loaded!M534,2)),DATE(RIGHT(loaded!M534,4), MID(loaded!M534,4,2),LEFT(loaded!M534,2)))</f>
        <v>#VALUE!</v>
      </c>
      <c r="F534" s="67" t="e">
        <f t="shared" si="16"/>
        <v>#VALUE!</v>
      </c>
      <c r="G534" t="str">
        <f>LEFT(loaded!O534,3)</f>
        <v/>
      </c>
      <c r="H534" s="67" t="str">
        <f>_xlfn.IFNA(INDEX(cntry_codes,MATCH(loaded!Q534,countries,0)),IF(loaded!Q534="","0003",""))</f>
        <v>0003</v>
      </c>
      <c r="I534" t="e">
        <f>INDEX(atsi_codes,MATCH(loaded!S534,atsi,0))</f>
        <v>#N/A</v>
      </c>
      <c r="J534" t="e">
        <f>INDEX(lang_codes,MATCH(loaded!U534,lang,0))</f>
        <v>#N/A</v>
      </c>
      <c r="K534" s="6">
        <f>loaded!W534</f>
        <v>0</v>
      </c>
      <c r="L534" t="e">
        <f>INDEX(us_acc_codes,MATCH(loaded!Y534,us_acc,0))</f>
        <v>#N/A</v>
      </c>
      <c r="M534" t="e">
        <f>INDEX(client_codes,MATCH(loaded!AA534,client,0))</f>
        <v>#N/A</v>
      </c>
      <c r="N534" t="e">
        <f>INDEX(src_ref_codes,MATCH(loaded!AC534,src_ref,0))</f>
        <v>#N/A</v>
      </c>
      <c r="O534" s="89" t="e">
        <f>IF(stats!$Y$13,DATE(RIGHT(loaded!AE534,4),MID(loaded!AE534,3,2),LEFT(loaded!AE534,2)),DATE(RIGHT(loaded!AE534,4),MID(loaded!AE534,4,2),LEFT(loaded!AE534,2)))</f>
        <v>#VALUE!</v>
      </c>
      <c r="P534" s="89" t="e">
        <f>IF(stats!$Y$13,DATE(RIGHT(loaded!AG534,4),MID(loaded!AG534,3,2),LEFT(loaded!AG534,2)),DATE(RIGHT(loaded!AG534,4),MID(loaded!AG534,4,2),LEFT(loaded!AG534,2)))</f>
        <v>#VALUE!</v>
      </c>
      <c r="Q534" s="67" t="e">
        <f t="shared" si="17"/>
        <v>#VALUE!</v>
      </c>
      <c r="R534" t="e">
        <f>INDEX(reces_codes,MATCH(loaded!AI534,reason,0))</f>
        <v>#N/A</v>
      </c>
      <c r="S534" t="e">
        <f>INDEX(TDS_codes,MATCH(loaded!AK534,TDS,0))</f>
        <v>#N/A</v>
      </c>
      <c r="T534" t="e">
        <f>IF(M534=2,"",INDEX(method_codes,MATCH(loaded!AM534,method,0)))</f>
        <v>#N/A</v>
      </c>
      <c r="U534" t="e">
        <f>IF(M534=2,"",INDEX(inj_codes,MATCH(loaded!AO534,inj,0)))</f>
        <v>#N/A</v>
      </c>
      <c r="V534" t="e">
        <f>IF(M534=2,"",INDEX(drug_codes,MATCH(loaded!AQ534,drug,0)))</f>
        <v>#N/A</v>
      </c>
      <c r="W534" t="e">
        <f>IF(M534=2,"",_xlfn.IFNA(INDEX(drug_codes,MATCH(loaded!AS534,drug,0)),""))</f>
        <v>#N/A</v>
      </c>
      <c r="X534" t="e">
        <f>IF(M534=2,"",_xlfn.IFNA(INDEX(drug_codes,MATCH(loaded!AU534,drug,0)),""))</f>
        <v>#N/A</v>
      </c>
      <c r="Y534" t="e">
        <f>IF(M534=2,"",_xlfn.IFNA(INDEX(drug_codes,MATCH(loaded!AW534,drug,0)),""))</f>
        <v>#N/A</v>
      </c>
      <c r="Z534" t="e">
        <f>IF(M534=2,"",_xlfn.IFNA(INDEX(drug_codes,MATCH(loaded!AY534,drug,0)),""))</f>
        <v>#N/A</v>
      </c>
      <c r="AA534" t="e">
        <f>IF(M534=2,"",_xlfn.IFNA(INDEX(drug_codes,MATCH(loaded!BA534,drug,0)),""))</f>
        <v>#N/A</v>
      </c>
      <c r="AB534" t="e">
        <f>INDEX(MTT_codes,MATCH(loaded!BC534,MTT,0))</f>
        <v>#N/A</v>
      </c>
      <c r="AC534" t="str">
        <f>_xlfn.IFNA(INDEX(MTT_codes,MATCH(loaded!BE534,MTT,0)),"")</f>
        <v/>
      </c>
      <c r="AD534" t="str">
        <f>_xlfn.IFNA(INDEX(MTT_codes,MATCH(loaded!BG534,MTT,0)),"")</f>
        <v/>
      </c>
      <c r="AE534" t="str">
        <f>_xlfn.IFNA(INDEX(MTT_codes,MATCH(loaded!BI534,MTT,0)),"")</f>
        <v/>
      </c>
      <c r="AF534" t="str">
        <f>_xlfn.IFNA(INDEX(MTT_codes,MATCH(loaded!BK534,MTT,0)),"")</f>
        <v/>
      </c>
      <c r="AG534" t="str">
        <f>_xlfn.IFNA(INDEX(MTT_codes,MATCH(loaded!BM534,MTT,0)),"")</f>
        <v/>
      </c>
      <c r="AH534" t="e">
        <f>INDEX(liv_ar_codes,MATCH(loaded!BO534,liv_ar,0))</f>
        <v>#N/A</v>
      </c>
      <c r="AI534" t="str">
        <f>_xlfn.IFNA(INDEX(MTT_codes,MATCH(loaded!BQ534,MTT,0)),"")</f>
        <v/>
      </c>
      <c r="AJ534">
        <f>_xlfn.IFNA(INDEX(mental_codes,MATCH(loaded!BS534,mental,0)),9)</f>
        <v>9</v>
      </c>
    </row>
    <row r="535" spans="2:36">
      <c r="B535">
        <f>loaded!C535</f>
        <v>0</v>
      </c>
      <c r="C535">
        <f>loaded!I535</f>
        <v>0</v>
      </c>
      <c r="D535">
        <f>IF(loaded!K535="Male",1,IF(loaded!K535="Female",2,9))</f>
        <v>9</v>
      </c>
      <c r="E535" s="89" t="e">
        <f>IF(stats!$Y$13,DATE(RIGHT(loaded!M535,4),MID(loaded!M535,3,2),LEFT(loaded!M535,2)),DATE(RIGHT(loaded!M535,4), MID(loaded!M535,4,2),LEFT(loaded!M535,2)))</f>
        <v>#VALUE!</v>
      </c>
      <c r="F535" s="67" t="e">
        <f t="shared" si="16"/>
        <v>#VALUE!</v>
      </c>
      <c r="G535" t="str">
        <f>LEFT(loaded!O535,3)</f>
        <v/>
      </c>
      <c r="H535" s="67" t="str">
        <f>_xlfn.IFNA(INDEX(cntry_codes,MATCH(loaded!Q535,countries,0)),IF(loaded!Q535="","0003",""))</f>
        <v>0003</v>
      </c>
      <c r="I535" t="e">
        <f>INDEX(atsi_codes,MATCH(loaded!S535,atsi,0))</f>
        <v>#N/A</v>
      </c>
      <c r="J535" t="e">
        <f>INDEX(lang_codes,MATCH(loaded!U535,lang,0))</f>
        <v>#N/A</v>
      </c>
      <c r="K535" s="6">
        <f>loaded!W535</f>
        <v>0</v>
      </c>
      <c r="L535" t="e">
        <f>INDEX(us_acc_codes,MATCH(loaded!Y535,us_acc,0))</f>
        <v>#N/A</v>
      </c>
      <c r="M535" t="e">
        <f>INDEX(client_codes,MATCH(loaded!AA535,client,0))</f>
        <v>#N/A</v>
      </c>
      <c r="N535" t="e">
        <f>INDEX(src_ref_codes,MATCH(loaded!AC535,src_ref,0))</f>
        <v>#N/A</v>
      </c>
      <c r="O535" s="89" t="e">
        <f>IF(stats!$Y$13,DATE(RIGHT(loaded!AE535,4),MID(loaded!AE535,3,2),LEFT(loaded!AE535,2)),DATE(RIGHT(loaded!AE535,4),MID(loaded!AE535,4,2),LEFT(loaded!AE535,2)))</f>
        <v>#VALUE!</v>
      </c>
      <c r="P535" s="89" t="e">
        <f>IF(stats!$Y$13,DATE(RIGHT(loaded!AG535,4),MID(loaded!AG535,3,2),LEFT(loaded!AG535,2)),DATE(RIGHT(loaded!AG535,4),MID(loaded!AG535,4,2),LEFT(loaded!AG535,2)))</f>
        <v>#VALUE!</v>
      </c>
      <c r="Q535" s="67" t="e">
        <f t="shared" si="17"/>
        <v>#VALUE!</v>
      </c>
      <c r="R535" t="e">
        <f>INDEX(reces_codes,MATCH(loaded!AI535,reason,0))</f>
        <v>#N/A</v>
      </c>
      <c r="S535" t="e">
        <f>INDEX(TDS_codes,MATCH(loaded!AK535,TDS,0))</f>
        <v>#N/A</v>
      </c>
      <c r="T535" t="e">
        <f>IF(M535=2,"",INDEX(method_codes,MATCH(loaded!AM535,method,0)))</f>
        <v>#N/A</v>
      </c>
      <c r="U535" t="e">
        <f>IF(M535=2,"",INDEX(inj_codes,MATCH(loaded!AO535,inj,0)))</f>
        <v>#N/A</v>
      </c>
      <c r="V535" t="e">
        <f>IF(M535=2,"",INDEX(drug_codes,MATCH(loaded!AQ535,drug,0)))</f>
        <v>#N/A</v>
      </c>
      <c r="W535" t="e">
        <f>IF(M535=2,"",_xlfn.IFNA(INDEX(drug_codes,MATCH(loaded!AS535,drug,0)),""))</f>
        <v>#N/A</v>
      </c>
      <c r="X535" t="e">
        <f>IF(M535=2,"",_xlfn.IFNA(INDEX(drug_codes,MATCH(loaded!AU535,drug,0)),""))</f>
        <v>#N/A</v>
      </c>
      <c r="Y535" t="e">
        <f>IF(M535=2,"",_xlfn.IFNA(INDEX(drug_codes,MATCH(loaded!AW535,drug,0)),""))</f>
        <v>#N/A</v>
      </c>
      <c r="Z535" t="e">
        <f>IF(M535=2,"",_xlfn.IFNA(INDEX(drug_codes,MATCH(loaded!AY535,drug,0)),""))</f>
        <v>#N/A</v>
      </c>
      <c r="AA535" t="e">
        <f>IF(M535=2,"",_xlfn.IFNA(INDEX(drug_codes,MATCH(loaded!BA535,drug,0)),""))</f>
        <v>#N/A</v>
      </c>
      <c r="AB535" t="e">
        <f>INDEX(MTT_codes,MATCH(loaded!BC535,MTT,0))</f>
        <v>#N/A</v>
      </c>
      <c r="AC535" t="str">
        <f>_xlfn.IFNA(INDEX(MTT_codes,MATCH(loaded!BE535,MTT,0)),"")</f>
        <v/>
      </c>
      <c r="AD535" t="str">
        <f>_xlfn.IFNA(INDEX(MTT_codes,MATCH(loaded!BG535,MTT,0)),"")</f>
        <v/>
      </c>
      <c r="AE535" t="str">
        <f>_xlfn.IFNA(INDEX(MTT_codes,MATCH(loaded!BI535,MTT,0)),"")</f>
        <v/>
      </c>
      <c r="AF535" t="str">
        <f>_xlfn.IFNA(INDEX(MTT_codes,MATCH(loaded!BK535,MTT,0)),"")</f>
        <v/>
      </c>
      <c r="AG535" t="str">
        <f>_xlfn.IFNA(INDEX(MTT_codes,MATCH(loaded!BM535,MTT,0)),"")</f>
        <v/>
      </c>
      <c r="AH535" t="e">
        <f>INDEX(liv_ar_codes,MATCH(loaded!BO535,liv_ar,0))</f>
        <v>#N/A</v>
      </c>
      <c r="AI535" t="str">
        <f>_xlfn.IFNA(INDEX(MTT_codes,MATCH(loaded!BQ535,MTT,0)),"")</f>
        <v/>
      </c>
      <c r="AJ535">
        <f>_xlfn.IFNA(INDEX(mental_codes,MATCH(loaded!BS535,mental,0)),9)</f>
        <v>9</v>
      </c>
    </row>
    <row r="536" spans="2:36">
      <c r="B536">
        <f>loaded!C536</f>
        <v>0</v>
      </c>
      <c r="C536">
        <f>loaded!I536</f>
        <v>0</v>
      </c>
      <c r="D536">
        <f>IF(loaded!K536="Male",1,IF(loaded!K536="Female",2,9))</f>
        <v>9</v>
      </c>
      <c r="E536" s="89" t="e">
        <f>IF(stats!$Y$13,DATE(RIGHT(loaded!M536,4),MID(loaded!M536,3,2),LEFT(loaded!M536,2)),DATE(RIGHT(loaded!M536,4), MID(loaded!M536,4,2),LEFT(loaded!M536,2)))</f>
        <v>#VALUE!</v>
      </c>
      <c r="F536" s="67" t="e">
        <f t="shared" si="16"/>
        <v>#VALUE!</v>
      </c>
      <c r="G536" t="str">
        <f>LEFT(loaded!O536,3)</f>
        <v/>
      </c>
      <c r="H536" s="67" t="str">
        <f>_xlfn.IFNA(INDEX(cntry_codes,MATCH(loaded!Q536,countries,0)),IF(loaded!Q536="","0003",""))</f>
        <v>0003</v>
      </c>
      <c r="I536" t="e">
        <f>INDEX(atsi_codes,MATCH(loaded!S536,atsi,0))</f>
        <v>#N/A</v>
      </c>
      <c r="J536" t="e">
        <f>INDEX(lang_codes,MATCH(loaded!U536,lang,0))</f>
        <v>#N/A</v>
      </c>
      <c r="K536" s="6">
        <f>loaded!W536</f>
        <v>0</v>
      </c>
      <c r="L536" t="e">
        <f>INDEX(us_acc_codes,MATCH(loaded!Y536,us_acc,0))</f>
        <v>#N/A</v>
      </c>
      <c r="M536" t="e">
        <f>INDEX(client_codes,MATCH(loaded!AA536,client,0))</f>
        <v>#N/A</v>
      </c>
      <c r="N536" t="e">
        <f>INDEX(src_ref_codes,MATCH(loaded!AC536,src_ref,0))</f>
        <v>#N/A</v>
      </c>
      <c r="O536" s="89" t="e">
        <f>IF(stats!$Y$13,DATE(RIGHT(loaded!AE536,4),MID(loaded!AE536,3,2),LEFT(loaded!AE536,2)),DATE(RIGHT(loaded!AE536,4),MID(loaded!AE536,4,2),LEFT(loaded!AE536,2)))</f>
        <v>#VALUE!</v>
      </c>
      <c r="P536" s="89" t="e">
        <f>IF(stats!$Y$13,DATE(RIGHT(loaded!AG536,4),MID(loaded!AG536,3,2),LEFT(loaded!AG536,2)),DATE(RIGHT(loaded!AG536,4),MID(loaded!AG536,4,2),LEFT(loaded!AG536,2)))</f>
        <v>#VALUE!</v>
      </c>
      <c r="Q536" s="67" t="e">
        <f t="shared" si="17"/>
        <v>#VALUE!</v>
      </c>
      <c r="R536" t="e">
        <f>INDEX(reces_codes,MATCH(loaded!AI536,reason,0))</f>
        <v>#N/A</v>
      </c>
      <c r="S536" t="e">
        <f>INDEX(TDS_codes,MATCH(loaded!AK536,TDS,0))</f>
        <v>#N/A</v>
      </c>
      <c r="T536" t="e">
        <f>IF(M536=2,"",INDEX(method_codes,MATCH(loaded!AM536,method,0)))</f>
        <v>#N/A</v>
      </c>
      <c r="U536" t="e">
        <f>IF(M536=2,"",INDEX(inj_codes,MATCH(loaded!AO536,inj,0)))</f>
        <v>#N/A</v>
      </c>
      <c r="V536" t="e">
        <f>IF(M536=2,"",INDEX(drug_codes,MATCH(loaded!AQ536,drug,0)))</f>
        <v>#N/A</v>
      </c>
      <c r="W536" t="e">
        <f>IF(M536=2,"",_xlfn.IFNA(INDEX(drug_codes,MATCH(loaded!AS536,drug,0)),""))</f>
        <v>#N/A</v>
      </c>
      <c r="X536" t="e">
        <f>IF(M536=2,"",_xlfn.IFNA(INDEX(drug_codes,MATCH(loaded!AU536,drug,0)),""))</f>
        <v>#N/A</v>
      </c>
      <c r="Y536" t="e">
        <f>IF(M536=2,"",_xlfn.IFNA(INDEX(drug_codes,MATCH(loaded!AW536,drug,0)),""))</f>
        <v>#N/A</v>
      </c>
      <c r="Z536" t="e">
        <f>IF(M536=2,"",_xlfn.IFNA(INDEX(drug_codes,MATCH(loaded!AY536,drug,0)),""))</f>
        <v>#N/A</v>
      </c>
      <c r="AA536" t="e">
        <f>IF(M536=2,"",_xlfn.IFNA(INDEX(drug_codes,MATCH(loaded!BA536,drug,0)),""))</f>
        <v>#N/A</v>
      </c>
      <c r="AB536" t="e">
        <f>INDEX(MTT_codes,MATCH(loaded!BC536,MTT,0))</f>
        <v>#N/A</v>
      </c>
      <c r="AC536" t="str">
        <f>_xlfn.IFNA(INDEX(MTT_codes,MATCH(loaded!BE536,MTT,0)),"")</f>
        <v/>
      </c>
      <c r="AD536" t="str">
        <f>_xlfn.IFNA(INDEX(MTT_codes,MATCH(loaded!BG536,MTT,0)),"")</f>
        <v/>
      </c>
      <c r="AE536" t="str">
        <f>_xlfn.IFNA(INDEX(MTT_codes,MATCH(loaded!BI536,MTT,0)),"")</f>
        <v/>
      </c>
      <c r="AF536" t="str">
        <f>_xlfn.IFNA(INDEX(MTT_codes,MATCH(loaded!BK536,MTT,0)),"")</f>
        <v/>
      </c>
      <c r="AG536" t="str">
        <f>_xlfn.IFNA(INDEX(MTT_codes,MATCH(loaded!BM536,MTT,0)),"")</f>
        <v/>
      </c>
      <c r="AH536" t="e">
        <f>INDEX(liv_ar_codes,MATCH(loaded!BO536,liv_ar,0))</f>
        <v>#N/A</v>
      </c>
      <c r="AI536" t="str">
        <f>_xlfn.IFNA(INDEX(MTT_codes,MATCH(loaded!BQ536,MTT,0)),"")</f>
        <v/>
      </c>
      <c r="AJ536">
        <f>_xlfn.IFNA(INDEX(mental_codes,MATCH(loaded!BS536,mental,0)),9)</f>
        <v>9</v>
      </c>
    </row>
    <row r="537" spans="2:36">
      <c r="B537">
        <f>loaded!C537</f>
        <v>0</v>
      </c>
      <c r="C537">
        <f>loaded!I537</f>
        <v>0</v>
      </c>
      <c r="D537">
        <f>IF(loaded!K537="Male",1,IF(loaded!K537="Female",2,9))</f>
        <v>9</v>
      </c>
      <c r="E537" s="89" t="e">
        <f>IF(stats!$Y$13,DATE(RIGHT(loaded!M537,4),MID(loaded!M537,3,2),LEFT(loaded!M537,2)),DATE(RIGHT(loaded!M537,4), MID(loaded!M537,4,2),LEFT(loaded!M537,2)))</f>
        <v>#VALUE!</v>
      </c>
      <c r="F537" s="67" t="e">
        <f t="shared" si="16"/>
        <v>#VALUE!</v>
      </c>
      <c r="G537" t="str">
        <f>LEFT(loaded!O537,3)</f>
        <v/>
      </c>
      <c r="H537" s="67" t="str">
        <f>_xlfn.IFNA(INDEX(cntry_codes,MATCH(loaded!Q537,countries,0)),IF(loaded!Q537="","0003",""))</f>
        <v>0003</v>
      </c>
      <c r="I537" t="e">
        <f>INDEX(atsi_codes,MATCH(loaded!S537,atsi,0))</f>
        <v>#N/A</v>
      </c>
      <c r="J537" t="e">
        <f>INDEX(lang_codes,MATCH(loaded!U537,lang,0))</f>
        <v>#N/A</v>
      </c>
      <c r="K537" s="6">
        <f>loaded!W537</f>
        <v>0</v>
      </c>
      <c r="L537" t="e">
        <f>INDEX(us_acc_codes,MATCH(loaded!Y537,us_acc,0))</f>
        <v>#N/A</v>
      </c>
      <c r="M537" t="e">
        <f>INDEX(client_codes,MATCH(loaded!AA537,client,0))</f>
        <v>#N/A</v>
      </c>
      <c r="N537" t="e">
        <f>INDEX(src_ref_codes,MATCH(loaded!AC537,src_ref,0))</f>
        <v>#N/A</v>
      </c>
      <c r="O537" s="89" t="e">
        <f>IF(stats!$Y$13,DATE(RIGHT(loaded!AE537,4),MID(loaded!AE537,3,2),LEFT(loaded!AE537,2)),DATE(RIGHT(loaded!AE537,4),MID(loaded!AE537,4,2),LEFT(loaded!AE537,2)))</f>
        <v>#VALUE!</v>
      </c>
      <c r="P537" s="89" t="e">
        <f>IF(stats!$Y$13,DATE(RIGHT(loaded!AG537,4),MID(loaded!AG537,3,2),LEFT(loaded!AG537,2)),DATE(RIGHT(loaded!AG537,4),MID(loaded!AG537,4,2),LEFT(loaded!AG537,2)))</f>
        <v>#VALUE!</v>
      </c>
      <c r="Q537" s="67" t="e">
        <f t="shared" si="17"/>
        <v>#VALUE!</v>
      </c>
      <c r="R537" t="e">
        <f>INDEX(reces_codes,MATCH(loaded!AI537,reason,0))</f>
        <v>#N/A</v>
      </c>
      <c r="S537" t="e">
        <f>INDEX(TDS_codes,MATCH(loaded!AK537,TDS,0))</f>
        <v>#N/A</v>
      </c>
      <c r="T537" t="e">
        <f>IF(M537=2,"",INDEX(method_codes,MATCH(loaded!AM537,method,0)))</f>
        <v>#N/A</v>
      </c>
      <c r="U537" t="e">
        <f>IF(M537=2,"",INDEX(inj_codes,MATCH(loaded!AO537,inj,0)))</f>
        <v>#N/A</v>
      </c>
      <c r="V537" t="e">
        <f>IF(M537=2,"",INDEX(drug_codes,MATCH(loaded!AQ537,drug,0)))</f>
        <v>#N/A</v>
      </c>
      <c r="W537" t="e">
        <f>IF(M537=2,"",_xlfn.IFNA(INDEX(drug_codes,MATCH(loaded!AS537,drug,0)),""))</f>
        <v>#N/A</v>
      </c>
      <c r="X537" t="e">
        <f>IF(M537=2,"",_xlfn.IFNA(INDEX(drug_codes,MATCH(loaded!AU537,drug,0)),""))</f>
        <v>#N/A</v>
      </c>
      <c r="Y537" t="e">
        <f>IF(M537=2,"",_xlfn.IFNA(INDEX(drug_codes,MATCH(loaded!AW537,drug,0)),""))</f>
        <v>#N/A</v>
      </c>
      <c r="Z537" t="e">
        <f>IF(M537=2,"",_xlfn.IFNA(INDEX(drug_codes,MATCH(loaded!AY537,drug,0)),""))</f>
        <v>#N/A</v>
      </c>
      <c r="AA537" t="e">
        <f>IF(M537=2,"",_xlfn.IFNA(INDEX(drug_codes,MATCH(loaded!BA537,drug,0)),""))</f>
        <v>#N/A</v>
      </c>
      <c r="AB537" t="e">
        <f>INDEX(MTT_codes,MATCH(loaded!BC537,MTT,0))</f>
        <v>#N/A</v>
      </c>
      <c r="AC537" t="str">
        <f>_xlfn.IFNA(INDEX(MTT_codes,MATCH(loaded!BE537,MTT,0)),"")</f>
        <v/>
      </c>
      <c r="AD537" t="str">
        <f>_xlfn.IFNA(INDEX(MTT_codes,MATCH(loaded!BG537,MTT,0)),"")</f>
        <v/>
      </c>
      <c r="AE537" t="str">
        <f>_xlfn.IFNA(INDEX(MTT_codes,MATCH(loaded!BI537,MTT,0)),"")</f>
        <v/>
      </c>
      <c r="AF537" t="str">
        <f>_xlfn.IFNA(INDEX(MTT_codes,MATCH(loaded!BK537,MTT,0)),"")</f>
        <v/>
      </c>
      <c r="AG537" t="str">
        <f>_xlfn.IFNA(INDEX(MTT_codes,MATCH(loaded!BM537,MTT,0)),"")</f>
        <v/>
      </c>
      <c r="AH537" t="e">
        <f>INDEX(liv_ar_codes,MATCH(loaded!BO537,liv_ar,0))</f>
        <v>#N/A</v>
      </c>
      <c r="AI537" t="str">
        <f>_xlfn.IFNA(INDEX(MTT_codes,MATCH(loaded!BQ537,MTT,0)),"")</f>
        <v/>
      </c>
      <c r="AJ537">
        <f>_xlfn.IFNA(INDEX(mental_codes,MATCH(loaded!BS537,mental,0)),9)</f>
        <v>9</v>
      </c>
    </row>
    <row r="538" spans="2:36">
      <c r="B538">
        <f>loaded!C538</f>
        <v>0</v>
      </c>
      <c r="C538">
        <f>loaded!I538</f>
        <v>0</v>
      </c>
      <c r="D538">
        <f>IF(loaded!K538="Male",1,IF(loaded!K538="Female",2,9))</f>
        <v>9</v>
      </c>
      <c r="E538" s="89" t="e">
        <f>IF(stats!$Y$13,DATE(RIGHT(loaded!M538,4),MID(loaded!M538,3,2),LEFT(loaded!M538,2)),DATE(RIGHT(loaded!M538,4), MID(loaded!M538,4,2),LEFT(loaded!M538,2)))</f>
        <v>#VALUE!</v>
      </c>
      <c r="F538" s="67" t="e">
        <f t="shared" si="16"/>
        <v>#VALUE!</v>
      </c>
      <c r="G538" t="str">
        <f>LEFT(loaded!O538,3)</f>
        <v/>
      </c>
      <c r="H538" s="67" t="str">
        <f>_xlfn.IFNA(INDEX(cntry_codes,MATCH(loaded!Q538,countries,0)),IF(loaded!Q538="","0003",""))</f>
        <v>0003</v>
      </c>
      <c r="I538" t="e">
        <f>INDEX(atsi_codes,MATCH(loaded!S538,atsi,0))</f>
        <v>#N/A</v>
      </c>
      <c r="J538" t="e">
        <f>INDEX(lang_codes,MATCH(loaded!U538,lang,0))</f>
        <v>#N/A</v>
      </c>
      <c r="K538" s="6">
        <f>loaded!W538</f>
        <v>0</v>
      </c>
      <c r="L538" t="e">
        <f>INDEX(us_acc_codes,MATCH(loaded!Y538,us_acc,0))</f>
        <v>#N/A</v>
      </c>
      <c r="M538" t="e">
        <f>INDEX(client_codes,MATCH(loaded!AA538,client,0))</f>
        <v>#N/A</v>
      </c>
      <c r="N538" t="e">
        <f>INDEX(src_ref_codes,MATCH(loaded!AC538,src_ref,0))</f>
        <v>#N/A</v>
      </c>
      <c r="O538" s="89" t="e">
        <f>IF(stats!$Y$13,DATE(RIGHT(loaded!AE538,4),MID(loaded!AE538,3,2),LEFT(loaded!AE538,2)),DATE(RIGHT(loaded!AE538,4),MID(loaded!AE538,4,2),LEFT(loaded!AE538,2)))</f>
        <v>#VALUE!</v>
      </c>
      <c r="P538" s="89" t="e">
        <f>IF(stats!$Y$13,DATE(RIGHT(loaded!AG538,4),MID(loaded!AG538,3,2),LEFT(loaded!AG538,2)),DATE(RIGHT(loaded!AG538,4),MID(loaded!AG538,4,2),LEFT(loaded!AG538,2)))</f>
        <v>#VALUE!</v>
      </c>
      <c r="Q538" s="67" t="e">
        <f t="shared" si="17"/>
        <v>#VALUE!</v>
      </c>
      <c r="R538" t="e">
        <f>INDEX(reces_codes,MATCH(loaded!AI538,reason,0))</f>
        <v>#N/A</v>
      </c>
      <c r="S538" t="e">
        <f>INDEX(TDS_codes,MATCH(loaded!AK538,TDS,0))</f>
        <v>#N/A</v>
      </c>
      <c r="T538" t="e">
        <f>IF(M538=2,"",INDEX(method_codes,MATCH(loaded!AM538,method,0)))</f>
        <v>#N/A</v>
      </c>
      <c r="U538" t="e">
        <f>IF(M538=2,"",INDEX(inj_codes,MATCH(loaded!AO538,inj,0)))</f>
        <v>#N/A</v>
      </c>
      <c r="V538" t="e">
        <f>IF(M538=2,"",INDEX(drug_codes,MATCH(loaded!AQ538,drug,0)))</f>
        <v>#N/A</v>
      </c>
      <c r="W538" t="e">
        <f>IF(M538=2,"",_xlfn.IFNA(INDEX(drug_codes,MATCH(loaded!AS538,drug,0)),""))</f>
        <v>#N/A</v>
      </c>
      <c r="X538" t="e">
        <f>IF(M538=2,"",_xlfn.IFNA(INDEX(drug_codes,MATCH(loaded!AU538,drug,0)),""))</f>
        <v>#N/A</v>
      </c>
      <c r="Y538" t="e">
        <f>IF(M538=2,"",_xlfn.IFNA(INDEX(drug_codes,MATCH(loaded!AW538,drug,0)),""))</f>
        <v>#N/A</v>
      </c>
      <c r="Z538" t="e">
        <f>IF(M538=2,"",_xlfn.IFNA(INDEX(drug_codes,MATCH(loaded!AY538,drug,0)),""))</f>
        <v>#N/A</v>
      </c>
      <c r="AA538" t="e">
        <f>IF(M538=2,"",_xlfn.IFNA(INDEX(drug_codes,MATCH(loaded!BA538,drug,0)),""))</f>
        <v>#N/A</v>
      </c>
      <c r="AB538" t="e">
        <f>INDEX(MTT_codes,MATCH(loaded!BC538,MTT,0))</f>
        <v>#N/A</v>
      </c>
      <c r="AC538" t="str">
        <f>_xlfn.IFNA(INDEX(MTT_codes,MATCH(loaded!BE538,MTT,0)),"")</f>
        <v/>
      </c>
      <c r="AD538" t="str">
        <f>_xlfn.IFNA(INDEX(MTT_codes,MATCH(loaded!BG538,MTT,0)),"")</f>
        <v/>
      </c>
      <c r="AE538" t="str">
        <f>_xlfn.IFNA(INDEX(MTT_codes,MATCH(loaded!BI538,MTT,0)),"")</f>
        <v/>
      </c>
      <c r="AF538" t="str">
        <f>_xlfn.IFNA(INDEX(MTT_codes,MATCH(loaded!BK538,MTT,0)),"")</f>
        <v/>
      </c>
      <c r="AG538" t="str">
        <f>_xlfn.IFNA(INDEX(MTT_codes,MATCH(loaded!BM538,MTT,0)),"")</f>
        <v/>
      </c>
      <c r="AH538" t="e">
        <f>INDEX(liv_ar_codes,MATCH(loaded!BO538,liv_ar,0))</f>
        <v>#N/A</v>
      </c>
      <c r="AI538" t="str">
        <f>_xlfn.IFNA(INDEX(MTT_codes,MATCH(loaded!BQ538,MTT,0)),"")</f>
        <v/>
      </c>
      <c r="AJ538">
        <f>_xlfn.IFNA(INDEX(mental_codes,MATCH(loaded!BS538,mental,0)),9)</f>
        <v>9</v>
      </c>
    </row>
    <row r="539" spans="2:36">
      <c r="B539">
        <f>loaded!C539</f>
        <v>0</v>
      </c>
      <c r="C539">
        <f>loaded!I539</f>
        <v>0</v>
      </c>
      <c r="D539">
        <f>IF(loaded!K539="Male",1,IF(loaded!K539="Female",2,9))</f>
        <v>9</v>
      </c>
      <c r="E539" s="89" t="e">
        <f>IF(stats!$Y$13,DATE(RIGHT(loaded!M539,4),MID(loaded!M539,3,2),LEFT(loaded!M539,2)),DATE(RIGHT(loaded!M539,4), MID(loaded!M539,4,2),LEFT(loaded!M539,2)))</f>
        <v>#VALUE!</v>
      </c>
      <c r="F539" s="67" t="e">
        <f t="shared" si="16"/>
        <v>#VALUE!</v>
      </c>
      <c r="G539" t="str">
        <f>LEFT(loaded!O539,3)</f>
        <v/>
      </c>
      <c r="H539" s="67" t="str">
        <f>_xlfn.IFNA(INDEX(cntry_codes,MATCH(loaded!Q539,countries,0)),IF(loaded!Q539="","0003",""))</f>
        <v>0003</v>
      </c>
      <c r="I539" t="e">
        <f>INDEX(atsi_codes,MATCH(loaded!S539,atsi,0))</f>
        <v>#N/A</v>
      </c>
      <c r="J539" t="e">
        <f>INDEX(lang_codes,MATCH(loaded!U539,lang,0))</f>
        <v>#N/A</v>
      </c>
      <c r="K539" s="6">
        <f>loaded!W539</f>
        <v>0</v>
      </c>
      <c r="L539" t="e">
        <f>INDEX(us_acc_codes,MATCH(loaded!Y539,us_acc,0))</f>
        <v>#N/A</v>
      </c>
      <c r="M539" t="e">
        <f>INDEX(client_codes,MATCH(loaded!AA539,client,0))</f>
        <v>#N/A</v>
      </c>
      <c r="N539" t="e">
        <f>INDEX(src_ref_codes,MATCH(loaded!AC539,src_ref,0))</f>
        <v>#N/A</v>
      </c>
      <c r="O539" s="89" t="e">
        <f>IF(stats!$Y$13,DATE(RIGHT(loaded!AE539,4),MID(loaded!AE539,3,2),LEFT(loaded!AE539,2)),DATE(RIGHT(loaded!AE539,4),MID(loaded!AE539,4,2),LEFT(loaded!AE539,2)))</f>
        <v>#VALUE!</v>
      </c>
      <c r="P539" s="89" t="e">
        <f>IF(stats!$Y$13,DATE(RIGHT(loaded!AG539,4),MID(loaded!AG539,3,2),LEFT(loaded!AG539,2)),DATE(RIGHT(loaded!AG539,4),MID(loaded!AG539,4,2),LEFT(loaded!AG539,2)))</f>
        <v>#VALUE!</v>
      </c>
      <c r="Q539" s="67" t="e">
        <f t="shared" si="17"/>
        <v>#VALUE!</v>
      </c>
      <c r="R539" t="e">
        <f>INDEX(reces_codes,MATCH(loaded!AI539,reason,0))</f>
        <v>#N/A</v>
      </c>
      <c r="S539" t="e">
        <f>INDEX(TDS_codes,MATCH(loaded!AK539,TDS,0))</f>
        <v>#N/A</v>
      </c>
      <c r="T539" t="e">
        <f>IF(M539=2,"",INDEX(method_codes,MATCH(loaded!AM539,method,0)))</f>
        <v>#N/A</v>
      </c>
      <c r="U539" t="e">
        <f>IF(M539=2,"",INDEX(inj_codes,MATCH(loaded!AO539,inj,0)))</f>
        <v>#N/A</v>
      </c>
      <c r="V539" t="e">
        <f>IF(M539=2,"",INDEX(drug_codes,MATCH(loaded!AQ539,drug,0)))</f>
        <v>#N/A</v>
      </c>
      <c r="W539" t="e">
        <f>IF(M539=2,"",_xlfn.IFNA(INDEX(drug_codes,MATCH(loaded!AS539,drug,0)),""))</f>
        <v>#N/A</v>
      </c>
      <c r="X539" t="e">
        <f>IF(M539=2,"",_xlfn.IFNA(INDEX(drug_codes,MATCH(loaded!AU539,drug,0)),""))</f>
        <v>#N/A</v>
      </c>
      <c r="Y539" t="e">
        <f>IF(M539=2,"",_xlfn.IFNA(INDEX(drug_codes,MATCH(loaded!AW539,drug,0)),""))</f>
        <v>#N/A</v>
      </c>
      <c r="Z539" t="e">
        <f>IF(M539=2,"",_xlfn.IFNA(INDEX(drug_codes,MATCH(loaded!AY539,drug,0)),""))</f>
        <v>#N/A</v>
      </c>
      <c r="AA539" t="e">
        <f>IF(M539=2,"",_xlfn.IFNA(INDEX(drug_codes,MATCH(loaded!BA539,drug,0)),""))</f>
        <v>#N/A</v>
      </c>
      <c r="AB539" t="e">
        <f>INDEX(MTT_codes,MATCH(loaded!BC539,MTT,0))</f>
        <v>#N/A</v>
      </c>
      <c r="AC539" t="str">
        <f>_xlfn.IFNA(INDEX(MTT_codes,MATCH(loaded!BE539,MTT,0)),"")</f>
        <v/>
      </c>
      <c r="AD539" t="str">
        <f>_xlfn.IFNA(INDEX(MTT_codes,MATCH(loaded!BG539,MTT,0)),"")</f>
        <v/>
      </c>
      <c r="AE539" t="str">
        <f>_xlfn.IFNA(INDEX(MTT_codes,MATCH(loaded!BI539,MTT,0)),"")</f>
        <v/>
      </c>
      <c r="AF539" t="str">
        <f>_xlfn.IFNA(INDEX(MTT_codes,MATCH(loaded!BK539,MTT,0)),"")</f>
        <v/>
      </c>
      <c r="AG539" t="str">
        <f>_xlfn.IFNA(INDEX(MTT_codes,MATCH(loaded!BM539,MTT,0)),"")</f>
        <v/>
      </c>
      <c r="AH539" t="e">
        <f>INDEX(liv_ar_codes,MATCH(loaded!BO539,liv_ar,0))</f>
        <v>#N/A</v>
      </c>
      <c r="AI539" t="str">
        <f>_xlfn.IFNA(INDEX(MTT_codes,MATCH(loaded!BQ539,MTT,0)),"")</f>
        <v/>
      </c>
      <c r="AJ539">
        <f>_xlfn.IFNA(INDEX(mental_codes,MATCH(loaded!BS539,mental,0)),9)</f>
        <v>9</v>
      </c>
    </row>
    <row r="540" spans="2:36">
      <c r="B540">
        <f>loaded!C540</f>
        <v>0</v>
      </c>
      <c r="C540">
        <f>loaded!I540</f>
        <v>0</v>
      </c>
      <c r="D540">
        <f>IF(loaded!K540="Male",1,IF(loaded!K540="Female",2,9))</f>
        <v>9</v>
      </c>
      <c r="E540" s="89" t="e">
        <f>IF(stats!$Y$13,DATE(RIGHT(loaded!M540,4),MID(loaded!M540,3,2),LEFT(loaded!M540,2)),DATE(RIGHT(loaded!M540,4), MID(loaded!M540,4,2),LEFT(loaded!M540,2)))</f>
        <v>#VALUE!</v>
      </c>
      <c r="F540" s="67" t="e">
        <f t="shared" si="16"/>
        <v>#VALUE!</v>
      </c>
      <c r="G540" t="str">
        <f>LEFT(loaded!O540,3)</f>
        <v/>
      </c>
      <c r="H540" s="67" t="str">
        <f>_xlfn.IFNA(INDEX(cntry_codes,MATCH(loaded!Q540,countries,0)),IF(loaded!Q540="","0003",""))</f>
        <v>0003</v>
      </c>
      <c r="I540" t="e">
        <f>INDEX(atsi_codes,MATCH(loaded!S540,atsi,0))</f>
        <v>#N/A</v>
      </c>
      <c r="J540" t="e">
        <f>INDEX(lang_codes,MATCH(loaded!U540,lang,0))</f>
        <v>#N/A</v>
      </c>
      <c r="K540" s="6">
        <f>loaded!W540</f>
        <v>0</v>
      </c>
      <c r="L540" t="e">
        <f>INDEX(us_acc_codes,MATCH(loaded!Y540,us_acc,0))</f>
        <v>#N/A</v>
      </c>
      <c r="M540" t="e">
        <f>INDEX(client_codes,MATCH(loaded!AA540,client,0))</f>
        <v>#N/A</v>
      </c>
      <c r="N540" t="e">
        <f>INDEX(src_ref_codes,MATCH(loaded!AC540,src_ref,0))</f>
        <v>#N/A</v>
      </c>
      <c r="O540" s="89" t="e">
        <f>IF(stats!$Y$13,DATE(RIGHT(loaded!AE540,4),MID(loaded!AE540,3,2),LEFT(loaded!AE540,2)),DATE(RIGHT(loaded!AE540,4),MID(loaded!AE540,4,2),LEFT(loaded!AE540,2)))</f>
        <v>#VALUE!</v>
      </c>
      <c r="P540" s="89" t="e">
        <f>IF(stats!$Y$13,DATE(RIGHT(loaded!AG540,4),MID(loaded!AG540,3,2),LEFT(loaded!AG540,2)),DATE(RIGHT(loaded!AG540,4),MID(loaded!AG540,4,2),LEFT(loaded!AG540,2)))</f>
        <v>#VALUE!</v>
      </c>
      <c r="Q540" s="67" t="e">
        <f t="shared" si="17"/>
        <v>#VALUE!</v>
      </c>
      <c r="R540" t="e">
        <f>INDEX(reces_codes,MATCH(loaded!AI540,reason,0))</f>
        <v>#N/A</v>
      </c>
      <c r="S540" t="e">
        <f>INDEX(TDS_codes,MATCH(loaded!AK540,TDS,0))</f>
        <v>#N/A</v>
      </c>
      <c r="T540" t="e">
        <f>IF(M540=2,"",INDEX(method_codes,MATCH(loaded!AM540,method,0)))</f>
        <v>#N/A</v>
      </c>
      <c r="U540" t="e">
        <f>IF(M540=2,"",INDEX(inj_codes,MATCH(loaded!AO540,inj,0)))</f>
        <v>#N/A</v>
      </c>
      <c r="V540" t="e">
        <f>IF(M540=2,"",INDEX(drug_codes,MATCH(loaded!AQ540,drug,0)))</f>
        <v>#N/A</v>
      </c>
      <c r="W540" t="e">
        <f>IF(M540=2,"",_xlfn.IFNA(INDEX(drug_codes,MATCH(loaded!AS540,drug,0)),""))</f>
        <v>#N/A</v>
      </c>
      <c r="X540" t="e">
        <f>IF(M540=2,"",_xlfn.IFNA(INDEX(drug_codes,MATCH(loaded!AU540,drug,0)),""))</f>
        <v>#N/A</v>
      </c>
      <c r="Y540" t="e">
        <f>IF(M540=2,"",_xlfn.IFNA(INDEX(drug_codes,MATCH(loaded!AW540,drug,0)),""))</f>
        <v>#N/A</v>
      </c>
      <c r="Z540" t="e">
        <f>IF(M540=2,"",_xlfn.IFNA(INDEX(drug_codes,MATCH(loaded!AY540,drug,0)),""))</f>
        <v>#N/A</v>
      </c>
      <c r="AA540" t="e">
        <f>IF(M540=2,"",_xlfn.IFNA(INDEX(drug_codes,MATCH(loaded!BA540,drug,0)),""))</f>
        <v>#N/A</v>
      </c>
      <c r="AB540" t="e">
        <f>INDEX(MTT_codes,MATCH(loaded!BC540,MTT,0))</f>
        <v>#N/A</v>
      </c>
      <c r="AC540" t="str">
        <f>_xlfn.IFNA(INDEX(MTT_codes,MATCH(loaded!BE540,MTT,0)),"")</f>
        <v/>
      </c>
      <c r="AD540" t="str">
        <f>_xlfn.IFNA(INDEX(MTT_codes,MATCH(loaded!BG540,MTT,0)),"")</f>
        <v/>
      </c>
      <c r="AE540" t="str">
        <f>_xlfn.IFNA(INDEX(MTT_codes,MATCH(loaded!BI540,MTT,0)),"")</f>
        <v/>
      </c>
      <c r="AF540" t="str">
        <f>_xlfn.IFNA(INDEX(MTT_codes,MATCH(loaded!BK540,MTT,0)),"")</f>
        <v/>
      </c>
      <c r="AG540" t="str">
        <f>_xlfn.IFNA(INDEX(MTT_codes,MATCH(loaded!BM540,MTT,0)),"")</f>
        <v/>
      </c>
      <c r="AH540" t="e">
        <f>INDEX(liv_ar_codes,MATCH(loaded!BO540,liv_ar,0))</f>
        <v>#N/A</v>
      </c>
      <c r="AI540" t="str">
        <f>_xlfn.IFNA(INDEX(MTT_codes,MATCH(loaded!BQ540,MTT,0)),"")</f>
        <v/>
      </c>
      <c r="AJ540">
        <f>_xlfn.IFNA(INDEX(mental_codes,MATCH(loaded!BS540,mental,0)),9)</f>
        <v>9</v>
      </c>
    </row>
    <row r="541" spans="2:36">
      <c r="B541">
        <f>loaded!C541</f>
        <v>0</v>
      </c>
      <c r="C541">
        <f>loaded!I541</f>
        <v>0</v>
      </c>
      <c r="D541">
        <f>IF(loaded!K541="Male",1,IF(loaded!K541="Female",2,9))</f>
        <v>9</v>
      </c>
      <c r="E541" s="89" t="e">
        <f>IF(stats!$Y$13,DATE(RIGHT(loaded!M541,4),MID(loaded!M541,3,2),LEFT(loaded!M541,2)),DATE(RIGHT(loaded!M541,4), MID(loaded!M541,4,2),LEFT(loaded!M541,2)))</f>
        <v>#VALUE!</v>
      </c>
      <c r="F541" s="67" t="e">
        <f t="shared" si="16"/>
        <v>#VALUE!</v>
      </c>
      <c r="G541" t="str">
        <f>LEFT(loaded!O541,3)</f>
        <v/>
      </c>
      <c r="H541" s="67" t="str">
        <f>_xlfn.IFNA(INDEX(cntry_codes,MATCH(loaded!Q541,countries,0)),IF(loaded!Q541="","0003",""))</f>
        <v>0003</v>
      </c>
      <c r="I541" t="e">
        <f>INDEX(atsi_codes,MATCH(loaded!S541,atsi,0))</f>
        <v>#N/A</v>
      </c>
      <c r="J541" t="e">
        <f>INDEX(lang_codes,MATCH(loaded!U541,lang,0))</f>
        <v>#N/A</v>
      </c>
      <c r="K541" s="6">
        <f>loaded!W541</f>
        <v>0</v>
      </c>
      <c r="L541" t="e">
        <f>INDEX(us_acc_codes,MATCH(loaded!Y541,us_acc,0))</f>
        <v>#N/A</v>
      </c>
      <c r="M541" t="e">
        <f>INDEX(client_codes,MATCH(loaded!AA541,client,0))</f>
        <v>#N/A</v>
      </c>
      <c r="N541" t="e">
        <f>INDEX(src_ref_codes,MATCH(loaded!AC541,src_ref,0))</f>
        <v>#N/A</v>
      </c>
      <c r="O541" s="89" t="e">
        <f>IF(stats!$Y$13,DATE(RIGHT(loaded!AE541,4),MID(loaded!AE541,3,2),LEFT(loaded!AE541,2)),DATE(RIGHT(loaded!AE541,4),MID(loaded!AE541,4,2),LEFT(loaded!AE541,2)))</f>
        <v>#VALUE!</v>
      </c>
      <c r="P541" s="89" t="e">
        <f>IF(stats!$Y$13,DATE(RIGHT(loaded!AG541,4),MID(loaded!AG541,3,2),LEFT(loaded!AG541,2)),DATE(RIGHT(loaded!AG541,4),MID(loaded!AG541,4,2),LEFT(loaded!AG541,2)))</f>
        <v>#VALUE!</v>
      </c>
      <c r="Q541" s="67" t="e">
        <f t="shared" si="17"/>
        <v>#VALUE!</v>
      </c>
      <c r="R541" t="e">
        <f>INDEX(reces_codes,MATCH(loaded!AI541,reason,0))</f>
        <v>#N/A</v>
      </c>
      <c r="S541" t="e">
        <f>INDEX(TDS_codes,MATCH(loaded!AK541,TDS,0))</f>
        <v>#N/A</v>
      </c>
      <c r="T541" t="e">
        <f>IF(M541=2,"",INDEX(method_codes,MATCH(loaded!AM541,method,0)))</f>
        <v>#N/A</v>
      </c>
      <c r="U541" t="e">
        <f>IF(M541=2,"",INDEX(inj_codes,MATCH(loaded!AO541,inj,0)))</f>
        <v>#N/A</v>
      </c>
      <c r="V541" t="e">
        <f>IF(M541=2,"",INDEX(drug_codes,MATCH(loaded!AQ541,drug,0)))</f>
        <v>#N/A</v>
      </c>
      <c r="W541" t="e">
        <f>IF(M541=2,"",_xlfn.IFNA(INDEX(drug_codes,MATCH(loaded!AS541,drug,0)),""))</f>
        <v>#N/A</v>
      </c>
      <c r="X541" t="e">
        <f>IF(M541=2,"",_xlfn.IFNA(INDEX(drug_codes,MATCH(loaded!AU541,drug,0)),""))</f>
        <v>#N/A</v>
      </c>
      <c r="Y541" t="e">
        <f>IF(M541=2,"",_xlfn.IFNA(INDEX(drug_codes,MATCH(loaded!AW541,drug,0)),""))</f>
        <v>#N/A</v>
      </c>
      <c r="Z541" t="e">
        <f>IF(M541=2,"",_xlfn.IFNA(INDEX(drug_codes,MATCH(loaded!AY541,drug,0)),""))</f>
        <v>#N/A</v>
      </c>
      <c r="AA541" t="e">
        <f>IF(M541=2,"",_xlfn.IFNA(INDEX(drug_codes,MATCH(loaded!BA541,drug,0)),""))</f>
        <v>#N/A</v>
      </c>
      <c r="AB541" t="e">
        <f>INDEX(MTT_codes,MATCH(loaded!BC541,MTT,0))</f>
        <v>#N/A</v>
      </c>
      <c r="AC541" t="str">
        <f>_xlfn.IFNA(INDEX(MTT_codes,MATCH(loaded!BE541,MTT,0)),"")</f>
        <v/>
      </c>
      <c r="AD541" t="str">
        <f>_xlfn.IFNA(INDEX(MTT_codes,MATCH(loaded!BG541,MTT,0)),"")</f>
        <v/>
      </c>
      <c r="AE541" t="str">
        <f>_xlfn.IFNA(INDEX(MTT_codes,MATCH(loaded!BI541,MTT,0)),"")</f>
        <v/>
      </c>
      <c r="AF541" t="str">
        <f>_xlfn.IFNA(INDEX(MTT_codes,MATCH(loaded!BK541,MTT,0)),"")</f>
        <v/>
      </c>
      <c r="AG541" t="str">
        <f>_xlfn.IFNA(INDEX(MTT_codes,MATCH(loaded!BM541,MTT,0)),"")</f>
        <v/>
      </c>
      <c r="AH541" t="e">
        <f>INDEX(liv_ar_codes,MATCH(loaded!BO541,liv_ar,0))</f>
        <v>#N/A</v>
      </c>
      <c r="AI541" t="str">
        <f>_xlfn.IFNA(INDEX(MTT_codes,MATCH(loaded!BQ541,MTT,0)),"")</f>
        <v/>
      </c>
      <c r="AJ541">
        <f>_xlfn.IFNA(INDEX(mental_codes,MATCH(loaded!BS541,mental,0)),9)</f>
        <v>9</v>
      </c>
    </row>
    <row r="542" spans="2:36">
      <c r="B542">
        <f>loaded!C542</f>
        <v>0</v>
      </c>
      <c r="C542">
        <f>loaded!I542</f>
        <v>0</v>
      </c>
      <c r="D542">
        <f>IF(loaded!K542="Male",1,IF(loaded!K542="Female",2,9))</f>
        <v>9</v>
      </c>
      <c r="E542" s="89" t="e">
        <f>IF(stats!$Y$13,DATE(RIGHT(loaded!M542,4),MID(loaded!M542,3,2),LEFT(loaded!M542,2)),DATE(RIGHT(loaded!M542,4), MID(loaded!M542,4,2),LEFT(loaded!M542,2)))</f>
        <v>#VALUE!</v>
      </c>
      <c r="F542" s="67" t="e">
        <f t="shared" si="16"/>
        <v>#VALUE!</v>
      </c>
      <c r="G542" t="str">
        <f>LEFT(loaded!O542,3)</f>
        <v/>
      </c>
      <c r="H542" s="67" t="str">
        <f>_xlfn.IFNA(INDEX(cntry_codes,MATCH(loaded!Q542,countries,0)),IF(loaded!Q542="","0003",""))</f>
        <v>0003</v>
      </c>
      <c r="I542" t="e">
        <f>INDEX(atsi_codes,MATCH(loaded!S542,atsi,0))</f>
        <v>#N/A</v>
      </c>
      <c r="J542" t="e">
        <f>INDEX(lang_codes,MATCH(loaded!U542,lang,0))</f>
        <v>#N/A</v>
      </c>
      <c r="K542" s="6">
        <f>loaded!W542</f>
        <v>0</v>
      </c>
      <c r="L542" t="e">
        <f>INDEX(us_acc_codes,MATCH(loaded!Y542,us_acc,0))</f>
        <v>#N/A</v>
      </c>
      <c r="M542" t="e">
        <f>INDEX(client_codes,MATCH(loaded!AA542,client,0))</f>
        <v>#N/A</v>
      </c>
      <c r="N542" t="e">
        <f>INDEX(src_ref_codes,MATCH(loaded!AC542,src_ref,0))</f>
        <v>#N/A</v>
      </c>
      <c r="O542" s="89" t="e">
        <f>IF(stats!$Y$13,DATE(RIGHT(loaded!AE542,4),MID(loaded!AE542,3,2),LEFT(loaded!AE542,2)),DATE(RIGHT(loaded!AE542,4),MID(loaded!AE542,4,2),LEFT(loaded!AE542,2)))</f>
        <v>#VALUE!</v>
      </c>
      <c r="P542" s="89" t="e">
        <f>IF(stats!$Y$13,DATE(RIGHT(loaded!AG542,4),MID(loaded!AG542,3,2),LEFT(loaded!AG542,2)),DATE(RIGHT(loaded!AG542,4),MID(loaded!AG542,4,2),LEFT(loaded!AG542,2)))</f>
        <v>#VALUE!</v>
      </c>
      <c r="Q542" s="67" t="e">
        <f t="shared" si="17"/>
        <v>#VALUE!</v>
      </c>
      <c r="R542" t="e">
        <f>INDEX(reces_codes,MATCH(loaded!AI542,reason,0))</f>
        <v>#N/A</v>
      </c>
      <c r="S542" t="e">
        <f>INDEX(TDS_codes,MATCH(loaded!AK542,TDS,0))</f>
        <v>#N/A</v>
      </c>
      <c r="T542" t="e">
        <f>IF(M542=2,"",INDEX(method_codes,MATCH(loaded!AM542,method,0)))</f>
        <v>#N/A</v>
      </c>
      <c r="U542" t="e">
        <f>IF(M542=2,"",INDEX(inj_codes,MATCH(loaded!AO542,inj,0)))</f>
        <v>#N/A</v>
      </c>
      <c r="V542" t="e">
        <f>IF(M542=2,"",INDEX(drug_codes,MATCH(loaded!AQ542,drug,0)))</f>
        <v>#N/A</v>
      </c>
      <c r="W542" t="e">
        <f>IF(M542=2,"",_xlfn.IFNA(INDEX(drug_codes,MATCH(loaded!AS542,drug,0)),""))</f>
        <v>#N/A</v>
      </c>
      <c r="X542" t="e">
        <f>IF(M542=2,"",_xlfn.IFNA(INDEX(drug_codes,MATCH(loaded!AU542,drug,0)),""))</f>
        <v>#N/A</v>
      </c>
      <c r="Y542" t="e">
        <f>IF(M542=2,"",_xlfn.IFNA(INDEX(drug_codes,MATCH(loaded!AW542,drug,0)),""))</f>
        <v>#N/A</v>
      </c>
      <c r="Z542" t="e">
        <f>IF(M542=2,"",_xlfn.IFNA(INDEX(drug_codes,MATCH(loaded!AY542,drug,0)),""))</f>
        <v>#N/A</v>
      </c>
      <c r="AA542" t="e">
        <f>IF(M542=2,"",_xlfn.IFNA(INDEX(drug_codes,MATCH(loaded!BA542,drug,0)),""))</f>
        <v>#N/A</v>
      </c>
      <c r="AB542" t="e">
        <f>INDEX(MTT_codes,MATCH(loaded!BC542,MTT,0))</f>
        <v>#N/A</v>
      </c>
      <c r="AC542" t="str">
        <f>_xlfn.IFNA(INDEX(MTT_codes,MATCH(loaded!BE542,MTT,0)),"")</f>
        <v/>
      </c>
      <c r="AD542" t="str">
        <f>_xlfn.IFNA(INDEX(MTT_codes,MATCH(loaded!BG542,MTT,0)),"")</f>
        <v/>
      </c>
      <c r="AE542" t="str">
        <f>_xlfn.IFNA(INDEX(MTT_codes,MATCH(loaded!BI542,MTT,0)),"")</f>
        <v/>
      </c>
      <c r="AF542" t="str">
        <f>_xlfn.IFNA(INDEX(MTT_codes,MATCH(loaded!BK542,MTT,0)),"")</f>
        <v/>
      </c>
      <c r="AG542" t="str">
        <f>_xlfn.IFNA(INDEX(MTT_codes,MATCH(loaded!BM542,MTT,0)),"")</f>
        <v/>
      </c>
      <c r="AH542" t="e">
        <f>INDEX(liv_ar_codes,MATCH(loaded!BO542,liv_ar,0))</f>
        <v>#N/A</v>
      </c>
      <c r="AI542" t="str">
        <f>_xlfn.IFNA(INDEX(MTT_codes,MATCH(loaded!BQ542,MTT,0)),"")</f>
        <v/>
      </c>
      <c r="AJ542">
        <f>_xlfn.IFNA(INDEX(mental_codes,MATCH(loaded!BS542,mental,0)),9)</f>
        <v>9</v>
      </c>
    </row>
    <row r="543" spans="2:36">
      <c r="B543">
        <f>loaded!C543</f>
        <v>0</v>
      </c>
      <c r="C543">
        <f>loaded!I543</f>
        <v>0</v>
      </c>
      <c r="D543">
        <f>IF(loaded!K543="Male",1,IF(loaded!K543="Female",2,9))</f>
        <v>9</v>
      </c>
      <c r="E543" s="89" t="e">
        <f>IF(stats!$Y$13,DATE(RIGHT(loaded!M543,4),MID(loaded!M543,3,2),LEFT(loaded!M543,2)),DATE(RIGHT(loaded!M543,4), MID(loaded!M543,4,2),LEFT(loaded!M543,2)))</f>
        <v>#VALUE!</v>
      </c>
      <c r="F543" s="67" t="e">
        <f t="shared" si="16"/>
        <v>#VALUE!</v>
      </c>
      <c r="G543" t="str">
        <f>LEFT(loaded!O543,3)</f>
        <v/>
      </c>
      <c r="H543" s="67" t="str">
        <f>_xlfn.IFNA(INDEX(cntry_codes,MATCH(loaded!Q543,countries,0)),IF(loaded!Q543="","0003",""))</f>
        <v>0003</v>
      </c>
      <c r="I543" t="e">
        <f>INDEX(atsi_codes,MATCH(loaded!S543,atsi,0))</f>
        <v>#N/A</v>
      </c>
      <c r="J543" t="e">
        <f>INDEX(lang_codes,MATCH(loaded!U543,lang,0))</f>
        <v>#N/A</v>
      </c>
      <c r="K543" s="6">
        <f>loaded!W543</f>
        <v>0</v>
      </c>
      <c r="L543" t="e">
        <f>INDEX(us_acc_codes,MATCH(loaded!Y543,us_acc,0))</f>
        <v>#N/A</v>
      </c>
      <c r="M543" t="e">
        <f>INDEX(client_codes,MATCH(loaded!AA543,client,0))</f>
        <v>#N/A</v>
      </c>
      <c r="N543" t="e">
        <f>INDEX(src_ref_codes,MATCH(loaded!AC543,src_ref,0))</f>
        <v>#N/A</v>
      </c>
      <c r="O543" s="89" t="e">
        <f>IF(stats!$Y$13,DATE(RIGHT(loaded!AE543,4),MID(loaded!AE543,3,2),LEFT(loaded!AE543,2)),DATE(RIGHT(loaded!AE543,4),MID(loaded!AE543,4,2),LEFT(loaded!AE543,2)))</f>
        <v>#VALUE!</v>
      </c>
      <c r="P543" s="89" t="e">
        <f>IF(stats!$Y$13,DATE(RIGHT(loaded!AG543,4),MID(loaded!AG543,3,2),LEFT(loaded!AG543,2)),DATE(RIGHT(loaded!AG543,4),MID(loaded!AG543,4,2),LEFT(loaded!AG543,2)))</f>
        <v>#VALUE!</v>
      </c>
      <c r="Q543" s="67" t="e">
        <f t="shared" si="17"/>
        <v>#VALUE!</v>
      </c>
      <c r="R543" t="e">
        <f>INDEX(reces_codes,MATCH(loaded!AI543,reason,0))</f>
        <v>#N/A</v>
      </c>
      <c r="S543" t="e">
        <f>INDEX(TDS_codes,MATCH(loaded!AK543,TDS,0))</f>
        <v>#N/A</v>
      </c>
      <c r="T543" t="e">
        <f>IF(M543=2,"",INDEX(method_codes,MATCH(loaded!AM543,method,0)))</f>
        <v>#N/A</v>
      </c>
      <c r="U543" t="e">
        <f>IF(M543=2,"",INDEX(inj_codes,MATCH(loaded!AO543,inj,0)))</f>
        <v>#N/A</v>
      </c>
      <c r="V543" t="e">
        <f>IF(M543=2,"",INDEX(drug_codes,MATCH(loaded!AQ543,drug,0)))</f>
        <v>#N/A</v>
      </c>
      <c r="W543" t="e">
        <f>IF(M543=2,"",_xlfn.IFNA(INDEX(drug_codes,MATCH(loaded!AS543,drug,0)),""))</f>
        <v>#N/A</v>
      </c>
      <c r="X543" t="e">
        <f>IF(M543=2,"",_xlfn.IFNA(INDEX(drug_codes,MATCH(loaded!AU543,drug,0)),""))</f>
        <v>#N/A</v>
      </c>
      <c r="Y543" t="e">
        <f>IF(M543=2,"",_xlfn.IFNA(INDEX(drug_codes,MATCH(loaded!AW543,drug,0)),""))</f>
        <v>#N/A</v>
      </c>
      <c r="Z543" t="e">
        <f>IF(M543=2,"",_xlfn.IFNA(INDEX(drug_codes,MATCH(loaded!AY543,drug,0)),""))</f>
        <v>#N/A</v>
      </c>
      <c r="AA543" t="e">
        <f>IF(M543=2,"",_xlfn.IFNA(INDEX(drug_codes,MATCH(loaded!BA543,drug,0)),""))</f>
        <v>#N/A</v>
      </c>
      <c r="AB543" t="e">
        <f>INDEX(MTT_codes,MATCH(loaded!BC543,MTT,0))</f>
        <v>#N/A</v>
      </c>
      <c r="AC543" t="str">
        <f>_xlfn.IFNA(INDEX(MTT_codes,MATCH(loaded!BE543,MTT,0)),"")</f>
        <v/>
      </c>
      <c r="AD543" t="str">
        <f>_xlfn.IFNA(INDEX(MTT_codes,MATCH(loaded!BG543,MTT,0)),"")</f>
        <v/>
      </c>
      <c r="AE543" t="str">
        <f>_xlfn.IFNA(INDEX(MTT_codes,MATCH(loaded!BI543,MTT,0)),"")</f>
        <v/>
      </c>
      <c r="AF543" t="str">
        <f>_xlfn.IFNA(INDEX(MTT_codes,MATCH(loaded!BK543,MTT,0)),"")</f>
        <v/>
      </c>
      <c r="AG543" t="str">
        <f>_xlfn.IFNA(INDEX(MTT_codes,MATCH(loaded!BM543,MTT,0)),"")</f>
        <v/>
      </c>
      <c r="AH543" t="e">
        <f>INDEX(liv_ar_codes,MATCH(loaded!BO543,liv_ar,0))</f>
        <v>#N/A</v>
      </c>
      <c r="AI543" t="str">
        <f>_xlfn.IFNA(INDEX(MTT_codes,MATCH(loaded!BQ543,MTT,0)),"")</f>
        <v/>
      </c>
      <c r="AJ543">
        <f>_xlfn.IFNA(INDEX(mental_codes,MATCH(loaded!BS543,mental,0)),9)</f>
        <v>9</v>
      </c>
    </row>
    <row r="544" spans="2:36">
      <c r="B544">
        <f>loaded!C544</f>
        <v>0</v>
      </c>
      <c r="C544">
        <f>loaded!I544</f>
        <v>0</v>
      </c>
      <c r="D544">
        <f>IF(loaded!K544="Male",1,IF(loaded!K544="Female",2,9))</f>
        <v>9</v>
      </c>
      <c r="E544" s="89" t="e">
        <f>IF(stats!$Y$13,DATE(RIGHT(loaded!M544,4),MID(loaded!M544,3,2),LEFT(loaded!M544,2)),DATE(RIGHT(loaded!M544,4), MID(loaded!M544,4,2),LEFT(loaded!M544,2)))</f>
        <v>#VALUE!</v>
      </c>
      <c r="F544" s="67" t="e">
        <f t="shared" si="16"/>
        <v>#VALUE!</v>
      </c>
      <c r="G544" t="str">
        <f>LEFT(loaded!O544,3)</f>
        <v/>
      </c>
      <c r="H544" s="67" t="str">
        <f>_xlfn.IFNA(INDEX(cntry_codes,MATCH(loaded!Q544,countries,0)),IF(loaded!Q544="","0003",""))</f>
        <v>0003</v>
      </c>
      <c r="I544" t="e">
        <f>INDEX(atsi_codes,MATCH(loaded!S544,atsi,0))</f>
        <v>#N/A</v>
      </c>
      <c r="J544" t="e">
        <f>INDEX(lang_codes,MATCH(loaded!U544,lang,0))</f>
        <v>#N/A</v>
      </c>
      <c r="K544" s="6">
        <f>loaded!W544</f>
        <v>0</v>
      </c>
      <c r="L544" t="e">
        <f>INDEX(us_acc_codes,MATCH(loaded!Y544,us_acc,0))</f>
        <v>#N/A</v>
      </c>
      <c r="M544" t="e">
        <f>INDEX(client_codes,MATCH(loaded!AA544,client,0))</f>
        <v>#N/A</v>
      </c>
      <c r="N544" t="e">
        <f>INDEX(src_ref_codes,MATCH(loaded!AC544,src_ref,0))</f>
        <v>#N/A</v>
      </c>
      <c r="O544" s="89" t="e">
        <f>IF(stats!$Y$13,DATE(RIGHT(loaded!AE544,4),MID(loaded!AE544,3,2),LEFT(loaded!AE544,2)),DATE(RIGHT(loaded!AE544,4),MID(loaded!AE544,4,2),LEFT(loaded!AE544,2)))</f>
        <v>#VALUE!</v>
      </c>
      <c r="P544" s="89" t="e">
        <f>IF(stats!$Y$13,DATE(RIGHT(loaded!AG544,4),MID(loaded!AG544,3,2),LEFT(loaded!AG544,2)),DATE(RIGHT(loaded!AG544,4),MID(loaded!AG544,4,2),LEFT(loaded!AG544,2)))</f>
        <v>#VALUE!</v>
      </c>
      <c r="Q544" s="67" t="e">
        <f t="shared" si="17"/>
        <v>#VALUE!</v>
      </c>
      <c r="R544" t="e">
        <f>INDEX(reces_codes,MATCH(loaded!AI544,reason,0))</f>
        <v>#N/A</v>
      </c>
      <c r="S544" t="e">
        <f>INDEX(TDS_codes,MATCH(loaded!AK544,TDS,0))</f>
        <v>#N/A</v>
      </c>
      <c r="T544" t="e">
        <f>IF(M544=2,"",INDEX(method_codes,MATCH(loaded!AM544,method,0)))</f>
        <v>#N/A</v>
      </c>
      <c r="U544" t="e">
        <f>IF(M544=2,"",INDEX(inj_codes,MATCH(loaded!AO544,inj,0)))</f>
        <v>#N/A</v>
      </c>
      <c r="V544" t="e">
        <f>IF(M544=2,"",INDEX(drug_codes,MATCH(loaded!AQ544,drug,0)))</f>
        <v>#N/A</v>
      </c>
      <c r="W544" t="e">
        <f>IF(M544=2,"",_xlfn.IFNA(INDEX(drug_codes,MATCH(loaded!AS544,drug,0)),""))</f>
        <v>#N/A</v>
      </c>
      <c r="X544" t="e">
        <f>IF(M544=2,"",_xlfn.IFNA(INDEX(drug_codes,MATCH(loaded!AU544,drug,0)),""))</f>
        <v>#N/A</v>
      </c>
      <c r="Y544" t="e">
        <f>IF(M544=2,"",_xlfn.IFNA(INDEX(drug_codes,MATCH(loaded!AW544,drug,0)),""))</f>
        <v>#N/A</v>
      </c>
      <c r="Z544" t="e">
        <f>IF(M544=2,"",_xlfn.IFNA(INDEX(drug_codes,MATCH(loaded!AY544,drug,0)),""))</f>
        <v>#N/A</v>
      </c>
      <c r="AA544" t="e">
        <f>IF(M544=2,"",_xlfn.IFNA(INDEX(drug_codes,MATCH(loaded!BA544,drug,0)),""))</f>
        <v>#N/A</v>
      </c>
      <c r="AB544" t="e">
        <f>INDEX(MTT_codes,MATCH(loaded!BC544,MTT,0))</f>
        <v>#N/A</v>
      </c>
      <c r="AC544" t="str">
        <f>_xlfn.IFNA(INDEX(MTT_codes,MATCH(loaded!BE544,MTT,0)),"")</f>
        <v/>
      </c>
      <c r="AD544" t="str">
        <f>_xlfn.IFNA(INDEX(MTT_codes,MATCH(loaded!BG544,MTT,0)),"")</f>
        <v/>
      </c>
      <c r="AE544" t="str">
        <f>_xlfn.IFNA(INDEX(MTT_codes,MATCH(loaded!BI544,MTT,0)),"")</f>
        <v/>
      </c>
      <c r="AF544" t="str">
        <f>_xlfn.IFNA(INDEX(MTT_codes,MATCH(loaded!BK544,MTT,0)),"")</f>
        <v/>
      </c>
      <c r="AG544" t="str">
        <f>_xlfn.IFNA(INDEX(MTT_codes,MATCH(loaded!BM544,MTT,0)),"")</f>
        <v/>
      </c>
      <c r="AH544" t="e">
        <f>INDEX(liv_ar_codes,MATCH(loaded!BO544,liv_ar,0))</f>
        <v>#N/A</v>
      </c>
      <c r="AI544" t="str">
        <f>_xlfn.IFNA(INDEX(MTT_codes,MATCH(loaded!BQ544,MTT,0)),"")</f>
        <v/>
      </c>
      <c r="AJ544">
        <f>_xlfn.IFNA(INDEX(mental_codes,MATCH(loaded!BS544,mental,0)),9)</f>
        <v>9</v>
      </c>
    </row>
    <row r="545" spans="2:36">
      <c r="B545">
        <f>loaded!C545</f>
        <v>0</v>
      </c>
      <c r="C545">
        <f>loaded!I545</f>
        <v>0</v>
      </c>
      <c r="D545">
        <f>IF(loaded!K545="Male",1,IF(loaded!K545="Female",2,9))</f>
        <v>9</v>
      </c>
      <c r="E545" s="89" t="e">
        <f>IF(stats!$Y$13,DATE(RIGHT(loaded!M545,4),MID(loaded!M545,3,2),LEFT(loaded!M545,2)),DATE(RIGHT(loaded!M545,4), MID(loaded!M545,4,2),LEFT(loaded!M545,2)))</f>
        <v>#VALUE!</v>
      </c>
      <c r="F545" s="67" t="e">
        <f t="shared" si="16"/>
        <v>#VALUE!</v>
      </c>
      <c r="G545" t="str">
        <f>LEFT(loaded!O545,3)</f>
        <v/>
      </c>
      <c r="H545" s="67" t="str">
        <f>_xlfn.IFNA(INDEX(cntry_codes,MATCH(loaded!Q545,countries,0)),IF(loaded!Q545="","0003",""))</f>
        <v>0003</v>
      </c>
      <c r="I545" t="e">
        <f>INDEX(atsi_codes,MATCH(loaded!S545,atsi,0))</f>
        <v>#N/A</v>
      </c>
      <c r="J545" t="e">
        <f>INDEX(lang_codes,MATCH(loaded!U545,lang,0))</f>
        <v>#N/A</v>
      </c>
      <c r="K545" s="6">
        <f>loaded!W545</f>
        <v>0</v>
      </c>
      <c r="L545" t="e">
        <f>INDEX(us_acc_codes,MATCH(loaded!Y545,us_acc,0))</f>
        <v>#N/A</v>
      </c>
      <c r="M545" t="e">
        <f>INDEX(client_codes,MATCH(loaded!AA545,client,0))</f>
        <v>#N/A</v>
      </c>
      <c r="N545" t="e">
        <f>INDEX(src_ref_codes,MATCH(loaded!AC545,src_ref,0))</f>
        <v>#N/A</v>
      </c>
      <c r="O545" s="89" t="e">
        <f>IF(stats!$Y$13,DATE(RIGHT(loaded!AE545,4),MID(loaded!AE545,3,2),LEFT(loaded!AE545,2)),DATE(RIGHT(loaded!AE545,4),MID(loaded!AE545,4,2),LEFT(loaded!AE545,2)))</f>
        <v>#VALUE!</v>
      </c>
      <c r="P545" s="89" t="e">
        <f>IF(stats!$Y$13,DATE(RIGHT(loaded!AG545,4),MID(loaded!AG545,3,2),LEFT(loaded!AG545,2)),DATE(RIGHT(loaded!AG545,4),MID(loaded!AG545,4,2),LEFT(loaded!AG545,2)))</f>
        <v>#VALUE!</v>
      </c>
      <c r="Q545" s="67" t="e">
        <f t="shared" si="17"/>
        <v>#VALUE!</v>
      </c>
      <c r="R545" t="e">
        <f>INDEX(reces_codes,MATCH(loaded!AI545,reason,0))</f>
        <v>#N/A</v>
      </c>
      <c r="S545" t="e">
        <f>INDEX(TDS_codes,MATCH(loaded!AK545,TDS,0))</f>
        <v>#N/A</v>
      </c>
      <c r="T545" t="e">
        <f>IF(M545=2,"",INDEX(method_codes,MATCH(loaded!AM545,method,0)))</f>
        <v>#N/A</v>
      </c>
      <c r="U545" t="e">
        <f>IF(M545=2,"",INDEX(inj_codes,MATCH(loaded!AO545,inj,0)))</f>
        <v>#N/A</v>
      </c>
      <c r="V545" t="e">
        <f>IF(M545=2,"",INDEX(drug_codes,MATCH(loaded!AQ545,drug,0)))</f>
        <v>#N/A</v>
      </c>
      <c r="W545" t="e">
        <f>IF(M545=2,"",_xlfn.IFNA(INDEX(drug_codes,MATCH(loaded!AS545,drug,0)),""))</f>
        <v>#N/A</v>
      </c>
      <c r="X545" t="e">
        <f>IF(M545=2,"",_xlfn.IFNA(INDEX(drug_codes,MATCH(loaded!AU545,drug,0)),""))</f>
        <v>#N/A</v>
      </c>
      <c r="Y545" t="e">
        <f>IF(M545=2,"",_xlfn.IFNA(INDEX(drug_codes,MATCH(loaded!AW545,drug,0)),""))</f>
        <v>#N/A</v>
      </c>
      <c r="Z545" t="e">
        <f>IF(M545=2,"",_xlfn.IFNA(INDEX(drug_codes,MATCH(loaded!AY545,drug,0)),""))</f>
        <v>#N/A</v>
      </c>
      <c r="AA545" t="e">
        <f>IF(M545=2,"",_xlfn.IFNA(INDEX(drug_codes,MATCH(loaded!BA545,drug,0)),""))</f>
        <v>#N/A</v>
      </c>
      <c r="AB545" t="e">
        <f>INDEX(MTT_codes,MATCH(loaded!BC545,MTT,0))</f>
        <v>#N/A</v>
      </c>
      <c r="AC545" t="str">
        <f>_xlfn.IFNA(INDEX(MTT_codes,MATCH(loaded!BE545,MTT,0)),"")</f>
        <v/>
      </c>
      <c r="AD545" t="str">
        <f>_xlfn.IFNA(INDEX(MTT_codes,MATCH(loaded!BG545,MTT,0)),"")</f>
        <v/>
      </c>
      <c r="AE545" t="str">
        <f>_xlfn.IFNA(INDEX(MTT_codes,MATCH(loaded!BI545,MTT,0)),"")</f>
        <v/>
      </c>
      <c r="AF545" t="str">
        <f>_xlfn.IFNA(INDEX(MTT_codes,MATCH(loaded!BK545,MTT,0)),"")</f>
        <v/>
      </c>
      <c r="AG545" t="str">
        <f>_xlfn.IFNA(INDEX(MTT_codes,MATCH(loaded!BM545,MTT,0)),"")</f>
        <v/>
      </c>
      <c r="AH545" t="e">
        <f>INDEX(liv_ar_codes,MATCH(loaded!BO545,liv_ar,0))</f>
        <v>#N/A</v>
      </c>
      <c r="AI545" t="str">
        <f>_xlfn.IFNA(INDEX(MTT_codes,MATCH(loaded!BQ545,MTT,0)),"")</f>
        <v/>
      </c>
      <c r="AJ545">
        <f>_xlfn.IFNA(INDEX(mental_codes,MATCH(loaded!BS545,mental,0)),9)</f>
        <v>9</v>
      </c>
    </row>
    <row r="546" spans="2:36">
      <c r="B546">
        <f>loaded!C546</f>
        <v>0</v>
      </c>
      <c r="C546">
        <f>loaded!I546</f>
        <v>0</v>
      </c>
      <c r="D546">
        <f>IF(loaded!K546="Male",1,IF(loaded!K546="Female",2,9))</f>
        <v>9</v>
      </c>
      <c r="E546" s="89" t="e">
        <f>IF(stats!$Y$13,DATE(RIGHT(loaded!M546,4),MID(loaded!M546,3,2),LEFT(loaded!M546,2)),DATE(RIGHT(loaded!M546,4), MID(loaded!M546,4,2),LEFT(loaded!M546,2)))</f>
        <v>#VALUE!</v>
      </c>
      <c r="F546" s="67" t="e">
        <f t="shared" si="16"/>
        <v>#VALUE!</v>
      </c>
      <c r="G546" t="str">
        <f>LEFT(loaded!O546,3)</f>
        <v/>
      </c>
      <c r="H546" s="67" t="str">
        <f>_xlfn.IFNA(INDEX(cntry_codes,MATCH(loaded!Q546,countries,0)),IF(loaded!Q546="","0003",""))</f>
        <v>0003</v>
      </c>
      <c r="I546" t="e">
        <f>INDEX(atsi_codes,MATCH(loaded!S546,atsi,0))</f>
        <v>#N/A</v>
      </c>
      <c r="J546" t="e">
        <f>INDEX(lang_codes,MATCH(loaded!U546,lang,0))</f>
        <v>#N/A</v>
      </c>
      <c r="K546" s="6">
        <f>loaded!W546</f>
        <v>0</v>
      </c>
      <c r="L546" t="e">
        <f>INDEX(us_acc_codes,MATCH(loaded!Y546,us_acc,0))</f>
        <v>#N/A</v>
      </c>
      <c r="M546" t="e">
        <f>INDEX(client_codes,MATCH(loaded!AA546,client,0))</f>
        <v>#N/A</v>
      </c>
      <c r="N546" t="e">
        <f>INDEX(src_ref_codes,MATCH(loaded!AC546,src_ref,0))</f>
        <v>#N/A</v>
      </c>
      <c r="O546" s="89" t="e">
        <f>IF(stats!$Y$13,DATE(RIGHT(loaded!AE546,4),MID(loaded!AE546,3,2),LEFT(loaded!AE546,2)),DATE(RIGHT(loaded!AE546,4),MID(loaded!AE546,4,2),LEFT(loaded!AE546,2)))</f>
        <v>#VALUE!</v>
      </c>
      <c r="P546" s="89" t="e">
        <f>IF(stats!$Y$13,DATE(RIGHT(loaded!AG546,4),MID(loaded!AG546,3,2),LEFT(loaded!AG546,2)),DATE(RIGHT(loaded!AG546,4),MID(loaded!AG546,4,2),LEFT(loaded!AG546,2)))</f>
        <v>#VALUE!</v>
      </c>
      <c r="Q546" s="67" t="e">
        <f t="shared" si="17"/>
        <v>#VALUE!</v>
      </c>
      <c r="R546" t="e">
        <f>INDEX(reces_codes,MATCH(loaded!AI546,reason,0))</f>
        <v>#N/A</v>
      </c>
      <c r="S546" t="e">
        <f>INDEX(TDS_codes,MATCH(loaded!AK546,TDS,0))</f>
        <v>#N/A</v>
      </c>
      <c r="T546" t="e">
        <f>IF(M546=2,"",INDEX(method_codes,MATCH(loaded!AM546,method,0)))</f>
        <v>#N/A</v>
      </c>
      <c r="U546" t="e">
        <f>IF(M546=2,"",INDEX(inj_codes,MATCH(loaded!AO546,inj,0)))</f>
        <v>#N/A</v>
      </c>
      <c r="V546" t="e">
        <f>IF(M546=2,"",INDEX(drug_codes,MATCH(loaded!AQ546,drug,0)))</f>
        <v>#N/A</v>
      </c>
      <c r="W546" t="e">
        <f>IF(M546=2,"",_xlfn.IFNA(INDEX(drug_codes,MATCH(loaded!AS546,drug,0)),""))</f>
        <v>#N/A</v>
      </c>
      <c r="X546" t="e">
        <f>IF(M546=2,"",_xlfn.IFNA(INDEX(drug_codes,MATCH(loaded!AU546,drug,0)),""))</f>
        <v>#N/A</v>
      </c>
      <c r="Y546" t="e">
        <f>IF(M546=2,"",_xlfn.IFNA(INDEX(drug_codes,MATCH(loaded!AW546,drug,0)),""))</f>
        <v>#N/A</v>
      </c>
      <c r="Z546" t="e">
        <f>IF(M546=2,"",_xlfn.IFNA(INDEX(drug_codes,MATCH(loaded!AY546,drug,0)),""))</f>
        <v>#N/A</v>
      </c>
      <c r="AA546" t="e">
        <f>IF(M546=2,"",_xlfn.IFNA(INDEX(drug_codes,MATCH(loaded!BA546,drug,0)),""))</f>
        <v>#N/A</v>
      </c>
      <c r="AB546" t="e">
        <f>INDEX(MTT_codes,MATCH(loaded!BC546,MTT,0))</f>
        <v>#N/A</v>
      </c>
      <c r="AC546" t="str">
        <f>_xlfn.IFNA(INDEX(MTT_codes,MATCH(loaded!BE546,MTT,0)),"")</f>
        <v/>
      </c>
      <c r="AD546" t="str">
        <f>_xlfn.IFNA(INDEX(MTT_codes,MATCH(loaded!BG546,MTT,0)),"")</f>
        <v/>
      </c>
      <c r="AE546" t="str">
        <f>_xlfn.IFNA(INDEX(MTT_codes,MATCH(loaded!BI546,MTT,0)),"")</f>
        <v/>
      </c>
      <c r="AF546" t="str">
        <f>_xlfn.IFNA(INDEX(MTT_codes,MATCH(loaded!BK546,MTT,0)),"")</f>
        <v/>
      </c>
      <c r="AG546" t="str">
        <f>_xlfn.IFNA(INDEX(MTT_codes,MATCH(loaded!BM546,MTT,0)),"")</f>
        <v/>
      </c>
      <c r="AH546" t="e">
        <f>INDEX(liv_ar_codes,MATCH(loaded!BO546,liv_ar,0))</f>
        <v>#N/A</v>
      </c>
      <c r="AI546" t="str">
        <f>_xlfn.IFNA(INDEX(MTT_codes,MATCH(loaded!BQ546,MTT,0)),"")</f>
        <v/>
      </c>
      <c r="AJ546">
        <f>_xlfn.IFNA(INDEX(mental_codes,MATCH(loaded!BS546,mental,0)),9)</f>
        <v>9</v>
      </c>
    </row>
    <row r="547" spans="2:36">
      <c r="B547">
        <f>loaded!C547</f>
        <v>0</v>
      </c>
      <c r="C547">
        <f>loaded!I547</f>
        <v>0</v>
      </c>
      <c r="D547">
        <f>IF(loaded!K547="Male",1,IF(loaded!K547="Female",2,9))</f>
        <v>9</v>
      </c>
      <c r="E547" s="89" t="e">
        <f>IF(stats!$Y$13,DATE(RIGHT(loaded!M547,4),MID(loaded!M547,3,2),LEFT(loaded!M547,2)),DATE(RIGHT(loaded!M547,4), MID(loaded!M547,4,2),LEFT(loaded!M547,2)))</f>
        <v>#VALUE!</v>
      </c>
      <c r="F547" s="67" t="e">
        <f t="shared" si="16"/>
        <v>#VALUE!</v>
      </c>
      <c r="G547" t="str">
        <f>LEFT(loaded!O547,3)</f>
        <v/>
      </c>
      <c r="H547" s="67" t="str">
        <f>_xlfn.IFNA(INDEX(cntry_codes,MATCH(loaded!Q547,countries,0)),IF(loaded!Q547="","0003",""))</f>
        <v>0003</v>
      </c>
      <c r="I547" t="e">
        <f>INDEX(atsi_codes,MATCH(loaded!S547,atsi,0))</f>
        <v>#N/A</v>
      </c>
      <c r="J547" t="e">
        <f>INDEX(lang_codes,MATCH(loaded!U547,lang,0))</f>
        <v>#N/A</v>
      </c>
      <c r="K547" s="6">
        <f>loaded!W547</f>
        <v>0</v>
      </c>
      <c r="L547" t="e">
        <f>INDEX(us_acc_codes,MATCH(loaded!Y547,us_acc,0))</f>
        <v>#N/A</v>
      </c>
      <c r="M547" t="e">
        <f>INDEX(client_codes,MATCH(loaded!AA547,client,0))</f>
        <v>#N/A</v>
      </c>
      <c r="N547" t="e">
        <f>INDEX(src_ref_codes,MATCH(loaded!AC547,src_ref,0))</f>
        <v>#N/A</v>
      </c>
      <c r="O547" s="89" t="e">
        <f>IF(stats!$Y$13,DATE(RIGHT(loaded!AE547,4),MID(loaded!AE547,3,2),LEFT(loaded!AE547,2)),DATE(RIGHT(loaded!AE547,4),MID(loaded!AE547,4,2),LEFT(loaded!AE547,2)))</f>
        <v>#VALUE!</v>
      </c>
      <c r="P547" s="89" t="e">
        <f>IF(stats!$Y$13,DATE(RIGHT(loaded!AG547,4),MID(loaded!AG547,3,2),LEFT(loaded!AG547,2)),DATE(RIGHT(loaded!AG547,4),MID(loaded!AG547,4,2),LEFT(loaded!AG547,2)))</f>
        <v>#VALUE!</v>
      </c>
      <c r="Q547" s="67" t="e">
        <f t="shared" si="17"/>
        <v>#VALUE!</v>
      </c>
      <c r="R547" t="e">
        <f>INDEX(reces_codes,MATCH(loaded!AI547,reason,0))</f>
        <v>#N/A</v>
      </c>
      <c r="S547" t="e">
        <f>INDEX(TDS_codes,MATCH(loaded!AK547,TDS,0))</f>
        <v>#N/A</v>
      </c>
      <c r="T547" t="e">
        <f>IF(M547=2,"",INDEX(method_codes,MATCH(loaded!AM547,method,0)))</f>
        <v>#N/A</v>
      </c>
      <c r="U547" t="e">
        <f>IF(M547=2,"",INDEX(inj_codes,MATCH(loaded!AO547,inj,0)))</f>
        <v>#N/A</v>
      </c>
      <c r="V547" t="e">
        <f>IF(M547=2,"",INDEX(drug_codes,MATCH(loaded!AQ547,drug,0)))</f>
        <v>#N/A</v>
      </c>
      <c r="W547" t="e">
        <f>IF(M547=2,"",_xlfn.IFNA(INDEX(drug_codes,MATCH(loaded!AS547,drug,0)),""))</f>
        <v>#N/A</v>
      </c>
      <c r="X547" t="e">
        <f>IF(M547=2,"",_xlfn.IFNA(INDEX(drug_codes,MATCH(loaded!AU547,drug,0)),""))</f>
        <v>#N/A</v>
      </c>
      <c r="Y547" t="e">
        <f>IF(M547=2,"",_xlfn.IFNA(INDEX(drug_codes,MATCH(loaded!AW547,drug,0)),""))</f>
        <v>#N/A</v>
      </c>
      <c r="Z547" t="e">
        <f>IF(M547=2,"",_xlfn.IFNA(INDEX(drug_codes,MATCH(loaded!AY547,drug,0)),""))</f>
        <v>#N/A</v>
      </c>
      <c r="AA547" t="e">
        <f>IF(M547=2,"",_xlfn.IFNA(INDEX(drug_codes,MATCH(loaded!BA547,drug,0)),""))</f>
        <v>#N/A</v>
      </c>
      <c r="AB547" t="e">
        <f>INDEX(MTT_codes,MATCH(loaded!BC547,MTT,0))</f>
        <v>#N/A</v>
      </c>
      <c r="AC547" t="str">
        <f>_xlfn.IFNA(INDEX(MTT_codes,MATCH(loaded!BE547,MTT,0)),"")</f>
        <v/>
      </c>
      <c r="AD547" t="str">
        <f>_xlfn.IFNA(INDEX(MTT_codes,MATCH(loaded!BG547,MTT,0)),"")</f>
        <v/>
      </c>
      <c r="AE547" t="str">
        <f>_xlfn.IFNA(INDEX(MTT_codes,MATCH(loaded!BI547,MTT,0)),"")</f>
        <v/>
      </c>
      <c r="AF547" t="str">
        <f>_xlfn.IFNA(INDEX(MTT_codes,MATCH(loaded!BK547,MTT,0)),"")</f>
        <v/>
      </c>
      <c r="AG547" t="str">
        <f>_xlfn.IFNA(INDEX(MTT_codes,MATCH(loaded!BM547,MTT,0)),"")</f>
        <v/>
      </c>
      <c r="AH547" t="e">
        <f>INDEX(liv_ar_codes,MATCH(loaded!BO547,liv_ar,0))</f>
        <v>#N/A</v>
      </c>
      <c r="AI547" t="str">
        <f>_xlfn.IFNA(INDEX(MTT_codes,MATCH(loaded!BQ547,MTT,0)),"")</f>
        <v/>
      </c>
      <c r="AJ547">
        <f>_xlfn.IFNA(INDEX(mental_codes,MATCH(loaded!BS547,mental,0)),9)</f>
        <v>9</v>
      </c>
    </row>
    <row r="548" spans="2:36">
      <c r="B548">
        <f>loaded!C548</f>
        <v>0</v>
      </c>
      <c r="C548">
        <f>loaded!I548</f>
        <v>0</v>
      </c>
      <c r="D548">
        <f>IF(loaded!K548="Male",1,IF(loaded!K548="Female",2,9))</f>
        <v>9</v>
      </c>
      <c r="E548" s="89" t="e">
        <f>IF(stats!$Y$13,DATE(RIGHT(loaded!M548,4),MID(loaded!M548,3,2),LEFT(loaded!M548,2)),DATE(RIGHT(loaded!M548,4), MID(loaded!M548,4,2),LEFT(loaded!M548,2)))</f>
        <v>#VALUE!</v>
      </c>
      <c r="F548" s="67" t="e">
        <f t="shared" si="16"/>
        <v>#VALUE!</v>
      </c>
      <c r="G548" t="str">
        <f>LEFT(loaded!O548,3)</f>
        <v/>
      </c>
      <c r="H548" s="67" t="str">
        <f>_xlfn.IFNA(INDEX(cntry_codes,MATCH(loaded!Q548,countries,0)),IF(loaded!Q548="","0003",""))</f>
        <v>0003</v>
      </c>
      <c r="I548" t="e">
        <f>INDEX(atsi_codes,MATCH(loaded!S548,atsi,0))</f>
        <v>#N/A</v>
      </c>
      <c r="J548" t="e">
        <f>INDEX(lang_codes,MATCH(loaded!U548,lang,0))</f>
        <v>#N/A</v>
      </c>
      <c r="K548" s="6">
        <f>loaded!W548</f>
        <v>0</v>
      </c>
      <c r="L548" t="e">
        <f>INDEX(us_acc_codes,MATCH(loaded!Y548,us_acc,0))</f>
        <v>#N/A</v>
      </c>
      <c r="M548" t="e">
        <f>INDEX(client_codes,MATCH(loaded!AA548,client,0))</f>
        <v>#N/A</v>
      </c>
      <c r="N548" t="e">
        <f>INDEX(src_ref_codes,MATCH(loaded!AC548,src_ref,0))</f>
        <v>#N/A</v>
      </c>
      <c r="O548" s="89" t="e">
        <f>IF(stats!$Y$13,DATE(RIGHT(loaded!AE548,4),MID(loaded!AE548,3,2),LEFT(loaded!AE548,2)),DATE(RIGHT(loaded!AE548,4),MID(loaded!AE548,4,2),LEFT(loaded!AE548,2)))</f>
        <v>#VALUE!</v>
      </c>
      <c r="P548" s="89" t="e">
        <f>IF(stats!$Y$13,DATE(RIGHT(loaded!AG548,4),MID(loaded!AG548,3,2),LEFT(loaded!AG548,2)),DATE(RIGHT(loaded!AG548,4),MID(loaded!AG548,4,2),LEFT(loaded!AG548,2)))</f>
        <v>#VALUE!</v>
      </c>
      <c r="Q548" s="67" t="e">
        <f t="shared" si="17"/>
        <v>#VALUE!</v>
      </c>
      <c r="R548" t="e">
        <f>INDEX(reces_codes,MATCH(loaded!AI548,reason,0))</f>
        <v>#N/A</v>
      </c>
      <c r="S548" t="e">
        <f>INDEX(TDS_codes,MATCH(loaded!AK548,TDS,0))</f>
        <v>#N/A</v>
      </c>
      <c r="T548" t="e">
        <f>IF(M548=2,"",INDEX(method_codes,MATCH(loaded!AM548,method,0)))</f>
        <v>#N/A</v>
      </c>
      <c r="U548" t="e">
        <f>IF(M548=2,"",INDEX(inj_codes,MATCH(loaded!AO548,inj,0)))</f>
        <v>#N/A</v>
      </c>
      <c r="V548" t="e">
        <f>IF(M548=2,"",INDEX(drug_codes,MATCH(loaded!AQ548,drug,0)))</f>
        <v>#N/A</v>
      </c>
      <c r="W548" t="e">
        <f>IF(M548=2,"",_xlfn.IFNA(INDEX(drug_codes,MATCH(loaded!AS548,drug,0)),""))</f>
        <v>#N/A</v>
      </c>
      <c r="X548" t="e">
        <f>IF(M548=2,"",_xlfn.IFNA(INDEX(drug_codes,MATCH(loaded!AU548,drug,0)),""))</f>
        <v>#N/A</v>
      </c>
      <c r="Y548" t="e">
        <f>IF(M548=2,"",_xlfn.IFNA(INDEX(drug_codes,MATCH(loaded!AW548,drug,0)),""))</f>
        <v>#N/A</v>
      </c>
      <c r="Z548" t="e">
        <f>IF(M548=2,"",_xlfn.IFNA(INDEX(drug_codes,MATCH(loaded!AY548,drug,0)),""))</f>
        <v>#N/A</v>
      </c>
      <c r="AA548" t="e">
        <f>IF(M548=2,"",_xlfn.IFNA(INDEX(drug_codes,MATCH(loaded!BA548,drug,0)),""))</f>
        <v>#N/A</v>
      </c>
      <c r="AB548" t="e">
        <f>INDEX(MTT_codes,MATCH(loaded!BC548,MTT,0))</f>
        <v>#N/A</v>
      </c>
      <c r="AC548" t="str">
        <f>_xlfn.IFNA(INDEX(MTT_codes,MATCH(loaded!BE548,MTT,0)),"")</f>
        <v/>
      </c>
      <c r="AD548" t="str">
        <f>_xlfn.IFNA(INDEX(MTT_codes,MATCH(loaded!BG548,MTT,0)),"")</f>
        <v/>
      </c>
      <c r="AE548" t="str">
        <f>_xlfn.IFNA(INDEX(MTT_codes,MATCH(loaded!BI548,MTT,0)),"")</f>
        <v/>
      </c>
      <c r="AF548" t="str">
        <f>_xlfn.IFNA(INDEX(MTT_codes,MATCH(loaded!BK548,MTT,0)),"")</f>
        <v/>
      </c>
      <c r="AG548" t="str">
        <f>_xlfn.IFNA(INDEX(MTT_codes,MATCH(loaded!BM548,MTT,0)),"")</f>
        <v/>
      </c>
      <c r="AH548" t="e">
        <f>INDEX(liv_ar_codes,MATCH(loaded!BO548,liv_ar,0))</f>
        <v>#N/A</v>
      </c>
      <c r="AI548" t="str">
        <f>_xlfn.IFNA(INDEX(MTT_codes,MATCH(loaded!BQ548,MTT,0)),"")</f>
        <v/>
      </c>
      <c r="AJ548">
        <f>_xlfn.IFNA(INDEX(mental_codes,MATCH(loaded!BS548,mental,0)),9)</f>
        <v>9</v>
      </c>
    </row>
    <row r="549" spans="2:36">
      <c r="B549">
        <f>loaded!C549</f>
        <v>0</v>
      </c>
      <c r="C549">
        <f>loaded!I549</f>
        <v>0</v>
      </c>
      <c r="D549">
        <f>IF(loaded!K549="Male",1,IF(loaded!K549="Female",2,9))</f>
        <v>9</v>
      </c>
      <c r="E549" s="89" t="e">
        <f>IF(stats!$Y$13,DATE(RIGHT(loaded!M549,4),MID(loaded!M549,3,2),LEFT(loaded!M549,2)),DATE(RIGHT(loaded!M549,4), MID(loaded!M549,4,2),LEFT(loaded!M549,2)))</f>
        <v>#VALUE!</v>
      </c>
      <c r="F549" s="67" t="e">
        <f t="shared" si="16"/>
        <v>#VALUE!</v>
      </c>
      <c r="G549" t="str">
        <f>LEFT(loaded!O549,3)</f>
        <v/>
      </c>
      <c r="H549" s="67" t="str">
        <f>_xlfn.IFNA(INDEX(cntry_codes,MATCH(loaded!Q549,countries,0)),IF(loaded!Q549="","0003",""))</f>
        <v>0003</v>
      </c>
      <c r="I549" t="e">
        <f>INDEX(atsi_codes,MATCH(loaded!S549,atsi,0))</f>
        <v>#N/A</v>
      </c>
      <c r="J549" t="e">
        <f>INDEX(lang_codes,MATCH(loaded!U549,lang,0))</f>
        <v>#N/A</v>
      </c>
      <c r="K549" s="6">
        <f>loaded!W549</f>
        <v>0</v>
      </c>
      <c r="L549" t="e">
        <f>INDEX(us_acc_codes,MATCH(loaded!Y549,us_acc,0))</f>
        <v>#N/A</v>
      </c>
      <c r="M549" t="e">
        <f>INDEX(client_codes,MATCH(loaded!AA549,client,0))</f>
        <v>#N/A</v>
      </c>
      <c r="N549" t="e">
        <f>INDEX(src_ref_codes,MATCH(loaded!AC549,src_ref,0))</f>
        <v>#N/A</v>
      </c>
      <c r="O549" s="89" t="e">
        <f>IF(stats!$Y$13,DATE(RIGHT(loaded!AE549,4),MID(loaded!AE549,3,2),LEFT(loaded!AE549,2)),DATE(RIGHT(loaded!AE549,4),MID(loaded!AE549,4,2),LEFT(loaded!AE549,2)))</f>
        <v>#VALUE!</v>
      </c>
      <c r="P549" s="89" t="e">
        <f>IF(stats!$Y$13,DATE(RIGHT(loaded!AG549,4),MID(loaded!AG549,3,2),LEFT(loaded!AG549,2)),DATE(RIGHT(loaded!AG549,4),MID(loaded!AG549,4,2),LEFT(loaded!AG549,2)))</f>
        <v>#VALUE!</v>
      </c>
      <c r="Q549" s="67" t="e">
        <f t="shared" si="17"/>
        <v>#VALUE!</v>
      </c>
      <c r="R549" t="e">
        <f>INDEX(reces_codes,MATCH(loaded!AI549,reason,0))</f>
        <v>#N/A</v>
      </c>
      <c r="S549" t="e">
        <f>INDEX(TDS_codes,MATCH(loaded!AK549,TDS,0))</f>
        <v>#N/A</v>
      </c>
      <c r="T549" t="e">
        <f>IF(M549=2,"",INDEX(method_codes,MATCH(loaded!AM549,method,0)))</f>
        <v>#N/A</v>
      </c>
      <c r="U549" t="e">
        <f>IF(M549=2,"",INDEX(inj_codes,MATCH(loaded!AO549,inj,0)))</f>
        <v>#N/A</v>
      </c>
      <c r="V549" t="e">
        <f>IF(M549=2,"",INDEX(drug_codes,MATCH(loaded!AQ549,drug,0)))</f>
        <v>#N/A</v>
      </c>
      <c r="W549" t="e">
        <f>IF(M549=2,"",_xlfn.IFNA(INDEX(drug_codes,MATCH(loaded!AS549,drug,0)),""))</f>
        <v>#N/A</v>
      </c>
      <c r="X549" t="e">
        <f>IF(M549=2,"",_xlfn.IFNA(INDEX(drug_codes,MATCH(loaded!AU549,drug,0)),""))</f>
        <v>#N/A</v>
      </c>
      <c r="Y549" t="e">
        <f>IF(M549=2,"",_xlfn.IFNA(INDEX(drug_codes,MATCH(loaded!AW549,drug,0)),""))</f>
        <v>#N/A</v>
      </c>
      <c r="Z549" t="e">
        <f>IF(M549=2,"",_xlfn.IFNA(INDEX(drug_codes,MATCH(loaded!AY549,drug,0)),""))</f>
        <v>#N/A</v>
      </c>
      <c r="AA549" t="e">
        <f>IF(M549=2,"",_xlfn.IFNA(INDEX(drug_codes,MATCH(loaded!BA549,drug,0)),""))</f>
        <v>#N/A</v>
      </c>
      <c r="AB549" t="e">
        <f>INDEX(MTT_codes,MATCH(loaded!BC549,MTT,0))</f>
        <v>#N/A</v>
      </c>
      <c r="AC549" t="str">
        <f>_xlfn.IFNA(INDEX(MTT_codes,MATCH(loaded!BE549,MTT,0)),"")</f>
        <v/>
      </c>
      <c r="AD549" t="str">
        <f>_xlfn.IFNA(INDEX(MTT_codes,MATCH(loaded!BG549,MTT,0)),"")</f>
        <v/>
      </c>
      <c r="AE549" t="str">
        <f>_xlfn.IFNA(INDEX(MTT_codes,MATCH(loaded!BI549,MTT,0)),"")</f>
        <v/>
      </c>
      <c r="AF549" t="str">
        <f>_xlfn.IFNA(INDEX(MTT_codes,MATCH(loaded!BK549,MTT,0)),"")</f>
        <v/>
      </c>
      <c r="AG549" t="str">
        <f>_xlfn.IFNA(INDEX(MTT_codes,MATCH(loaded!BM549,MTT,0)),"")</f>
        <v/>
      </c>
      <c r="AH549" t="e">
        <f>INDEX(liv_ar_codes,MATCH(loaded!BO549,liv_ar,0))</f>
        <v>#N/A</v>
      </c>
      <c r="AI549" t="str">
        <f>_xlfn.IFNA(INDEX(MTT_codes,MATCH(loaded!BQ549,MTT,0)),"")</f>
        <v/>
      </c>
      <c r="AJ549">
        <f>_xlfn.IFNA(INDEX(mental_codes,MATCH(loaded!BS549,mental,0)),9)</f>
        <v>9</v>
      </c>
    </row>
    <row r="550" spans="2:36">
      <c r="B550">
        <f>loaded!C550</f>
        <v>0</v>
      </c>
      <c r="C550">
        <f>loaded!I550</f>
        <v>0</v>
      </c>
      <c r="D550">
        <f>IF(loaded!K550="Male",1,IF(loaded!K550="Female",2,9))</f>
        <v>9</v>
      </c>
      <c r="E550" s="89" t="e">
        <f>IF(stats!$Y$13,DATE(RIGHT(loaded!M550,4),MID(loaded!M550,3,2),LEFT(loaded!M550,2)),DATE(RIGHT(loaded!M550,4), MID(loaded!M550,4,2),LEFT(loaded!M550,2)))</f>
        <v>#VALUE!</v>
      </c>
      <c r="F550" s="67" t="e">
        <f t="shared" si="16"/>
        <v>#VALUE!</v>
      </c>
      <c r="G550" t="str">
        <f>LEFT(loaded!O550,3)</f>
        <v/>
      </c>
      <c r="H550" s="67" t="str">
        <f>_xlfn.IFNA(INDEX(cntry_codes,MATCH(loaded!Q550,countries,0)),IF(loaded!Q550="","0003",""))</f>
        <v>0003</v>
      </c>
      <c r="I550" t="e">
        <f>INDEX(atsi_codes,MATCH(loaded!S550,atsi,0))</f>
        <v>#N/A</v>
      </c>
      <c r="J550" t="e">
        <f>INDEX(lang_codes,MATCH(loaded!U550,lang,0))</f>
        <v>#N/A</v>
      </c>
      <c r="K550" s="6">
        <f>loaded!W550</f>
        <v>0</v>
      </c>
      <c r="L550" t="e">
        <f>INDEX(us_acc_codes,MATCH(loaded!Y550,us_acc,0))</f>
        <v>#N/A</v>
      </c>
      <c r="M550" t="e">
        <f>INDEX(client_codes,MATCH(loaded!AA550,client,0))</f>
        <v>#N/A</v>
      </c>
      <c r="N550" t="e">
        <f>INDEX(src_ref_codes,MATCH(loaded!AC550,src_ref,0))</f>
        <v>#N/A</v>
      </c>
      <c r="O550" s="89" t="e">
        <f>IF(stats!$Y$13,DATE(RIGHT(loaded!AE550,4),MID(loaded!AE550,3,2),LEFT(loaded!AE550,2)),DATE(RIGHT(loaded!AE550,4),MID(loaded!AE550,4,2),LEFT(loaded!AE550,2)))</f>
        <v>#VALUE!</v>
      </c>
      <c r="P550" s="89" t="e">
        <f>IF(stats!$Y$13,DATE(RIGHT(loaded!AG550,4),MID(loaded!AG550,3,2),LEFT(loaded!AG550,2)),DATE(RIGHT(loaded!AG550,4),MID(loaded!AG550,4,2),LEFT(loaded!AG550,2)))</f>
        <v>#VALUE!</v>
      </c>
      <c r="Q550" s="67" t="e">
        <f t="shared" si="17"/>
        <v>#VALUE!</v>
      </c>
      <c r="R550" t="e">
        <f>INDEX(reces_codes,MATCH(loaded!AI550,reason,0))</f>
        <v>#N/A</v>
      </c>
      <c r="S550" t="e">
        <f>INDEX(TDS_codes,MATCH(loaded!AK550,TDS,0))</f>
        <v>#N/A</v>
      </c>
      <c r="T550" t="e">
        <f>IF(M550=2,"",INDEX(method_codes,MATCH(loaded!AM550,method,0)))</f>
        <v>#N/A</v>
      </c>
      <c r="U550" t="e">
        <f>IF(M550=2,"",INDEX(inj_codes,MATCH(loaded!AO550,inj,0)))</f>
        <v>#N/A</v>
      </c>
      <c r="V550" t="e">
        <f>IF(M550=2,"",INDEX(drug_codes,MATCH(loaded!AQ550,drug,0)))</f>
        <v>#N/A</v>
      </c>
      <c r="W550" t="e">
        <f>IF(M550=2,"",_xlfn.IFNA(INDEX(drug_codes,MATCH(loaded!AS550,drug,0)),""))</f>
        <v>#N/A</v>
      </c>
      <c r="X550" t="e">
        <f>IF(M550=2,"",_xlfn.IFNA(INDEX(drug_codes,MATCH(loaded!AU550,drug,0)),""))</f>
        <v>#N/A</v>
      </c>
      <c r="Y550" t="e">
        <f>IF(M550=2,"",_xlfn.IFNA(INDEX(drug_codes,MATCH(loaded!AW550,drug,0)),""))</f>
        <v>#N/A</v>
      </c>
      <c r="Z550" t="e">
        <f>IF(M550=2,"",_xlfn.IFNA(INDEX(drug_codes,MATCH(loaded!AY550,drug,0)),""))</f>
        <v>#N/A</v>
      </c>
      <c r="AA550" t="e">
        <f>IF(M550=2,"",_xlfn.IFNA(INDEX(drug_codes,MATCH(loaded!BA550,drug,0)),""))</f>
        <v>#N/A</v>
      </c>
      <c r="AB550" t="e">
        <f>INDEX(MTT_codes,MATCH(loaded!BC550,MTT,0))</f>
        <v>#N/A</v>
      </c>
      <c r="AC550" t="str">
        <f>_xlfn.IFNA(INDEX(MTT_codes,MATCH(loaded!BE550,MTT,0)),"")</f>
        <v/>
      </c>
      <c r="AD550" t="str">
        <f>_xlfn.IFNA(INDEX(MTT_codes,MATCH(loaded!BG550,MTT,0)),"")</f>
        <v/>
      </c>
      <c r="AE550" t="str">
        <f>_xlfn.IFNA(INDEX(MTT_codes,MATCH(loaded!BI550,MTT,0)),"")</f>
        <v/>
      </c>
      <c r="AF550" t="str">
        <f>_xlfn.IFNA(INDEX(MTT_codes,MATCH(loaded!BK550,MTT,0)),"")</f>
        <v/>
      </c>
      <c r="AG550" t="str">
        <f>_xlfn.IFNA(INDEX(MTT_codes,MATCH(loaded!BM550,MTT,0)),"")</f>
        <v/>
      </c>
      <c r="AH550" t="e">
        <f>INDEX(liv_ar_codes,MATCH(loaded!BO550,liv_ar,0))</f>
        <v>#N/A</v>
      </c>
      <c r="AI550" t="str">
        <f>_xlfn.IFNA(INDEX(MTT_codes,MATCH(loaded!BQ550,MTT,0)),"")</f>
        <v/>
      </c>
      <c r="AJ550">
        <f>_xlfn.IFNA(INDEX(mental_codes,MATCH(loaded!BS550,mental,0)),9)</f>
        <v>9</v>
      </c>
    </row>
    <row r="551" spans="2:36">
      <c r="B551">
        <f>loaded!C551</f>
        <v>0</v>
      </c>
      <c r="C551">
        <f>loaded!I551</f>
        <v>0</v>
      </c>
      <c r="D551">
        <f>IF(loaded!K551="Male",1,IF(loaded!K551="Female",2,9))</f>
        <v>9</v>
      </c>
      <c r="E551" s="89" t="e">
        <f>IF(stats!$Y$13,DATE(RIGHT(loaded!M551,4),MID(loaded!M551,3,2),LEFT(loaded!M551,2)),DATE(RIGHT(loaded!M551,4), MID(loaded!M551,4,2),LEFT(loaded!M551,2)))</f>
        <v>#VALUE!</v>
      </c>
      <c r="F551" s="67" t="e">
        <f t="shared" si="16"/>
        <v>#VALUE!</v>
      </c>
      <c r="G551" t="str">
        <f>LEFT(loaded!O551,3)</f>
        <v/>
      </c>
      <c r="H551" s="67" t="str">
        <f>_xlfn.IFNA(INDEX(cntry_codes,MATCH(loaded!Q551,countries,0)),IF(loaded!Q551="","0003",""))</f>
        <v>0003</v>
      </c>
      <c r="I551" t="e">
        <f>INDEX(atsi_codes,MATCH(loaded!S551,atsi,0))</f>
        <v>#N/A</v>
      </c>
      <c r="J551" t="e">
        <f>INDEX(lang_codes,MATCH(loaded!U551,lang,0))</f>
        <v>#N/A</v>
      </c>
      <c r="K551" s="6">
        <f>loaded!W551</f>
        <v>0</v>
      </c>
      <c r="L551" t="e">
        <f>INDEX(us_acc_codes,MATCH(loaded!Y551,us_acc,0))</f>
        <v>#N/A</v>
      </c>
      <c r="M551" t="e">
        <f>INDEX(client_codes,MATCH(loaded!AA551,client,0))</f>
        <v>#N/A</v>
      </c>
      <c r="N551" t="e">
        <f>INDEX(src_ref_codes,MATCH(loaded!AC551,src_ref,0))</f>
        <v>#N/A</v>
      </c>
      <c r="O551" s="89" t="e">
        <f>IF(stats!$Y$13,DATE(RIGHT(loaded!AE551,4),MID(loaded!AE551,3,2),LEFT(loaded!AE551,2)),DATE(RIGHT(loaded!AE551,4),MID(loaded!AE551,4,2),LEFT(loaded!AE551,2)))</f>
        <v>#VALUE!</v>
      </c>
      <c r="P551" s="89" t="e">
        <f>IF(stats!$Y$13,DATE(RIGHT(loaded!AG551,4),MID(loaded!AG551,3,2),LEFT(loaded!AG551,2)),DATE(RIGHT(loaded!AG551,4),MID(loaded!AG551,4,2),LEFT(loaded!AG551,2)))</f>
        <v>#VALUE!</v>
      </c>
      <c r="Q551" s="67" t="e">
        <f t="shared" si="17"/>
        <v>#VALUE!</v>
      </c>
      <c r="R551" t="e">
        <f>INDEX(reces_codes,MATCH(loaded!AI551,reason,0))</f>
        <v>#N/A</v>
      </c>
      <c r="S551" t="e">
        <f>INDEX(TDS_codes,MATCH(loaded!AK551,TDS,0))</f>
        <v>#N/A</v>
      </c>
      <c r="T551" t="e">
        <f>IF(M551=2,"",INDEX(method_codes,MATCH(loaded!AM551,method,0)))</f>
        <v>#N/A</v>
      </c>
      <c r="U551" t="e">
        <f>IF(M551=2,"",INDEX(inj_codes,MATCH(loaded!AO551,inj,0)))</f>
        <v>#N/A</v>
      </c>
      <c r="V551" t="e">
        <f>IF(M551=2,"",INDEX(drug_codes,MATCH(loaded!AQ551,drug,0)))</f>
        <v>#N/A</v>
      </c>
      <c r="W551" t="e">
        <f>IF(M551=2,"",_xlfn.IFNA(INDEX(drug_codes,MATCH(loaded!AS551,drug,0)),""))</f>
        <v>#N/A</v>
      </c>
      <c r="X551" t="e">
        <f>IF(M551=2,"",_xlfn.IFNA(INDEX(drug_codes,MATCH(loaded!AU551,drug,0)),""))</f>
        <v>#N/A</v>
      </c>
      <c r="Y551" t="e">
        <f>IF(M551=2,"",_xlfn.IFNA(INDEX(drug_codes,MATCH(loaded!AW551,drug,0)),""))</f>
        <v>#N/A</v>
      </c>
      <c r="Z551" t="e">
        <f>IF(M551=2,"",_xlfn.IFNA(INDEX(drug_codes,MATCH(loaded!AY551,drug,0)),""))</f>
        <v>#N/A</v>
      </c>
      <c r="AA551" t="e">
        <f>IF(M551=2,"",_xlfn.IFNA(INDEX(drug_codes,MATCH(loaded!BA551,drug,0)),""))</f>
        <v>#N/A</v>
      </c>
      <c r="AB551" t="e">
        <f>INDEX(MTT_codes,MATCH(loaded!BC551,MTT,0))</f>
        <v>#N/A</v>
      </c>
      <c r="AC551" t="str">
        <f>_xlfn.IFNA(INDEX(MTT_codes,MATCH(loaded!BE551,MTT,0)),"")</f>
        <v/>
      </c>
      <c r="AD551" t="str">
        <f>_xlfn.IFNA(INDEX(MTT_codes,MATCH(loaded!BG551,MTT,0)),"")</f>
        <v/>
      </c>
      <c r="AE551" t="str">
        <f>_xlfn.IFNA(INDEX(MTT_codes,MATCH(loaded!BI551,MTT,0)),"")</f>
        <v/>
      </c>
      <c r="AF551" t="str">
        <f>_xlfn.IFNA(INDEX(MTT_codes,MATCH(loaded!BK551,MTT,0)),"")</f>
        <v/>
      </c>
      <c r="AG551" t="str">
        <f>_xlfn.IFNA(INDEX(MTT_codes,MATCH(loaded!BM551,MTT,0)),"")</f>
        <v/>
      </c>
      <c r="AH551" t="e">
        <f>INDEX(liv_ar_codes,MATCH(loaded!BO551,liv_ar,0))</f>
        <v>#N/A</v>
      </c>
      <c r="AI551" t="str">
        <f>_xlfn.IFNA(INDEX(MTT_codes,MATCH(loaded!BQ551,MTT,0)),"")</f>
        <v/>
      </c>
      <c r="AJ551">
        <f>_xlfn.IFNA(INDEX(mental_codes,MATCH(loaded!BS551,mental,0)),9)</f>
        <v>9</v>
      </c>
    </row>
    <row r="552" spans="2:36">
      <c r="B552">
        <f>loaded!C552</f>
        <v>0</v>
      </c>
      <c r="C552">
        <f>loaded!I552</f>
        <v>0</v>
      </c>
      <c r="D552">
        <f>IF(loaded!K552="Male",1,IF(loaded!K552="Female",2,9))</f>
        <v>9</v>
      </c>
      <c r="E552" s="89" t="e">
        <f>IF(stats!$Y$13,DATE(RIGHT(loaded!M552,4),MID(loaded!M552,3,2),LEFT(loaded!M552,2)),DATE(RIGHT(loaded!M552,4), MID(loaded!M552,4,2),LEFT(loaded!M552,2)))</f>
        <v>#VALUE!</v>
      </c>
      <c r="F552" s="67" t="e">
        <f t="shared" si="16"/>
        <v>#VALUE!</v>
      </c>
      <c r="G552" t="str">
        <f>LEFT(loaded!O552,3)</f>
        <v/>
      </c>
      <c r="H552" s="67" t="str">
        <f>_xlfn.IFNA(INDEX(cntry_codes,MATCH(loaded!Q552,countries,0)),IF(loaded!Q552="","0003",""))</f>
        <v>0003</v>
      </c>
      <c r="I552" t="e">
        <f>INDEX(atsi_codes,MATCH(loaded!S552,atsi,0))</f>
        <v>#N/A</v>
      </c>
      <c r="J552" t="e">
        <f>INDEX(lang_codes,MATCH(loaded!U552,lang,0))</f>
        <v>#N/A</v>
      </c>
      <c r="K552" s="6">
        <f>loaded!W552</f>
        <v>0</v>
      </c>
      <c r="L552" t="e">
        <f>INDEX(us_acc_codes,MATCH(loaded!Y552,us_acc,0))</f>
        <v>#N/A</v>
      </c>
      <c r="M552" t="e">
        <f>INDEX(client_codes,MATCH(loaded!AA552,client,0))</f>
        <v>#N/A</v>
      </c>
      <c r="N552" t="e">
        <f>INDEX(src_ref_codes,MATCH(loaded!AC552,src_ref,0))</f>
        <v>#N/A</v>
      </c>
      <c r="O552" s="89" t="e">
        <f>IF(stats!$Y$13,DATE(RIGHT(loaded!AE552,4),MID(loaded!AE552,3,2),LEFT(loaded!AE552,2)),DATE(RIGHT(loaded!AE552,4),MID(loaded!AE552,4,2),LEFT(loaded!AE552,2)))</f>
        <v>#VALUE!</v>
      </c>
      <c r="P552" s="89" t="e">
        <f>IF(stats!$Y$13,DATE(RIGHT(loaded!AG552,4),MID(loaded!AG552,3,2),LEFT(loaded!AG552,2)),DATE(RIGHT(loaded!AG552,4),MID(loaded!AG552,4,2),LEFT(loaded!AG552,2)))</f>
        <v>#VALUE!</v>
      </c>
      <c r="Q552" s="67" t="e">
        <f t="shared" si="17"/>
        <v>#VALUE!</v>
      </c>
      <c r="R552" t="e">
        <f>INDEX(reces_codes,MATCH(loaded!AI552,reason,0))</f>
        <v>#N/A</v>
      </c>
      <c r="S552" t="e">
        <f>INDEX(TDS_codes,MATCH(loaded!AK552,TDS,0))</f>
        <v>#N/A</v>
      </c>
      <c r="T552" t="e">
        <f>IF(M552=2,"",INDEX(method_codes,MATCH(loaded!AM552,method,0)))</f>
        <v>#N/A</v>
      </c>
      <c r="U552" t="e">
        <f>IF(M552=2,"",INDEX(inj_codes,MATCH(loaded!AO552,inj,0)))</f>
        <v>#N/A</v>
      </c>
      <c r="V552" t="e">
        <f>IF(M552=2,"",INDEX(drug_codes,MATCH(loaded!AQ552,drug,0)))</f>
        <v>#N/A</v>
      </c>
      <c r="W552" t="e">
        <f>IF(M552=2,"",_xlfn.IFNA(INDEX(drug_codes,MATCH(loaded!AS552,drug,0)),""))</f>
        <v>#N/A</v>
      </c>
      <c r="X552" t="e">
        <f>IF(M552=2,"",_xlfn.IFNA(INDEX(drug_codes,MATCH(loaded!AU552,drug,0)),""))</f>
        <v>#N/A</v>
      </c>
      <c r="Y552" t="e">
        <f>IF(M552=2,"",_xlfn.IFNA(INDEX(drug_codes,MATCH(loaded!AW552,drug,0)),""))</f>
        <v>#N/A</v>
      </c>
      <c r="Z552" t="e">
        <f>IF(M552=2,"",_xlfn.IFNA(INDEX(drug_codes,MATCH(loaded!AY552,drug,0)),""))</f>
        <v>#N/A</v>
      </c>
      <c r="AA552" t="e">
        <f>IF(M552=2,"",_xlfn.IFNA(INDEX(drug_codes,MATCH(loaded!BA552,drug,0)),""))</f>
        <v>#N/A</v>
      </c>
      <c r="AB552" t="e">
        <f>INDEX(MTT_codes,MATCH(loaded!BC552,MTT,0))</f>
        <v>#N/A</v>
      </c>
      <c r="AC552" t="str">
        <f>_xlfn.IFNA(INDEX(MTT_codes,MATCH(loaded!BE552,MTT,0)),"")</f>
        <v/>
      </c>
      <c r="AD552" t="str">
        <f>_xlfn.IFNA(INDEX(MTT_codes,MATCH(loaded!BG552,MTT,0)),"")</f>
        <v/>
      </c>
      <c r="AE552" t="str">
        <f>_xlfn.IFNA(INDEX(MTT_codes,MATCH(loaded!BI552,MTT,0)),"")</f>
        <v/>
      </c>
      <c r="AF552" t="str">
        <f>_xlfn.IFNA(INDEX(MTT_codes,MATCH(loaded!BK552,MTT,0)),"")</f>
        <v/>
      </c>
      <c r="AG552" t="str">
        <f>_xlfn.IFNA(INDEX(MTT_codes,MATCH(loaded!BM552,MTT,0)),"")</f>
        <v/>
      </c>
      <c r="AH552" t="e">
        <f>INDEX(liv_ar_codes,MATCH(loaded!BO552,liv_ar,0))</f>
        <v>#N/A</v>
      </c>
      <c r="AI552" t="str">
        <f>_xlfn.IFNA(INDEX(MTT_codes,MATCH(loaded!BQ552,MTT,0)),"")</f>
        <v/>
      </c>
      <c r="AJ552">
        <f>_xlfn.IFNA(INDEX(mental_codes,MATCH(loaded!BS552,mental,0)),9)</f>
        <v>9</v>
      </c>
    </row>
    <row r="553" spans="2:36">
      <c r="B553">
        <f>loaded!C553</f>
        <v>0</v>
      </c>
      <c r="C553">
        <f>loaded!I553</f>
        <v>0</v>
      </c>
      <c r="D553">
        <f>IF(loaded!K553="Male",1,IF(loaded!K553="Female",2,9))</f>
        <v>9</v>
      </c>
      <c r="E553" s="89" t="e">
        <f>IF(stats!$Y$13,DATE(RIGHT(loaded!M553,4),MID(loaded!M553,3,2),LEFT(loaded!M553,2)),DATE(RIGHT(loaded!M553,4), MID(loaded!M553,4,2),LEFT(loaded!M553,2)))</f>
        <v>#VALUE!</v>
      </c>
      <c r="F553" s="67" t="e">
        <f t="shared" si="16"/>
        <v>#VALUE!</v>
      </c>
      <c r="G553" t="str">
        <f>LEFT(loaded!O553,3)</f>
        <v/>
      </c>
      <c r="H553" s="67" t="str">
        <f>_xlfn.IFNA(INDEX(cntry_codes,MATCH(loaded!Q553,countries,0)),IF(loaded!Q553="","0003",""))</f>
        <v>0003</v>
      </c>
      <c r="I553" t="e">
        <f>INDEX(atsi_codes,MATCH(loaded!S553,atsi,0))</f>
        <v>#N/A</v>
      </c>
      <c r="J553" t="e">
        <f>INDEX(lang_codes,MATCH(loaded!U553,lang,0))</f>
        <v>#N/A</v>
      </c>
      <c r="K553" s="6">
        <f>loaded!W553</f>
        <v>0</v>
      </c>
      <c r="L553" t="e">
        <f>INDEX(us_acc_codes,MATCH(loaded!Y553,us_acc,0))</f>
        <v>#N/A</v>
      </c>
      <c r="M553" t="e">
        <f>INDEX(client_codes,MATCH(loaded!AA553,client,0))</f>
        <v>#N/A</v>
      </c>
      <c r="N553" t="e">
        <f>INDEX(src_ref_codes,MATCH(loaded!AC553,src_ref,0))</f>
        <v>#N/A</v>
      </c>
      <c r="O553" s="89" t="e">
        <f>IF(stats!$Y$13,DATE(RIGHT(loaded!AE553,4),MID(loaded!AE553,3,2),LEFT(loaded!AE553,2)),DATE(RIGHT(loaded!AE553,4),MID(loaded!AE553,4,2),LEFT(loaded!AE553,2)))</f>
        <v>#VALUE!</v>
      </c>
      <c r="P553" s="89" t="e">
        <f>IF(stats!$Y$13,DATE(RIGHT(loaded!AG553,4),MID(loaded!AG553,3,2),LEFT(loaded!AG553,2)),DATE(RIGHT(loaded!AG553,4),MID(loaded!AG553,4,2),LEFT(loaded!AG553,2)))</f>
        <v>#VALUE!</v>
      </c>
      <c r="Q553" s="67" t="e">
        <f t="shared" si="17"/>
        <v>#VALUE!</v>
      </c>
      <c r="R553" t="e">
        <f>INDEX(reces_codes,MATCH(loaded!AI553,reason,0))</f>
        <v>#N/A</v>
      </c>
      <c r="S553" t="e">
        <f>INDEX(TDS_codes,MATCH(loaded!AK553,TDS,0))</f>
        <v>#N/A</v>
      </c>
      <c r="T553" t="e">
        <f>IF(M553=2,"",INDEX(method_codes,MATCH(loaded!AM553,method,0)))</f>
        <v>#N/A</v>
      </c>
      <c r="U553" t="e">
        <f>IF(M553=2,"",INDEX(inj_codes,MATCH(loaded!AO553,inj,0)))</f>
        <v>#N/A</v>
      </c>
      <c r="V553" t="e">
        <f>IF(M553=2,"",INDEX(drug_codes,MATCH(loaded!AQ553,drug,0)))</f>
        <v>#N/A</v>
      </c>
      <c r="W553" t="e">
        <f>IF(M553=2,"",_xlfn.IFNA(INDEX(drug_codes,MATCH(loaded!AS553,drug,0)),""))</f>
        <v>#N/A</v>
      </c>
      <c r="X553" t="e">
        <f>IF(M553=2,"",_xlfn.IFNA(INDEX(drug_codes,MATCH(loaded!AU553,drug,0)),""))</f>
        <v>#N/A</v>
      </c>
      <c r="Y553" t="e">
        <f>IF(M553=2,"",_xlfn.IFNA(INDEX(drug_codes,MATCH(loaded!AW553,drug,0)),""))</f>
        <v>#N/A</v>
      </c>
      <c r="Z553" t="e">
        <f>IF(M553=2,"",_xlfn.IFNA(INDEX(drug_codes,MATCH(loaded!AY553,drug,0)),""))</f>
        <v>#N/A</v>
      </c>
      <c r="AA553" t="e">
        <f>IF(M553=2,"",_xlfn.IFNA(INDEX(drug_codes,MATCH(loaded!BA553,drug,0)),""))</f>
        <v>#N/A</v>
      </c>
      <c r="AB553" t="e">
        <f>INDEX(MTT_codes,MATCH(loaded!BC553,MTT,0))</f>
        <v>#N/A</v>
      </c>
      <c r="AC553" t="str">
        <f>_xlfn.IFNA(INDEX(MTT_codes,MATCH(loaded!BE553,MTT,0)),"")</f>
        <v/>
      </c>
      <c r="AD553" t="str">
        <f>_xlfn.IFNA(INDEX(MTT_codes,MATCH(loaded!BG553,MTT,0)),"")</f>
        <v/>
      </c>
      <c r="AE553" t="str">
        <f>_xlfn.IFNA(INDEX(MTT_codes,MATCH(loaded!BI553,MTT,0)),"")</f>
        <v/>
      </c>
      <c r="AF553" t="str">
        <f>_xlfn.IFNA(INDEX(MTT_codes,MATCH(loaded!BK553,MTT,0)),"")</f>
        <v/>
      </c>
      <c r="AG553" t="str">
        <f>_xlfn.IFNA(INDEX(MTT_codes,MATCH(loaded!BM553,MTT,0)),"")</f>
        <v/>
      </c>
      <c r="AH553" t="e">
        <f>INDEX(liv_ar_codes,MATCH(loaded!BO553,liv_ar,0))</f>
        <v>#N/A</v>
      </c>
      <c r="AI553" t="str">
        <f>_xlfn.IFNA(INDEX(MTT_codes,MATCH(loaded!BQ553,MTT,0)),"")</f>
        <v/>
      </c>
      <c r="AJ553">
        <f>_xlfn.IFNA(INDEX(mental_codes,MATCH(loaded!BS553,mental,0)),9)</f>
        <v>9</v>
      </c>
    </row>
    <row r="554" spans="2:36">
      <c r="B554">
        <f>loaded!C554</f>
        <v>0</v>
      </c>
      <c r="C554">
        <f>loaded!I554</f>
        <v>0</v>
      </c>
      <c r="D554">
        <f>IF(loaded!K554="Male",1,IF(loaded!K554="Female",2,9))</f>
        <v>9</v>
      </c>
      <c r="E554" s="89" t="e">
        <f>IF(stats!$Y$13,DATE(RIGHT(loaded!M554,4),MID(loaded!M554,3,2),LEFT(loaded!M554,2)),DATE(RIGHT(loaded!M554,4), MID(loaded!M554,4,2),LEFT(loaded!M554,2)))</f>
        <v>#VALUE!</v>
      </c>
      <c r="F554" s="67" t="e">
        <f t="shared" si="16"/>
        <v>#VALUE!</v>
      </c>
      <c r="G554" t="str">
        <f>LEFT(loaded!O554,3)</f>
        <v/>
      </c>
      <c r="H554" s="67" t="str">
        <f>_xlfn.IFNA(INDEX(cntry_codes,MATCH(loaded!Q554,countries,0)),IF(loaded!Q554="","0003",""))</f>
        <v>0003</v>
      </c>
      <c r="I554" t="e">
        <f>INDEX(atsi_codes,MATCH(loaded!S554,atsi,0))</f>
        <v>#N/A</v>
      </c>
      <c r="J554" t="e">
        <f>INDEX(lang_codes,MATCH(loaded!U554,lang,0))</f>
        <v>#N/A</v>
      </c>
      <c r="K554" s="6">
        <f>loaded!W554</f>
        <v>0</v>
      </c>
      <c r="L554" t="e">
        <f>INDEX(us_acc_codes,MATCH(loaded!Y554,us_acc,0))</f>
        <v>#N/A</v>
      </c>
      <c r="M554" t="e">
        <f>INDEX(client_codes,MATCH(loaded!AA554,client,0))</f>
        <v>#N/A</v>
      </c>
      <c r="N554" t="e">
        <f>INDEX(src_ref_codes,MATCH(loaded!AC554,src_ref,0))</f>
        <v>#N/A</v>
      </c>
      <c r="O554" s="89" t="e">
        <f>IF(stats!$Y$13,DATE(RIGHT(loaded!AE554,4),MID(loaded!AE554,3,2),LEFT(loaded!AE554,2)),DATE(RIGHT(loaded!AE554,4),MID(loaded!AE554,4,2),LEFT(loaded!AE554,2)))</f>
        <v>#VALUE!</v>
      </c>
      <c r="P554" s="89" t="e">
        <f>IF(stats!$Y$13,DATE(RIGHT(loaded!AG554,4),MID(loaded!AG554,3,2),LEFT(loaded!AG554,2)),DATE(RIGHT(loaded!AG554,4),MID(loaded!AG554,4,2),LEFT(loaded!AG554,2)))</f>
        <v>#VALUE!</v>
      </c>
      <c r="Q554" s="67" t="e">
        <f t="shared" si="17"/>
        <v>#VALUE!</v>
      </c>
      <c r="R554" t="e">
        <f>INDEX(reces_codes,MATCH(loaded!AI554,reason,0))</f>
        <v>#N/A</v>
      </c>
      <c r="S554" t="e">
        <f>INDEX(TDS_codes,MATCH(loaded!AK554,TDS,0))</f>
        <v>#N/A</v>
      </c>
      <c r="T554" t="e">
        <f>IF(M554=2,"",INDEX(method_codes,MATCH(loaded!AM554,method,0)))</f>
        <v>#N/A</v>
      </c>
      <c r="U554" t="e">
        <f>IF(M554=2,"",INDEX(inj_codes,MATCH(loaded!AO554,inj,0)))</f>
        <v>#N/A</v>
      </c>
      <c r="V554" t="e">
        <f>IF(M554=2,"",INDEX(drug_codes,MATCH(loaded!AQ554,drug,0)))</f>
        <v>#N/A</v>
      </c>
      <c r="W554" t="e">
        <f>IF(M554=2,"",_xlfn.IFNA(INDEX(drug_codes,MATCH(loaded!AS554,drug,0)),""))</f>
        <v>#N/A</v>
      </c>
      <c r="X554" t="e">
        <f>IF(M554=2,"",_xlfn.IFNA(INDEX(drug_codes,MATCH(loaded!AU554,drug,0)),""))</f>
        <v>#N/A</v>
      </c>
      <c r="Y554" t="e">
        <f>IF(M554=2,"",_xlfn.IFNA(INDEX(drug_codes,MATCH(loaded!AW554,drug,0)),""))</f>
        <v>#N/A</v>
      </c>
      <c r="Z554" t="e">
        <f>IF(M554=2,"",_xlfn.IFNA(INDEX(drug_codes,MATCH(loaded!AY554,drug,0)),""))</f>
        <v>#N/A</v>
      </c>
      <c r="AA554" t="e">
        <f>IF(M554=2,"",_xlfn.IFNA(INDEX(drug_codes,MATCH(loaded!BA554,drug,0)),""))</f>
        <v>#N/A</v>
      </c>
      <c r="AB554" t="e">
        <f>INDEX(MTT_codes,MATCH(loaded!BC554,MTT,0))</f>
        <v>#N/A</v>
      </c>
      <c r="AC554" t="str">
        <f>_xlfn.IFNA(INDEX(MTT_codes,MATCH(loaded!BE554,MTT,0)),"")</f>
        <v/>
      </c>
      <c r="AD554" t="str">
        <f>_xlfn.IFNA(INDEX(MTT_codes,MATCH(loaded!BG554,MTT,0)),"")</f>
        <v/>
      </c>
      <c r="AE554" t="str">
        <f>_xlfn.IFNA(INDEX(MTT_codes,MATCH(loaded!BI554,MTT,0)),"")</f>
        <v/>
      </c>
      <c r="AF554" t="str">
        <f>_xlfn.IFNA(INDEX(MTT_codes,MATCH(loaded!BK554,MTT,0)),"")</f>
        <v/>
      </c>
      <c r="AG554" t="str">
        <f>_xlfn.IFNA(INDEX(MTT_codes,MATCH(loaded!BM554,MTT,0)),"")</f>
        <v/>
      </c>
      <c r="AH554" t="e">
        <f>INDEX(liv_ar_codes,MATCH(loaded!BO554,liv_ar,0))</f>
        <v>#N/A</v>
      </c>
      <c r="AI554" t="str">
        <f>_xlfn.IFNA(INDEX(MTT_codes,MATCH(loaded!BQ554,MTT,0)),"")</f>
        <v/>
      </c>
      <c r="AJ554">
        <f>_xlfn.IFNA(INDEX(mental_codes,MATCH(loaded!BS554,mental,0)),9)</f>
        <v>9</v>
      </c>
    </row>
    <row r="555" spans="2:36">
      <c r="B555">
        <f>loaded!C555</f>
        <v>0</v>
      </c>
      <c r="C555">
        <f>loaded!I555</f>
        <v>0</v>
      </c>
      <c r="D555">
        <f>IF(loaded!K555="Male",1,IF(loaded!K555="Female",2,9))</f>
        <v>9</v>
      </c>
      <c r="E555" s="89" t="e">
        <f>IF(stats!$Y$13,DATE(RIGHT(loaded!M555,4),MID(loaded!M555,3,2),LEFT(loaded!M555,2)),DATE(RIGHT(loaded!M555,4), MID(loaded!M555,4,2),LEFT(loaded!M555,2)))</f>
        <v>#VALUE!</v>
      </c>
      <c r="F555" s="67" t="e">
        <f t="shared" si="16"/>
        <v>#VALUE!</v>
      </c>
      <c r="G555" t="str">
        <f>LEFT(loaded!O555,3)</f>
        <v/>
      </c>
      <c r="H555" s="67" t="str">
        <f>_xlfn.IFNA(INDEX(cntry_codes,MATCH(loaded!Q555,countries,0)),IF(loaded!Q555="","0003",""))</f>
        <v>0003</v>
      </c>
      <c r="I555" t="e">
        <f>INDEX(atsi_codes,MATCH(loaded!S555,atsi,0))</f>
        <v>#N/A</v>
      </c>
      <c r="J555" t="e">
        <f>INDEX(lang_codes,MATCH(loaded!U555,lang,0))</f>
        <v>#N/A</v>
      </c>
      <c r="K555" s="6">
        <f>loaded!W555</f>
        <v>0</v>
      </c>
      <c r="L555" t="e">
        <f>INDEX(us_acc_codes,MATCH(loaded!Y555,us_acc,0))</f>
        <v>#N/A</v>
      </c>
      <c r="M555" t="e">
        <f>INDEX(client_codes,MATCH(loaded!AA555,client,0))</f>
        <v>#N/A</v>
      </c>
      <c r="N555" t="e">
        <f>INDEX(src_ref_codes,MATCH(loaded!AC555,src_ref,0))</f>
        <v>#N/A</v>
      </c>
      <c r="O555" s="89" t="e">
        <f>IF(stats!$Y$13,DATE(RIGHT(loaded!AE555,4),MID(loaded!AE555,3,2),LEFT(loaded!AE555,2)),DATE(RIGHT(loaded!AE555,4),MID(loaded!AE555,4,2),LEFT(loaded!AE555,2)))</f>
        <v>#VALUE!</v>
      </c>
      <c r="P555" s="89" t="e">
        <f>IF(stats!$Y$13,DATE(RIGHT(loaded!AG555,4),MID(loaded!AG555,3,2),LEFT(loaded!AG555,2)),DATE(RIGHT(loaded!AG555,4),MID(loaded!AG555,4,2),LEFT(loaded!AG555,2)))</f>
        <v>#VALUE!</v>
      </c>
      <c r="Q555" s="67" t="e">
        <f t="shared" si="17"/>
        <v>#VALUE!</v>
      </c>
      <c r="R555" t="e">
        <f>INDEX(reces_codes,MATCH(loaded!AI555,reason,0))</f>
        <v>#N/A</v>
      </c>
      <c r="S555" t="e">
        <f>INDEX(TDS_codes,MATCH(loaded!AK555,TDS,0))</f>
        <v>#N/A</v>
      </c>
      <c r="T555" t="e">
        <f>IF(M555=2,"",INDEX(method_codes,MATCH(loaded!AM555,method,0)))</f>
        <v>#N/A</v>
      </c>
      <c r="U555" t="e">
        <f>IF(M555=2,"",INDEX(inj_codes,MATCH(loaded!AO555,inj,0)))</f>
        <v>#N/A</v>
      </c>
      <c r="V555" t="e">
        <f>IF(M555=2,"",INDEX(drug_codes,MATCH(loaded!AQ555,drug,0)))</f>
        <v>#N/A</v>
      </c>
      <c r="W555" t="e">
        <f>IF(M555=2,"",_xlfn.IFNA(INDEX(drug_codes,MATCH(loaded!AS555,drug,0)),""))</f>
        <v>#N/A</v>
      </c>
      <c r="X555" t="e">
        <f>IF(M555=2,"",_xlfn.IFNA(INDEX(drug_codes,MATCH(loaded!AU555,drug,0)),""))</f>
        <v>#N/A</v>
      </c>
      <c r="Y555" t="e">
        <f>IF(M555=2,"",_xlfn.IFNA(INDEX(drug_codes,MATCH(loaded!AW555,drug,0)),""))</f>
        <v>#N/A</v>
      </c>
      <c r="Z555" t="e">
        <f>IF(M555=2,"",_xlfn.IFNA(INDEX(drug_codes,MATCH(loaded!AY555,drug,0)),""))</f>
        <v>#N/A</v>
      </c>
      <c r="AA555" t="e">
        <f>IF(M555=2,"",_xlfn.IFNA(INDEX(drug_codes,MATCH(loaded!BA555,drug,0)),""))</f>
        <v>#N/A</v>
      </c>
      <c r="AB555" t="e">
        <f>INDEX(MTT_codes,MATCH(loaded!BC555,MTT,0))</f>
        <v>#N/A</v>
      </c>
      <c r="AC555" t="str">
        <f>_xlfn.IFNA(INDEX(MTT_codes,MATCH(loaded!BE555,MTT,0)),"")</f>
        <v/>
      </c>
      <c r="AD555" t="str">
        <f>_xlfn.IFNA(INDEX(MTT_codes,MATCH(loaded!BG555,MTT,0)),"")</f>
        <v/>
      </c>
      <c r="AE555" t="str">
        <f>_xlfn.IFNA(INDEX(MTT_codes,MATCH(loaded!BI555,MTT,0)),"")</f>
        <v/>
      </c>
      <c r="AF555" t="str">
        <f>_xlfn.IFNA(INDEX(MTT_codes,MATCH(loaded!BK555,MTT,0)),"")</f>
        <v/>
      </c>
      <c r="AG555" t="str">
        <f>_xlfn.IFNA(INDEX(MTT_codes,MATCH(loaded!BM555,MTT,0)),"")</f>
        <v/>
      </c>
      <c r="AH555" t="e">
        <f>INDEX(liv_ar_codes,MATCH(loaded!BO555,liv_ar,0))</f>
        <v>#N/A</v>
      </c>
      <c r="AI555" t="str">
        <f>_xlfn.IFNA(INDEX(MTT_codes,MATCH(loaded!BQ555,MTT,0)),"")</f>
        <v/>
      </c>
      <c r="AJ555">
        <f>_xlfn.IFNA(INDEX(mental_codes,MATCH(loaded!BS555,mental,0)),9)</f>
        <v>9</v>
      </c>
    </row>
    <row r="556" spans="2:36">
      <c r="B556">
        <f>loaded!C556</f>
        <v>0</v>
      </c>
      <c r="C556">
        <f>loaded!I556</f>
        <v>0</v>
      </c>
      <c r="D556">
        <f>IF(loaded!K556="Male",1,IF(loaded!K556="Female",2,9))</f>
        <v>9</v>
      </c>
      <c r="E556" s="89" t="e">
        <f>IF(stats!$Y$13,DATE(RIGHT(loaded!M556,4),MID(loaded!M556,3,2),LEFT(loaded!M556,2)),DATE(RIGHT(loaded!M556,4), MID(loaded!M556,4,2),LEFT(loaded!M556,2)))</f>
        <v>#VALUE!</v>
      </c>
      <c r="F556" s="67" t="e">
        <f t="shared" si="16"/>
        <v>#VALUE!</v>
      </c>
      <c r="G556" t="str">
        <f>LEFT(loaded!O556,3)</f>
        <v/>
      </c>
      <c r="H556" s="67" t="str">
        <f>_xlfn.IFNA(INDEX(cntry_codes,MATCH(loaded!Q556,countries,0)),IF(loaded!Q556="","0003",""))</f>
        <v>0003</v>
      </c>
      <c r="I556" t="e">
        <f>INDEX(atsi_codes,MATCH(loaded!S556,atsi,0))</f>
        <v>#N/A</v>
      </c>
      <c r="J556" t="e">
        <f>INDEX(lang_codes,MATCH(loaded!U556,lang,0))</f>
        <v>#N/A</v>
      </c>
      <c r="K556" s="6">
        <f>loaded!W556</f>
        <v>0</v>
      </c>
      <c r="L556" t="e">
        <f>INDEX(us_acc_codes,MATCH(loaded!Y556,us_acc,0))</f>
        <v>#N/A</v>
      </c>
      <c r="M556" t="e">
        <f>INDEX(client_codes,MATCH(loaded!AA556,client,0))</f>
        <v>#N/A</v>
      </c>
      <c r="N556" t="e">
        <f>INDEX(src_ref_codes,MATCH(loaded!AC556,src_ref,0))</f>
        <v>#N/A</v>
      </c>
      <c r="O556" s="89" t="e">
        <f>IF(stats!$Y$13,DATE(RIGHT(loaded!AE556,4),MID(loaded!AE556,3,2),LEFT(loaded!AE556,2)),DATE(RIGHT(loaded!AE556,4),MID(loaded!AE556,4,2),LEFT(loaded!AE556,2)))</f>
        <v>#VALUE!</v>
      </c>
      <c r="P556" s="89" t="e">
        <f>IF(stats!$Y$13,DATE(RIGHT(loaded!AG556,4),MID(loaded!AG556,3,2),LEFT(loaded!AG556,2)),DATE(RIGHT(loaded!AG556,4),MID(loaded!AG556,4,2),LEFT(loaded!AG556,2)))</f>
        <v>#VALUE!</v>
      </c>
      <c r="Q556" s="67" t="e">
        <f t="shared" si="17"/>
        <v>#VALUE!</v>
      </c>
      <c r="R556" t="e">
        <f>INDEX(reces_codes,MATCH(loaded!AI556,reason,0))</f>
        <v>#N/A</v>
      </c>
      <c r="S556" t="e">
        <f>INDEX(TDS_codes,MATCH(loaded!AK556,TDS,0))</f>
        <v>#N/A</v>
      </c>
      <c r="T556" t="e">
        <f>IF(M556=2,"",INDEX(method_codes,MATCH(loaded!AM556,method,0)))</f>
        <v>#N/A</v>
      </c>
      <c r="U556" t="e">
        <f>IF(M556=2,"",INDEX(inj_codes,MATCH(loaded!AO556,inj,0)))</f>
        <v>#N/A</v>
      </c>
      <c r="V556" t="e">
        <f>IF(M556=2,"",INDEX(drug_codes,MATCH(loaded!AQ556,drug,0)))</f>
        <v>#N/A</v>
      </c>
      <c r="W556" t="e">
        <f>IF(M556=2,"",_xlfn.IFNA(INDEX(drug_codes,MATCH(loaded!AS556,drug,0)),""))</f>
        <v>#N/A</v>
      </c>
      <c r="X556" t="e">
        <f>IF(M556=2,"",_xlfn.IFNA(INDEX(drug_codes,MATCH(loaded!AU556,drug,0)),""))</f>
        <v>#N/A</v>
      </c>
      <c r="Y556" t="e">
        <f>IF(M556=2,"",_xlfn.IFNA(INDEX(drug_codes,MATCH(loaded!AW556,drug,0)),""))</f>
        <v>#N/A</v>
      </c>
      <c r="Z556" t="e">
        <f>IF(M556=2,"",_xlfn.IFNA(INDEX(drug_codes,MATCH(loaded!AY556,drug,0)),""))</f>
        <v>#N/A</v>
      </c>
      <c r="AA556" t="e">
        <f>IF(M556=2,"",_xlfn.IFNA(INDEX(drug_codes,MATCH(loaded!BA556,drug,0)),""))</f>
        <v>#N/A</v>
      </c>
      <c r="AB556" t="e">
        <f>INDEX(MTT_codes,MATCH(loaded!BC556,MTT,0))</f>
        <v>#N/A</v>
      </c>
      <c r="AC556" t="str">
        <f>_xlfn.IFNA(INDEX(MTT_codes,MATCH(loaded!BE556,MTT,0)),"")</f>
        <v/>
      </c>
      <c r="AD556" t="str">
        <f>_xlfn.IFNA(INDEX(MTT_codes,MATCH(loaded!BG556,MTT,0)),"")</f>
        <v/>
      </c>
      <c r="AE556" t="str">
        <f>_xlfn.IFNA(INDEX(MTT_codes,MATCH(loaded!BI556,MTT,0)),"")</f>
        <v/>
      </c>
      <c r="AF556" t="str">
        <f>_xlfn.IFNA(INDEX(MTT_codes,MATCH(loaded!BK556,MTT,0)),"")</f>
        <v/>
      </c>
      <c r="AG556" t="str">
        <f>_xlfn.IFNA(INDEX(MTT_codes,MATCH(loaded!BM556,MTT,0)),"")</f>
        <v/>
      </c>
      <c r="AH556" t="e">
        <f>INDEX(liv_ar_codes,MATCH(loaded!BO556,liv_ar,0))</f>
        <v>#N/A</v>
      </c>
      <c r="AI556" t="str">
        <f>_xlfn.IFNA(INDEX(MTT_codes,MATCH(loaded!BQ556,MTT,0)),"")</f>
        <v/>
      </c>
      <c r="AJ556">
        <f>_xlfn.IFNA(INDEX(mental_codes,MATCH(loaded!BS556,mental,0)),9)</f>
        <v>9</v>
      </c>
    </row>
    <row r="557" spans="2:36">
      <c r="B557">
        <f>loaded!C557</f>
        <v>0</v>
      </c>
      <c r="C557">
        <f>loaded!I557</f>
        <v>0</v>
      </c>
      <c r="D557">
        <f>IF(loaded!K557="Male",1,IF(loaded!K557="Female",2,9))</f>
        <v>9</v>
      </c>
      <c r="E557" s="89" t="e">
        <f>IF(stats!$Y$13,DATE(RIGHT(loaded!M557,4),MID(loaded!M557,3,2),LEFT(loaded!M557,2)),DATE(RIGHT(loaded!M557,4), MID(loaded!M557,4,2),LEFT(loaded!M557,2)))</f>
        <v>#VALUE!</v>
      </c>
      <c r="F557" s="67" t="e">
        <f t="shared" si="16"/>
        <v>#VALUE!</v>
      </c>
      <c r="G557" t="str">
        <f>LEFT(loaded!O557,3)</f>
        <v/>
      </c>
      <c r="H557" s="67" t="str">
        <f>_xlfn.IFNA(INDEX(cntry_codes,MATCH(loaded!Q557,countries,0)),IF(loaded!Q557="","0003",""))</f>
        <v>0003</v>
      </c>
      <c r="I557" t="e">
        <f>INDEX(atsi_codes,MATCH(loaded!S557,atsi,0))</f>
        <v>#N/A</v>
      </c>
      <c r="J557" t="e">
        <f>INDEX(lang_codes,MATCH(loaded!U557,lang,0))</f>
        <v>#N/A</v>
      </c>
      <c r="K557" s="6">
        <f>loaded!W557</f>
        <v>0</v>
      </c>
      <c r="L557" t="e">
        <f>INDEX(us_acc_codes,MATCH(loaded!Y557,us_acc,0))</f>
        <v>#N/A</v>
      </c>
      <c r="M557" t="e">
        <f>INDEX(client_codes,MATCH(loaded!AA557,client,0))</f>
        <v>#N/A</v>
      </c>
      <c r="N557" t="e">
        <f>INDEX(src_ref_codes,MATCH(loaded!AC557,src_ref,0))</f>
        <v>#N/A</v>
      </c>
      <c r="O557" s="89" t="e">
        <f>IF(stats!$Y$13,DATE(RIGHT(loaded!AE557,4),MID(loaded!AE557,3,2),LEFT(loaded!AE557,2)),DATE(RIGHT(loaded!AE557,4),MID(loaded!AE557,4,2),LEFT(loaded!AE557,2)))</f>
        <v>#VALUE!</v>
      </c>
      <c r="P557" s="89" t="e">
        <f>IF(stats!$Y$13,DATE(RIGHT(loaded!AG557,4),MID(loaded!AG557,3,2),LEFT(loaded!AG557,2)),DATE(RIGHT(loaded!AG557,4),MID(loaded!AG557,4,2),LEFT(loaded!AG557,2)))</f>
        <v>#VALUE!</v>
      </c>
      <c r="Q557" s="67" t="e">
        <f t="shared" si="17"/>
        <v>#VALUE!</v>
      </c>
      <c r="R557" t="e">
        <f>INDEX(reces_codes,MATCH(loaded!AI557,reason,0))</f>
        <v>#N/A</v>
      </c>
      <c r="S557" t="e">
        <f>INDEX(TDS_codes,MATCH(loaded!AK557,TDS,0))</f>
        <v>#N/A</v>
      </c>
      <c r="T557" t="e">
        <f>IF(M557=2,"",INDEX(method_codes,MATCH(loaded!AM557,method,0)))</f>
        <v>#N/A</v>
      </c>
      <c r="U557" t="e">
        <f>IF(M557=2,"",INDEX(inj_codes,MATCH(loaded!AO557,inj,0)))</f>
        <v>#N/A</v>
      </c>
      <c r="V557" t="e">
        <f>IF(M557=2,"",INDEX(drug_codes,MATCH(loaded!AQ557,drug,0)))</f>
        <v>#N/A</v>
      </c>
      <c r="W557" t="e">
        <f>IF(M557=2,"",_xlfn.IFNA(INDEX(drug_codes,MATCH(loaded!AS557,drug,0)),""))</f>
        <v>#N/A</v>
      </c>
      <c r="X557" t="e">
        <f>IF(M557=2,"",_xlfn.IFNA(INDEX(drug_codes,MATCH(loaded!AU557,drug,0)),""))</f>
        <v>#N/A</v>
      </c>
      <c r="Y557" t="e">
        <f>IF(M557=2,"",_xlfn.IFNA(INDEX(drug_codes,MATCH(loaded!AW557,drug,0)),""))</f>
        <v>#N/A</v>
      </c>
      <c r="Z557" t="e">
        <f>IF(M557=2,"",_xlfn.IFNA(INDEX(drug_codes,MATCH(loaded!AY557,drug,0)),""))</f>
        <v>#N/A</v>
      </c>
      <c r="AA557" t="e">
        <f>IF(M557=2,"",_xlfn.IFNA(INDEX(drug_codes,MATCH(loaded!BA557,drug,0)),""))</f>
        <v>#N/A</v>
      </c>
      <c r="AB557" t="e">
        <f>INDEX(MTT_codes,MATCH(loaded!BC557,MTT,0))</f>
        <v>#N/A</v>
      </c>
      <c r="AC557" t="str">
        <f>_xlfn.IFNA(INDEX(MTT_codes,MATCH(loaded!BE557,MTT,0)),"")</f>
        <v/>
      </c>
      <c r="AD557" t="str">
        <f>_xlfn.IFNA(INDEX(MTT_codes,MATCH(loaded!BG557,MTT,0)),"")</f>
        <v/>
      </c>
      <c r="AE557" t="str">
        <f>_xlfn.IFNA(INDEX(MTT_codes,MATCH(loaded!BI557,MTT,0)),"")</f>
        <v/>
      </c>
      <c r="AF557" t="str">
        <f>_xlfn.IFNA(INDEX(MTT_codes,MATCH(loaded!BK557,MTT,0)),"")</f>
        <v/>
      </c>
      <c r="AG557" t="str">
        <f>_xlfn.IFNA(INDEX(MTT_codes,MATCH(loaded!BM557,MTT,0)),"")</f>
        <v/>
      </c>
      <c r="AH557" t="e">
        <f>INDEX(liv_ar_codes,MATCH(loaded!BO557,liv_ar,0))</f>
        <v>#N/A</v>
      </c>
      <c r="AI557" t="str">
        <f>_xlfn.IFNA(INDEX(MTT_codes,MATCH(loaded!BQ557,MTT,0)),"")</f>
        <v/>
      </c>
      <c r="AJ557">
        <f>_xlfn.IFNA(INDEX(mental_codes,MATCH(loaded!BS557,mental,0)),9)</f>
        <v>9</v>
      </c>
    </row>
    <row r="558" spans="2:36">
      <c r="B558">
        <f>loaded!C558</f>
        <v>0</v>
      </c>
      <c r="C558">
        <f>loaded!I558</f>
        <v>0</v>
      </c>
      <c r="D558">
        <f>IF(loaded!K558="Male",1,IF(loaded!K558="Female",2,9))</f>
        <v>9</v>
      </c>
      <c r="E558" s="89" t="e">
        <f>IF(stats!$Y$13,DATE(RIGHT(loaded!M558,4),MID(loaded!M558,3,2),LEFT(loaded!M558,2)),DATE(RIGHT(loaded!M558,4), MID(loaded!M558,4,2),LEFT(loaded!M558,2)))</f>
        <v>#VALUE!</v>
      </c>
      <c r="F558" s="67" t="e">
        <f t="shared" si="16"/>
        <v>#VALUE!</v>
      </c>
      <c r="G558" t="str">
        <f>LEFT(loaded!O558,3)</f>
        <v/>
      </c>
      <c r="H558" s="67" t="str">
        <f>_xlfn.IFNA(INDEX(cntry_codes,MATCH(loaded!Q558,countries,0)),IF(loaded!Q558="","0003",""))</f>
        <v>0003</v>
      </c>
      <c r="I558" t="e">
        <f>INDEX(atsi_codes,MATCH(loaded!S558,atsi,0))</f>
        <v>#N/A</v>
      </c>
      <c r="J558" t="e">
        <f>INDEX(lang_codes,MATCH(loaded!U558,lang,0))</f>
        <v>#N/A</v>
      </c>
      <c r="K558" s="6">
        <f>loaded!W558</f>
        <v>0</v>
      </c>
      <c r="L558" t="e">
        <f>INDEX(us_acc_codes,MATCH(loaded!Y558,us_acc,0))</f>
        <v>#N/A</v>
      </c>
      <c r="M558" t="e">
        <f>INDEX(client_codes,MATCH(loaded!AA558,client,0))</f>
        <v>#N/A</v>
      </c>
      <c r="N558" t="e">
        <f>INDEX(src_ref_codes,MATCH(loaded!AC558,src_ref,0))</f>
        <v>#N/A</v>
      </c>
      <c r="O558" s="89" t="e">
        <f>IF(stats!$Y$13,DATE(RIGHT(loaded!AE558,4),MID(loaded!AE558,3,2),LEFT(loaded!AE558,2)),DATE(RIGHT(loaded!AE558,4),MID(loaded!AE558,4,2),LEFT(loaded!AE558,2)))</f>
        <v>#VALUE!</v>
      </c>
      <c r="P558" s="89" t="e">
        <f>IF(stats!$Y$13,DATE(RIGHT(loaded!AG558,4),MID(loaded!AG558,3,2),LEFT(loaded!AG558,2)),DATE(RIGHT(loaded!AG558,4),MID(loaded!AG558,4,2),LEFT(loaded!AG558,2)))</f>
        <v>#VALUE!</v>
      </c>
      <c r="Q558" s="67" t="e">
        <f t="shared" si="17"/>
        <v>#VALUE!</v>
      </c>
      <c r="R558" t="e">
        <f>INDEX(reces_codes,MATCH(loaded!AI558,reason,0))</f>
        <v>#N/A</v>
      </c>
      <c r="S558" t="e">
        <f>INDEX(TDS_codes,MATCH(loaded!AK558,TDS,0))</f>
        <v>#N/A</v>
      </c>
      <c r="T558" t="e">
        <f>IF(M558=2,"",INDEX(method_codes,MATCH(loaded!AM558,method,0)))</f>
        <v>#N/A</v>
      </c>
      <c r="U558" t="e">
        <f>IF(M558=2,"",INDEX(inj_codes,MATCH(loaded!AO558,inj,0)))</f>
        <v>#N/A</v>
      </c>
      <c r="V558" t="e">
        <f>IF(M558=2,"",INDEX(drug_codes,MATCH(loaded!AQ558,drug,0)))</f>
        <v>#N/A</v>
      </c>
      <c r="W558" t="e">
        <f>IF(M558=2,"",_xlfn.IFNA(INDEX(drug_codes,MATCH(loaded!AS558,drug,0)),""))</f>
        <v>#N/A</v>
      </c>
      <c r="X558" t="e">
        <f>IF(M558=2,"",_xlfn.IFNA(INDEX(drug_codes,MATCH(loaded!AU558,drug,0)),""))</f>
        <v>#N/A</v>
      </c>
      <c r="Y558" t="e">
        <f>IF(M558=2,"",_xlfn.IFNA(INDEX(drug_codes,MATCH(loaded!AW558,drug,0)),""))</f>
        <v>#N/A</v>
      </c>
      <c r="Z558" t="e">
        <f>IF(M558=2,"",_xlfn.IFNA(INDEX(drug_codes,MATCH(loaded!AY558,drug,0)),""))</f>
        <v>#N/A</v>
      </c>
      <c r="AA558" t="e">
        <f>IF(M558=2,"",_xlfn.IFNA(INDEX(drug_codes,MATCH(loaded!BA558,drug,0)),""))</f>
        <v>#N/A</v>
      </c>
      <c r="AB558" t="e">
        <f>INDEX(MTT_codes,MATCH(loaded!BC558,MTT,0))</f>
        <v>#N/A</v>
      </c>
      <c r="AC558" t="str">
        <f>_xlfn.IFNA(INDEX(MTT_codes,MATCH(loaded!BE558,MTT,0)),"")</f>
        <v/>
      </c>
      <c r="AD558" t="str">
        <f>_xlfn.IFNA(INDEX(MTT_codes,MATCH(loaded!BG558,MTT,0)),"")</f>
        <v/>
      </c>
      <c r="AE558" t="str">
        <f>_xlfn.IFNA(INDEX(MTT_codes,MATCH(loaded!BI558,MTT,0)),"")</f>
        <v/>
      </c>
      <c r="AF558" t="str">
        <f>_xlfn.IFNA(INDEX(MTT_codes,MATCH(loaded!BK558,MTT,0)),"")</f>
        <v/>
      </c>
      <c r="AG558" t="str">
        <f>_xlfn.IFNA(INDEX(MTT_codes,MATCH(loaded!BM558,MTT,0)),"")</f>
        <v/>
      </c>
      <c r="AH558" t="e">
        <f>INDEX(liv_ar_codes,MATCH(loaded!BO558,liv_ar,0))</f>
        <v>#N/A</v>
      </c>
      <c r="AI558" t="str">
        <f>_xlfn.IFNA(INDEX(MTT_codes,MATCH(loaded!BQ558,MTT,0)),"")</f>
        <v/>
      </c>
      <c r="AJ558">
        <f>_xlfn.IFNA(INDEX(mental_codes,MATCH(loaded!BS558,mental,0)),9)</f>
        <v>9</v>
      </c>
    </row>
    <row r="559" spans="2:36">
      <c r="B559">
        <f>loaded!C559</f>
        <v>0</v>
      </c>
      <c r="C559">
        <f>loaded!I559</f>
        <v>0</v>
      </c>
      <c r="D559">
        <f>IF(loaded!K559="Male",1,IF(loaded!K559="Female",2,9))</f>
        <v>9</v>
      </c>
      <c r="E559" s="89" t="e">
        <f>IF(stats!$Y$13,DATE(RIGHT(loaded!M559,4),MID(loaded!M559,3,2),LEFT(loaded!M559,2)),DATE(RIGHT(loaded!M559,4), MID(loaded!M559,4,2),LEFT(loaded!M559,2)))</f>
        <v>#VALUE!</v>
      </c>
      <c r="F559" s="67" t="e">
        <f t="shared" si="16"/>
        <v>#VALUE!</v>
      </c>
      <c r="G559" t="str">
        <f>LEFT(loaded!O559,3)</f>
        <v/>
      </c>
      <c r="H559" s="67" t="str">
        <f>_xlfn.IFNA(INDEX(cntry_codes,MATCH(loaded!Q559,countries,0)),IF(loaded!Q559="","0003",""))</f>
        <v>0003</v>
      </c>
      <c r="I559" t="e">
        <f>INDEX(atsi_codes,MATCH(loaded!S559,atsi,0))</f>
        <v>#N/A</v>
      </c>
      <c r="J559" t="e">
        <f>INDEX(lang_codes,MATCH(loaded!U559,lang,0))</f>
        <v>#N/A</v>
      </c>
      <c r="K559" s="6">
        <f>loaded!W559</f>
        <v>0</v>
      </c>
      <c r="L559" t="e">
        <f>INDEX(us_acc_codes,MATCH(loaded!Y559,us_acc,0))</f>
        <v>#N/A</v>
      </c>
      <c r="M559" t="e">
        <f>INDEX(client_codes,MATCH(loaded!AA559,client,0))</f>
        <v>#N/A</v>
      </c>
      <c r="N559" t="e">
        <f>INDEX(src_ref_codes,MATCH(loaded!AC559,src_ref,0))</f>
        <v>#N/A</v>
      </c>
      <c r="O559" s="89" t="e">
        <f>IF(stats!$Y$13,DATE(RIGHT(loaded!AE559,4),MID(loaded!AE559,3,2),LEFT(loaded!AE559,2)),DATE(RIGHT(loaded!AE559,4),MID(loaded!AE559,4,2),LEFT(loaded!AE559,2)))</f>
        <v>#VALUE!</v>
      </c>
      <c r="P559" s="89" t="e">
        <f>IF(stats!$Y$13,DATE(RIGHT(loaded!AG559,4),MID(loaded!AG559,3,2),LEFT(loaded!AG559,2)),DATE(RIGHT(loaded!AG559,4),MID(loaded!AG559,4,2),LEFT(loaded!AG559,2)))</f>
        <v>#VALUE!</v>
      </c>
      <c r="Q559" s="67" t="e">
        <f t="shared" si="17"/>
        <v>#VALUE!</v>
      </c>
      <c r="R559" t="e">
        <f>INDEX(reces_codes,MATCH(loaded!AI559,reason,0))</f>
        <v>#N/A</v>
      </c>
      <c r="S559" t="e">
        <f>INDEX(TDS_codes,MATCH(loaded!AK559,TDS,0))</f>
        <v>#N/A</v>
      </c>
      <c r="T559" t="e">
        <f>IF(M559=2,"",INDEX(method_codes,MATCH(loaded!AM559,method,0)))</f>
        <v>#N/A</v>
      </c>
      <c r="U559" t="e">
        <f>IF(M559=2,"",INDEX(inj_codes,MATCH(loaded!AO559,inj,0)))</f>
        <v>#N/A</v>
      </c>
      <c r="V559" t="e">
        <f>IF(M559=2,"",INDEX(drug_codes,MATCH(loaded!AQ559,drug,0)))</f>
        <v>#N/A</v>
      </c>
      <c r="W559" t="e">
        <f>IF(M559=2,"",_xlfn.IFNA(INDEX(drug_codes,MATCH(loaded!AS559,drug,0)),""))</f>
        <v>#N/A</v>
      </c>
      <c r="X559" t="e">
        <f>IF(M559=2,"",_xlfn.IFNA(INDEX(drug_codes,MATCH(loaded!AU559,drug,0)),""))</f>
        <v>#N/A</v>
      </c>
      <c r="Y559" t="e">
        <f>IF(M559=2,"",_xlfn.IFNA(INDEX(drug_codes,MATCH(loaded!AW559,drug,0)),""))</f>
        <v>#N/A</v>
      </c>
      <c r="Z559" t="e">
        <f>IF(M559=2,"",_xlfn.IFNA(INDEX(drug_codes,MATCH(loaded!AY559,drug,0)),""))</f>
        <v>#N/A</v>
      </c>
      <c r="AA559" t="e">
        <f>IF(M559=2,"",_xlfn.IFNA(INDEX(drug_codes,MATCH(loaded!BA559,drug,0)),""))</f>
        <v>#N/A</v>
      </c>
      <c r="AB559" t="e">
        <f>INDEX(MTT_codes,MATCH(loaded!BC559,MTT,0))</f>
        <v>#N/A</v>
      </c>
      <c r="AC559" t="str">
        <f>_xlfn.IFNA(INDEX(MTT_codes,MATCH(loaded!BE559,MTT,0)),"")</f>
        <v/>
      </c>
      <c r="AD559" t="str">
        <f>_xlfn.IFNA(INDEX(MTT_codes,MATCH(loaded!BG559,MTT,0)),"")</f>
        <v/>
      </c>
      <c r="AE559" t="str">
        <f>_xlfn.IFNA(INDEX(MTT_codes,MATCH(loaded!BI559,MTT,0)),"")</f>
        <v/>
      </c>
      <c r="AF559" t="str">
        <f>_xlfn.IFNA(INDEX(MTT_codes,MATCH(loaded!BK559,MTT,0)),"")</f>
        <v/>
      </c>
      <c r="AG559" t="str">
        <f>_xlfn.IFNA(INDEX(MTT_codes,MATCH(loaded!BM559,MTT,0)),"")</f>
        <v/>
      </c>
      <c r="AH559" t="e">
        <f>INDEX(liv_ar_codes,MATCH(loaded!BO559,liv_ar,0))</f>
        <v>#N/A</v>
      </c>
      <c r="AI559" t="str">
        <f>_xlfn.IFNA(INDEX(MTT_codes,MATCH(loaded!BQ559,MTT,0)),"")</f>
        <v/>
      </c>
      <c r="AJ559">
        <f>_xlfn.IFNA(INDEX(mental_codes,MATCH(loaded!BS559,mental,0)),9)</f>
        <v>9</v>
      </c>
    </row>
    <row r="560" spans="2:36">
      <c r="B560">
        <f>loaded!C560</f>
        <v>0</v>
      </c>
      <c r="C560">
        <f>loaded!I560</f>
        <v>0</v>
      </c>
      <c r="D560">
        <f>IF(loaded!K560="Male",1,IF(loaded!K560="Female",2,9))</f>
        <v>9</v>
      </c>
      <c r="E560" s="89" t="e">
        <f>IF(stats!$Y$13,DATE(RIGHT(loaded!M560,4),MID(loaded!M560,3,2),LEFT(loaded!M560,2)),DATE(RIGHT(loaded!M560,4), MID(loaded!M560,4,2),LEFT(loaded!M560,2)))</f>
        <v>#VALUE!</v>
      </c>
      <c r="F560" s="67" t="e">
        <f t="shared" si="16"/>
        <v>#VALUE!</v>
      </c>
      <c r="G560" t="str">
        <f>LEFT(loaded!O560,3)</f>
        <v/>
      </c>
      <c r="H560" s="67" t="str">
        <f>_xlfn.IFNA(INDEX(cntry_codes,MATCH(loaded!Q560,countries,0)),IF(loaded!Q560="","0003",""))</f>
        <v>0003</v>
      </c>
      <c r="I560" t="e">
        <f>INDEX(atsi_codes,MATCH(loaded!S560,atsi,0))</f>
        <v>#N/A</v>
      </c>
      <c r="J560" t="e">
        <f>INDEX(lang_codes,MATCH(loaded!U560,lang,0))</f>
        <v>#N/A</v>
      </c>
      <c r="K560" s="6">
        <f>loaded!W560</f>
        <v>0</v>
      </c>
      <c r="L560" t="e">
        <f>INDEX(us_acc_codes,MATCH(loaded!Y560,us_acc,0))</f>
        <v>#N/A</v>
      </c>
      <c r="M560" t="e">
        <f>INDEX(client_codes,MATCH(loaded!AA560,client,0))</f>
        <v>#N/A</v>
      </c>
      <c r="N560" t="e">
        <f>INDEX(src_ref_codes,MATCH(loaded!AC560,src_ref,0))</f>
        <v>#N/A</v>
      </c>
      <c r="O560" s="89" t="e">
        <f>IF(stats!$Y$13,DATE(RIGHT(loaded!AE560,4),MID(loaded!AE560,3,2),LEFT(loaded!AE560,2)),DATE(RIGHT(loaded!AE560,4),MID(loaded!AE560,4,2),LEFT(loaded!AE560,2)))</f>
        <v>#VALUE!</v>
      </c>
      <c r="P560" s="89" t="e">
        <f>IF(stats!$Y$13,DATE(RIGHT(loaded!AG560,4),MID(loaded!AG560,3,2),LEFT(loaded!AG560,2)),DATE(RIGHT(loaded!AG560,4),MID(loaded!AG560,4,2),LEFT(loaded!AG560,2)))</f>
        <v>#VALUE!</v>
      </c>
      <c r="Q560" s="67" t="e">
        <f t="shared" si="17"/>
        <v>#VALUE!</v>
      </c>
      <c r="R560" t="e">
        <f>INDEX(reces_codes,MATCH(loaded!AI560,reason,0))</f>
        <v>#N/A</v>
      </c>
      <c r="S560" t="e">
        <f>INDEX(TDS_codes,MATCH(loaded!AK560,TDS,0))</f>
        <v>#N/A</v>
      </c>
      <c r="T560" t="e">
        <f>IF(M560=2,"",INDEX(method_codes,MATCH(loaded!AM560,method,0)))</f>
        <v>#N/A</v>
      </c>
      <c r="U560" t="e">
        <f>IF(M560=2,"",INDEX(inj_codes,MATCH(loaded!AO560,inj,0)))</f>
        <v>#N/A</v>
      </c>
      <c r="V560" t="e">
        <f>IF(M560=2,"",INDEX(drug_codes,MATCH(loaded!AQ560,drug,0)))</f>
        <v>#N/A</v>
      </c>
      <c r="W560" t="e">
        <f>IF(M560=2,"",_xlfn.IFNA(INDEX(drug_codes,MATCH(loaded!AS560,drug,0)),""))</f>
        <v>#N/A</v>
      </c>
      <c r="X560" t="e">
        <f>IF(M560=2,"",_xlfn.IFNA(INDEX(drug_codes,MATCH(loaded!AU560,drug,0)),""))</f>
        <v>#N/A</v>
      </c>
      <c r="Y560" t="e">
        <f>IF(M560=2,"",_xlfn.IFNA(INDEX(drug_codes,MATCH(loaded!AW560,drug,0)),""))</f>
        <v>#N/A</v>
      </c>
      <c r="Z560" t="e">
        <f>IF(M560=2,"",_xlfn.IFNA(INDEX(drug_codes,MATCH(loaded!AY560,drug,0)),""))</f>
        <v>#N/A</v>
      </c>
      <c r="AA560" t="e">
        <f>IF(M560=2,"",_xlfn.IFNA(INDEX(drug_codes,MATCH(loaded!BA560,drug,0)),""))</f>
        <v>#N/A</v>
      </c>
      <c r="AB560" t="e">
        <f>INDEX(MTT_codes,MATCH(loaded!BC560,MTT,0))</f>
        <v>#N/A</v>
      </c>
      <c r="AC560" t="str">
        <f>_xlfn.IFNA(INDEX(MTT_codes,MATCH(loaded!BE560,MTT,0)),"")</f>
        <v/>
      </c>
      <c r="AD560" t="str">
        <f>_xlfn.IFNA(INDEX(MTT_codes,MATCH(loaded!BG560,MTT,0)),"")</f>
        <v/>
      </c>
      <c r="AE560" t="str">
        <f>_xlfn.IFNA(INDEX(MTT_codes,MATCH(loaded!BI560,MTT,0)),"")</f>
        <v/>
      </c>
      <c r="AF560" t="str">
        <f>_xlfn.IFNA(INDEX(MTT_codes,MATCH(loaded!BK560,MTT,0)),"")</f>
        <v/>
      </c>
      <c r="AG560" t="str">
        <f>_xlfn.IFNA(INDEX(MTT_codes,MATCH(loaded!BM560,MTT,0)),"")</f>
        <v/>
      </c>
      <c r="AH560" t="e">
        <f>INDEX(liv_ar_codes,MATCH(loaded!BO560,liv_ar,0))</f>
        <v>#N/A</v>
      </c>
      <c r="AI560" t="str">
        <f>_xlfn.IFNA(INDEX(MTT_codes,MATCH(loaded!BQ560,MTT,0)),"")</f>
        <v/>
      </c>
      <c r="AJ560">
        <f>_xlfn.IFNA(INDEX(mental_codes,MATCH(loaded!BS560,mental,0)),9)</f>
        <v>9</v>
      </c>
    </row>
    <row r="561" spans="2:36">
      <c r="B561">
        <f>loaded!C561</f>
        <v>0</v>
      </c>
      <c r="C561">
        <f>loaded!I561</f>
        <v>0</v>
      </c>
      <c r="D561">
        <f>IF(loaded!K561="Male",1,IF(loaded!K561="Female",2,9))</f>
        <v>9</v>
      </c>
      <c r="E561" s="89" t="e">
        <f>IF(stats!$Y$13,DATE(RIGHT(loaded!M561,4),MID(loaded!M561,3,2),LEFT(loaded!M561,2)),DATE(RIGHT(loaded!M561,4), MID(loaded!M561,4,2),LEFT(loaded!M561,2)))</f>
        <v>#VALUE!</v>
      </c>
      <c r="F561" s="67" t="e">
        <f t="shared" si="16"/>
        <v>#VALUE!</v>
      </c>
      <c r="G561" t="str">
        <f>LEFT(loaded!O561,3)</f>
        <v/>
      </c>
      <c r="H561" s="67" t="str">
        <f>_xlfn.IFNA(INDEX(cntry_codes,MATCH(loaded!Q561,countries,0)),IF(loaded!Q561="","0003",""))</f>
        <v>0003</v>
      </c>
      <c r="I561" t="e">
        <f>INDEX(atsi_codes,MATCH(loaded!S561,atsi,0))</f>
        <v>#N/A</v>
      </c>
      <c r="J561" t="e">
        <f>INDEX(lang_codes,MATCH(loaded!U561,lang,0))</f>
        <v>#N/A</v>
      </c>
      <c r="K561" s="6">
        <f>loaded!W561</f>
        <v>0</v>
      </c>
      <c r="L561" t="e">
        <f>INDEX(us_acc_codes,MATCH(loaded!Y561,us_acc,0))</f>
        <v>#N/A</v>
      </c>
      <c r="M561" t="e">
        <f>INDEX(client_codes,MATCH(loaded!AA561,client,0))</f>
        <v>#N/A</v>
      </c>
      <c r="N561" t="e">
        <f>INDEX(src_ref_codes,MATCH(loaded!AC561,src_ref,0))</f>
        <v>#N/A</v>
      </c>
      <c r="O561" s="89" t="e">
        <f>IF(stats!$Y$13,DATE(RIGHT(loaded!AE561,4),MID(loaded!AE561,3,2),LEFT(loaded!AE561,2)),DATE(RIGHT(loaded!AE561,4),MID(loaded!AE561,4,2),LEFT(loaded!AE561,2)))</f>
        <v>#VALUE!</v>
      </c>
      <c r="P561" s="89" t="e">
        <f>IF(stats!$Y$13,DATE(RIGHT(loaded!AG561,4),MID(loaded!AG561,3,2),LEFT(loaded!AG561,2)),DATE(RIGHT(loaded!AG561,4),MID(loaded!AG561,4,2),LEFT(loaded!AG561,2)))</f>
        <v>#VALUE!</v>
      </c>
      <c r="Q561" s="67" t="e">
        <f t="shared" si="17"/>
        <v>#VALUE!</v>
      </c>
      <c r="R561" t="e">
        <f>INDEX(reces_codes,MATCH(loaded!AI561,reason,0))</f>
        <v>#N/A</v>
      </c>
      <c r="S561" t="e">
        <f>INDEX(TDS_codes,MATCH(loaded!AK561,TDS,0))</f>
        <v>#N/A</v>
      </c>
      <c r="T561" t="e">
        <f>IF(M561=2,"",INDEX(method_codes,MATCH(loaded!AM561,method,0)))</f>
        <v>#N/A</v>
      </c>
      <c r="U561" t="e">
        <f>IF(M561=2,"",INDEX(inj_codes,MATCH(loaded!AO561,inj,0)))</f>
        <v>#N/A</v>
      </c>
      <c r="V561" t="e">
        <f>IF(M561=2,"",INDEX(drug_codes,MATCH(loaded!AQ561,drug,0)))</f>
        <v>#N/A</v>
      </c>
      <c r="W561" t="e">
        <f>IF(M561=2,"",_xlfn.IFNA(INDEX(drug_codes,MATCH(loaded!AS561,drug,0)),""))</f>
        <v>#N/A</v>
      </c>
      <c r="X561" t="e">
        <f>IF(M561=2,"",_xlfn.IFNA(INDEX(drug_codes,MATCH(loaded!AU561,drug,0)),""))</f>
        <v>#N/A</v>
      </c>
      <c r="Y561" t="e">
        <f>IF(M561=2,"",_xlfn.IFNA(INDEX(drug_codes,MATCH(loaded!AW561,drug,0)),""))</f>
        <v>#N/A</v>
      </c>
      <c r="Z561" t="e">
        <f>IF(M561=2,"",_xlfn.IFNA(INDEX(drug_codes,MATCH(loaded!AY561,drug,0)),""))</f>
        <v>#N/A</v>
      </c>
      <c r="AA561" t="e">
        <f>IF(M561=2,"",_xlfn.IFNA(INDEX(drug_codes,MATCH(loaded!BA561,drug,0)),""))</f>
        <v>#N/A</v>
      </c>
      <c r="AB561" t="e">
        <f>INDEX(MTT_codes,MATCH(loaded!BC561,MTT,0))</f>
        <v>#N/A</v>
      </c>
      <c r="AC561" t="str">
        <f>_xlfn.IFNA(INDEX(MTT_codes,MATCH(loaded!BE561,MTT,0)),"")</f>
        <v/>
      </c>
      <c r="AD561" t="str">
        <f>_xlfn.IFNA(INDEX(MTT_codes,MATCH(loaded!BG561,MTT,0)),"")</f>
        <v/>
      </c>
      <c r="AE561" t="str">
        <f>_xlfn.IFNA(INDEX(MTT_codes,MATCH(loaded!BI561,MTT,0)),"")</f>
        <v/>
      </c>
      <c r="AF561" t="str">
        <f>_xlfn.IFNA(INDEX(MTT_codes,MATCH(loaded!BK561,MTT,0)),"")</f>
        <v/>
      </c>
      <c r="AG561" t="str">
        <f>_xlfn.IFNA(INDEX(MTT_codes,MATCH(loaded!BM561,MTT,0)),"")</f>
        <v/>
      </c>
      <c r="AH561" t="e">
        <f>INDEX(liv_ar_codes,MATCH(loaded!BO561,liv_ar,0))</f>
        <v>#N/A</v>
      </c>
      <c r="AI561" t="str">
        <f>_xlfn.IFNA(INDEX(MTT_codes,MATCH(loaded!BQ561,MTT,0)),"")</f>
        <v/>
      </c>
      <c r="AJ561">
        <f>_xlfn.IFNA(INDEX(mental_codes,MATCH(loaded!BS561,mental,0)),9)</f>
        <v>9</v>
      </c>
    </row>
    <row r="562" spans="2:36">
      <c r="B562">
        <f>loaded!C562</f>
        <v>0</v>
      </c>
      <c r="C562">
        <f>loaded!I562</f>
        <v>0</v>
      </c>
      <c r="D562">
        <f>IF(loaded!K562="Male",1,IF(loaded!K562="Female",2,9))</f>
        <v>9</v>
      </c>
      <c r="E562" s="89" t="e">
        <f>IF(stats!$Y$13,DATE(RIGHT(loaded!M562,4),MID(loaded!M562,3,2),LEFT(loaded!M562,2)),DATE(RIGHT(loaded!M562,4), MID(loaded!M562,4,2),LEFT(loaded!M562,2)))</f>
        <v>#VALUE!</v>
      </c>
      <c r="F562" s="67" t="e">
        <f t="shared" si="16"/>
        <v>#VALUE!</v>
      </c>
      <c r="G562" t="str">
        <f>LEFT(loaded!O562,3)</f>
        <v/>
      </c>
      <c r="H562" s="67" t="str">
        <f>_xlfn.IFNA(INDEX(cntry_codes,MATCH(loaded!Q562,countries,0)),IF(loaded!Q562="","0003",""))</f>
        <v>0003</v>
      </c>
      <c r="I562" t="e">
        <f>INDEX(atsi_codes,MATCH(loaded!S562,atsi,0))</f>
        <v>#N/A</v>
      </c>
      <c r="J562" t="e">
        <f>INDEX(lang_codes,MATCH(loaded!U562,lang,0))</f>
        <v>#N/A</v>
      </c>
      <c r="K562" s="6">
        <f>loaded!W562</f>
        <v>0</v>
      </c>
      <c r="L562" t="e">
        <f>INDEX(us_acc_codes,MATCH(loaded!Y562,us_acc,0))</f>
        <v>#N/A</v>
      </c>
      <c r="M562" t="e">
        <f>INDEX(client_codes,MATCH(loaded!AA562,client,0))</f>
        <v>#N/A</v>
      </c>
      <c r="N562" t="e">
        <f>INDEX(src_ref_codes,MATCH(loaded!AC562,src_ref,0))</f>
        <v>#N/A</v>
      </c>
      <c r="O562" s="89" t="e">
        <f>IF(stats!$Y$13,DATE(RIGHT(loaded!AE562,4),MID(loaded!AE562,3,2),LEFT(loaded!AE562,2)),DATE(RIGHT(loaded!AE562,4),MID(loaded!AE562,4,2),LEFT(loaded!AE562,2)))</f>
        <v>#VALUE!</v>
      </c>
      <c r="P562" s="89" t="e">
        <f>IF(stats!$Y$13,DATE(RIGHT(loaded!AG562,4),MID(loaded!AG562,3,2),LEFT(loaded!AG562,2)),DATE(RIGHT(loaded!AG562,4),MID(loaded!AG562,4,2),LEFT(loaded!AG562,2)))</f>
        <v>#VALUE!</v>
      </c>
      <c r="Q562" s="67" t="e">
        <f t="shared" si="17"/>
        <v>#VALUE!</v>
      </c>
      <c r="R562" t="e">
        <f>INDEX(reces_codes,MATCH(loaded!AI562,reason,0))</f>
        <v>#N/A</v>
      </c>
      <c r="S562" t="e">
        <f>INDEX(TDS_codes,MATCH(loaded!AK562,TDS,0))</f>
        <v>#N/A</v>
      </c>
      <c r="T562" t="e">
        <f>IF(M562=2,"",INDEX(method_codes,MATCH(loaded!AM562,method,0)))</f>
        <v>#N/A</v>
      </c>
      <c r="U562" t="e">
        <f>IF(M562=2,"",INDEX(inj_codes,MATCH(loaded!AO562,inj,0)))</f>
        <v>#N/A</v>
      </c>
      <c r="V562" t="e">
        <f>IF(M562=2,"",INDEX(drug_codes,MATCH(loaded!AQ562,drug,0)))</f>
        <v>#N/A</v>
      </c>
      <c r="W562" t="e">
        <f>IF(M562=2,"",_xlfn.IFNA(INDEX(drug_codes,MATCH(loaded!AS562,drug,0)),""))</f>
        <v>#N/A</v>
      </c>
      <c r="X562" t="e">
        <f>IF(M562=2,"",_xlfn.IFNA(INDEX(drug_codes,MATCH(loaded!AU562,drug,0)),""))</f>
        <v>#N/A</v>
      </c>
      <c r="Y562" t="e">
        <f>IF(M562=2,"",_xlfn.IFNA(INDEX(drug_codes,MATCH(loaded!AW562,drug,0)),""))</f>
        <v>#N/A</v>
      </c>
      <c r="Z562" t="e">
        <f>IF(M562=2,"",_xlfn.IFNA(INDEX(drug_codes,MATCH(loaded!AY562,drug,0)),""))</f>
        <v>#N/A</v>
      </c>
      <c r="AA562" t="e">
        <f>IF(M562=2,"",_xlfn.IFNA(INDEX(drug_codes,MATCH(loaded!BA562,drug,0)),""))</f>
        <v>#N/A</v>
      </c>
      <c r="AB562" t="e">
        <f>INDEX(MTT_codes,MATCH(loaded!BC562,MTT,0))</f>
        <v>#N/A</v>
      </c>
      <c r="AC562" t="str">
        <f>_xlfn.IFNA(INDEX(MTT_codes,MATCH(loaded!BE562,MTT,0)),"")</f>
        <v/>
      </c>
      <c r="AD562" t="str">
        <f>_xlfn.IFNA(INDEX(MTT_codes,MATCH(loaded!BG562,MTT,0)),"")</f>
        <v/>
      </c>
      <c r="AE562" t="str">
        <f>_xlfn.IFNA(INDEX(MTT_codes,MATCH(loaded!BI562,MTT,0)),"")</f>
        <v/>
      </c>
      <c r="AF562" t="str">
        <f>_xlfn.IFNA(INDEX(MTT_codes,MATCH(loaded!BK562,MTT,0)),"")</f>
        <v/>
      </c>
      <c r="AG562" t="str">
        <f>_xlfn.IFNA(INDEX(MTT_codes,MATCH(loaded!BM562,MTT,0)),"")</f>
        <v/>
      </c>
      <c r="AH562" t="e">
        <f>INDEX(liv_ar_codes,MATCH(loaded!BO562,liv_ar,0))</f>
        <v>#N/A</v>
      </c>
      <c r="AI562" t="str">
        <f>_xlfn.IFNA(INDEX(MTT_codes,MATCH(loaded!BQ562,MTT,0)),"")</f>
        <v/>
      </c>
      <c r="AJ562">
        <f>_xlfn.IFNA(INDEX(mental_codes,MATCH(loaded!BS562,mental,0)),9)</f>
        <v>9</v>
      </c>
    </row>
    <row r="563" spans="2:36">
      <c r="B563">
        <f>loaded!C563</f>
        <v>0</v>
      </c>
      <c r="C563">
        <f>loaded!I563</f>
        <v>0</v>
      </c>
      <c r="D563">
        <f>IF(loaded!K563="Male",1,IF(loaded!K563="Female",2,9))</f>
        <v>9</v>
      </c>
      <c r="E563" s="89" t="e">
        <f>IF(stats!$Y$13,DATE(RIGHT(loaded!M563,4),MID(loaded!M563,3,2),LEFT(loaded!M563,2)),DATE(RIGHT(loaded!M563,4), MID(loaded!M563,4,2),LEFT(loaded!M563,2)))</f>
        <v>#VALUE!</v>
      </c>
      <c r="F563" s="67" t="e">
        <f t="shared" si="16"/>
        <v>#VALUE!</v>
      </c>
      <c r="G563" t="str">
        <f>LEFT(loaded!O563,3)</f>
        <v/>
      </c>
      <c r="H563" s="67" t="str">
        <f>_xlfn.IFNA(INDEX(cntry_codes,MATCH(loaded!Q563,countries,0)),IF(loaded!Q563="","0003",""))</f>
        <v>0003</v>
      </c>
      <c r="I563" t="e">
        <f>INDEX(atsi_codes,MATCH(loaded!S563,atsi,0))</f>
        <v>#N/A</v>
      </c>
      <c r="J563" t="e">
        <f>INDEX(lang_codes,MATCH(loaded!U563,lang,0))</f>
        <v>#N/A</v>
      </c>
      <c r="K563" s="6">
        <f>loaded!W563</f>
        <v>0</v>
      </c>
      <c r="L563" t="e">
        <f>INDEX(us_acc_codes,MATCH(loaded!Y563,us_acc,0))</f>
        <v>#N/A</v>
      </c>
      <c r="M563" t="e">
        <f>INDEX(client_codes,MATCH(loaded!AA563,client,0))</f>
        <v>#N/A</v>
      </c>
      <c r="N563" t="e">
        <f>INDEX(src_ref_codes,MATCH(loaded!AC563,src_ref,0))</f>
        <v>#N/A</v>
      </c>
      <c r="O563" s="89" t="e">
        <f>IF(stats!$Y$13,DATE(RIGHT(loaded!AE563,4),MID(loaded!AE563,3,2),LEFT(loaded!AE563,2)),DATE(RIGHT(loaded!AE563,4),MID(loaded!AE563,4,2),LEFT(loaded!AE563,2)))</f>
        <v>#VALUE!</v>
      </c>
      <c r="P563" s="89" t="e">
        <f>IF(stats!$Y$13,DATE(RIGHT(loaded!AG563,4),MID(loaded!AG563,3,2),LEFT(loaded!AG563,2)),DATE(RIGHT(loaded!AG563,4),MID(loaded!AG563,4,2),LEFT(loaded!AG563,2)))</f>
        <v>#VALUE!</v>
      </c>
      <c r="Q563" s="67" t="e">
        <f t="shared" si="17"/>
        <v>#VALUE!</v>
      </c>
      <c r="R563" t="e">
        <f>INDEX(reces_codes,MATCH(loaded!AI563,reason,0))</f>
        <v>#N/A</v>
      </c>
      <c r="S563" t="e">
        <f>INDEX(TDS_codes,MATCH(loaded!AK563,TDS,0))</f>
        <v>#N/A</v>
      </c>
      <c r="T563" t="e">
        <f>IF(M563=2,"",INDEX(method_codes,MATCH(loaded!AM563,method,0)))</f>
        <v>#N/A</v>
      </c>
      <c r="U563" t="e">
        <f>IF(M563=2,"",INDEX(inj_codes,MATCH(loaded!AO563,inj,0)))</f>
        <v>#N/A</v>
      </c>
      <c r="V563" t="e">
        <f>IF(M563=2,"",INDEX(drug_codes,MATCH(loaded!AQ563,drug,0)))</f>
        <v>#N/A</v>
      </c>
      <c r="W563" t="e">
        <f>IF(M563=2,"",_xlfn.IFNA(INDEX(drug_codes,MATCH(loaded!AS563,drug,0)),""))</f>
        <v>#N/A</v>
      </c>
      <c r="X563" t="e">
        <f>IF(M563=2,"",_xlfn.IFNA(INDEX(drug_codes,MATCH(loaded!AU563,drug,0)),""))</f>
        <v>#N/A</v>
      </c>
      <c r="Y563" t="e">
        <f>IF(M563=2,"",_xlfn.IFNA(INDEX(drug_codes,MATCH(loaded!AW563,drug,0)),""))</f>
        <v>#N/A</v>
      </c>
      <c r="Z563" t="e">
        <f>IF(M563=2,"",_xlfn.IFNA(INDEX(drug_codes,MATCH(loaded!AY563,drug,0)),""))</f>
        <v>#N/A</v>
      </c>
      <c r="AA563" t="e">
        <f>IF(M563=2,"",_xlfn.IFNA(INDEX(drug_codes,MATCH(loaded!BA563,drug,0)),""))</f>
        <v>#N/A</v>
      </c>
      <c r="AB563" t="e">
        <f>INDEX(MTT_codes,MATCH(loaded!BC563,MTT,0))</f>
        <v>#N/A</v>
      </c>
      <c r="AC563" t="str">
        <f>_xlfn.IFNA(INDEX(MTT_codes,MATCH(loaded!BE563,MTT,0)),"")</f>
        <v/>
      </c>
      <c r="AD563" t="str">
        <f>_xlfn.IFNA(INDEX(MTT_codes,MATCH(loaded!BG563,MTT,0)),"")</f>
        <v/>
      </c>
      <c r="AE563" t="str">
        <f>_xlfn.IFNA(INDEX(MTT_codes,MATCH(loaded!BI563,MTT,0)),"")</f>
        <v/>
      </c>
      <c r="AF563" t="str">
        <f>_xlfn.IFNA(INDEX(MTT_codes,MATCH(loaded!BK563,MTT,0)),"")</f>
        <v/>
      </c>
      <c r="AG563" t="str">
        <f>_xlfn.IFNA(INDEX(MTT_codes,MATCH(loaded!BM563,MTT,0)),"")</f>
        <v/>
      </c>
      <c r="AH563" t="e">
        <f>INDEX(liv_ar_codes,MATCH(loaded!BO563,liv_ar,0))</f>
        <v>#N/A</v>
      </c>
      <c r="AI563" t="str">
        <f>_xlfn.IFNA(INDEX(MTT_codes,MATCH(loaded!BQ563,MTT,0)),"")</f>
        <v/>
      </c>
      <c r="AJ563">
        <f>_xlfn.IFNA(INDEX(mental_codes,MATCH(loaded!BS563,mental,0)),9)</f>
        <v>9</v>
      </c>
    </row>
    <row r="564" spans="2:36">
      <c r="B564">
        <f>loaded!C564</f>
        <v>0</v>
      </c>
      <c r="C564">
        <f>loaded!I564</f>
        <v>0</v>
      </c>
      <c r="D564">
        <f>IF(loaded!K564="Male",1,IF(loaded!K564="Female",2,9))</f>
        <v>9</v>
      </c>
      <c r="E564" s="89" t="e">
        <f>IF(stats!$Y$13,DATE(RIGHT(loaded!M564,4),MID(loaded!M564,3,2),LEFT(loaded!M564,2)),DATE(RIGHT(loaded!M564,4), MID(loaded!M564,4,2),LEFT(loaded!M564,2)))</f>
        <v>#VALUE!</v>
      </c>
      <c r="F564" s="67" t="e">
        <f t="shared" si="16"/>
        <v>#VALUE!</v>
      </c>
      <c r="G564" t="str">
        <f>LEFT(loaded!O564,3)</f>
        <v/>
      </c>
      <c r="H564" s="67" t="str">
        <f>_xlfn.IFNA(INDEX(cntry_codes,MATCH(loaded!Q564,countries,0)),IF(loaded!Q564="","0003",""))</f>
        <v>0003</v>
      </c>
      <c r="I564" t="e">
        <f>INDEX(atsi_codes,MATCH(loaded!S564,atsi,0))</f>
        <v>#N/A</v>
      </c>
      <c r="J564" t="e">
        <f>INDEX(lang_codes,MATCH(loaded!U564,lang,0))</f>
        <v>#N/A</v>
      </c>
      <c r="K564" s="6">
        <f>loaded!W564</f>
        <v>0</v>
      </c>
      <c r="L564" t="e">
        <f>INDEX(us_acc_codes,MATCH(loaded!Y564,us_acc,0))</f>
        <v>#N/A</v>
      </c>
      <c r="M564" t="e">
        <f>INDEX(client_codes,MATCH(loaded!AA564,client,0))</f>
        <v>#N/A</v>
      </c>
      <c r="N564" t="e">
        <f>INDEX(src_ref_codes,MATCH(loaded!AC564,src_ref,0))</f>
        <v>#N/A</v>
      </c>
      <c r="O564" s="89" t="e">
        <f>IF(stats!$Y$13,DATE(RIGHT(loaded!AE564,4),MID(loaded!AE564,3,2),LEFT(loaded!AE564,2)),DATE(RIGHT(loaded!AE564,4),MID(loaded!AE564,4,2),LEFT(loaded!AE564,2)))</f>
        <v>#VALUE!</v>
      </c>
      <c r="P564" s="89" t="e">
        <f>IF(stats!$Y$13,DATE(RIGHT(loaded!AG564,4),MID(loaded!AG564,3,2),LEFT(loaded!AG564,2)),DATE(RIGHT(loaded!AG564,4),MID(loaded!AG564,4,2),LEFT(loaded!AG564,2)))</f>
        <v>#VALUE!</v>
      </c>
      <c r="Q564" s="67" t="e">
        <f t="shared" si="17"/>
        <v>#VALUE!</v>
      </c>
      <c r="R564" t="e">
        <f>INDEX(reces_codes,MATCH(loaded!AI564,reason,0))</f>
        <v>#N/A</v>
      </c>
      <c r="S564" t="e">
        <f>INDEX(TDS_codes,MATCH(loaded!AK564,TDS,0))</f>
        <v>#N/A</v>
      </c>
      <c r="T564" t="e">
        <f>IF(M564=2,"",INDEX(method_codes,MATCH(loaded!AM564,method,0)))</f>
        <v>#N/A</v>
      </c>
      <c r="U564" t="e">
        <f>IF(M564=2,"",INDEX(inj_codes,MATCH(loaded!AO564,inj,0)))</f>
        <v>#N/A</v>
      </c>
      <c r="V564" t="e">
        <f>IF(M564=2,"",INDEX(drug_codes,MATCH(loaded!AQ564,drug,0)))</f>
        <v>#N/A</v>
      </c>
      <c r="W564" t="e">
        <f>IF(M564=2,"",_xlfn.IFNA(INDEX(drug_codes,MATCH(loaded!AS564,drug,0)),""))</f>
        <v>#N/A</v>
      </c>
      <c r="X564" t="e">
        <f>IF(M564=2,"",_xlfn.IFNA(INDEX(drug_codes,MATCH(loaded!AU564,drug,0)),""))</f>
        <v>#N/A</v>
      </c>
      <c r="Y564" t="e">
        <f>IF(M564=2,"",_xlfn.IFNA(INDEX(drug_codes,MATCH(loaded!AW564,drug,0)),""))</f>
        <v>#N/A</v>
      </c>
      <c r="Z564" t="e">
        <f>IF(M564=2,"",_xlfn.IFNA(INDEX(drug_codes,MATCH(loaded!AY564,drug,0)),""))</f>
        <v>#N/A</v>
      </c>
      <c r="AA564" t="e">
        <f>IF(M564=2,"",_xlfn.IFNA(INDEX(drug_codes,MATCH(loaded!BA564,drug,0)),""))</f>
        <v>#N/A</v>
      </c>
      <c r="AB564" t="e">
        <f>INDEX(MTT_codes,MATCH(loaded!BC564,MTT,0))</f>
        <v>#N/A</v>
      </c>
      <c r="AC564" t="str">
        <f>_xlfn.IFNA(INDEX(MTT_codes,MATCH(loaded!BE564,MTT,0)),"")</f>
        <v/>
      </c>
      <c r="AD564" t="str">
        <f>_xlfn.IFNA(INDEX(MTT_codes,MATCH(loaded!BG564,MTT,0)),"")</f>
        <v/>
      </c>
      <c r="AE564" t="str">
        <f>_xlfn.IFNA(INDEX(MTT_codes,MATCH(loaded!BI564,MTT,0)),"")</f>
        <v/>
      </c>
      <c r="AF564" t="str">
        <f>_xlfn.IFNA(INDEX(MTT_codes,MATCH(loaded!BK564,MTT,0)),"")</f>
        <v/>
      </c>
      <c r="AG564" t="str">
        <f>_xlfn.IFNA(INDEX(MTT_codes,MATCH(loaded!BM564,MTT,0)),"")</f>
        <v/>
      </c>
      <c r="AH564" t="e">
        <f>INDEX(liv_ar_codes,MATCH(loaded!BO564,liv_ar,0))</f>
        <v>#N/A</v>
      </c>
      <c r="AI564" t="str">
        <f>_xlfn.IFNA(INDEX(MTT_codes,MATCH(loaded!BQ564,MTT,0)),"")</f>
        <v/>
      </c>
      <c r="AJ564">
        <f>_xlfn.IFNA(INDEX(mental_codes,MATCH(loaded!BS564,mental,0)),9)</f>
        <v>9</v>
      </c>
    </row>
    <row r="565" spans="2:36">
      <c r="B565">
        <f>loaded!C565</f>
        <v>0</v>
      </c>
      <c r="C565">
        <f>loaded!I565</f>
        <v>0</v>
      </c>
      <c r="D565">
        <f>IF(loaded!K565="Male",1,IF(loaded!K565="Female",2,9))</f>
        <v>9</v>
      </c>
      <c r="E565" s="89" t="e">
        <f>IF(stats!$Y$13,DATE(RIGHT(loaded!M565,4),MID(loaded!M565,3,2),LEFT(loaded!M565,2)),DATE(RIGHT(loaded!M565,4), MID(loaded!M565,4,2),LEFT(loaded!M565,2)))</f>
        <v>#VALUE!</v>
      </c>
      <c r="F565" s="67" t="e">
        <f t="shared" si="16"/>
        <v>#VALUE!</v>
      </c>
      <c r="G565" t="str">
        <f>LEFT(loaded!O565,3)</f>
        <v/>
      </c>
      <c r="H565" s="67" t="str">
        <f>_xlfn.IFNA(INDEX(cntry_codes,MATCH(loaded!Q565,countries,0)),IF(loaded!Q565="","0003",""))</f>
        <v>0003</v>
      </c>
      <c r="I565" t="e">
        <f>INDEX(atsi_codes,MATCH(loaded!S565,atsi,0))</f>
        <v>#N/A</v>
      </c>
      <c r="J565" t="e">
        <f>INDEX(lang_codes,MATCH(loaded!U565,lang,0))</f>
        <v>#N/A</v>
      </c>
      <c r="K565" s="6">
        <f>loaded!W565</f>
        <v>0</v>
      </c>
      <c r="L565" t="e">
        <f>INDEX(us_acc_codes,MATCH(loaded!Y565,us_acc,0))</f>
        <v>#N/A</v>
      </c>
      <c r="M565" t="e">
        <f>INDEX(client_codes,MATCH(loaded!AA565,client,0))</f>
        <v>#N/A</v>
      </c>
      <c r="N565" t="e">
        <f>INDEX(src_ref_codes,MATCH(loaded!AC565,src_ref,0))</f>
        <v>#N/A</v>
      </c>
      <c r="O565" s="89" t="e">
        <f>IF(stats!$Y$13,DATE(RIGHT(loaded!AE565,4),MID(loaded!AE565,3,2),LEFT(loaded!AE565,2)),DATE(RIGHT(loaded!AE565,4),MID(loaded!AE565,4,2),LEFT(loaded!AE565,2)))</f>
        <v>#VALUE!</v>
      </c>
      <c r="P565" s="89" t="e">
        <f>IF(stats!$Y$13,DATE(RIGHT(loaded!AG565,4),MID(loaded!AG565,3,2),LEFT(loaded!AG565,2)),DATE(RIGHT(loaded!AG565,4),MID(loaded!AG565,4,2),LEFT(loaded!AG565,2)))</f>
        <v>#VALUE!</v>
      </c>
      <c r="Q565" s="67" t="e">
        <f t="shared" si="17"/>
        <v>#VALUE!</v>
      </c>
      <c r="R565" t="e">
        <f>INDEX(reces_codes,MATCH(loaded!AI565,reason,0))</f>
        <v>#N/A</v>
      </c>
      <c r="S565" t="e">
        <f>INDEX(TDS_codes,MATCH(loaded!AK565,TDS,0))</f>
        <v>#N/A</v>
      </c>
      <c r="T565" t="e">
        <f>IF(M565=2,"",INDEX(method_codes,MATCH(loaded!AM565,method,0)))</f>
        <v>#N/A</v>
      </c>
      <c r="U565" t="e">
        <f>IF(M565=2,"",INDEX(inj_codes,MATCH(loaded!AO565,inj,0)))</f>
        <v>#N/A</v>
      </c>
      <c r="V565" t="e">
        <f>IF(M565=2,"",INDEX(drug_codes,MATCH(loaded!AQ565,drug,0)))</f>
        <v>#N/A</v>
      </c>
      <c r="W565" t="e">
        <f>IF(M565=2,"",_xlfn.IFNA(INDEX(drug_codes,MATCH(loaded!AS565,drug,0)),""))</f>
        <v>#N/A</v>
      </c>
      <c r="X565" t="e">
        <f>IF(M565=2,"",_xlfn.IFNA(INDEX(drug_codes,MATCH(loaded!AU565,drug,0)),""))</f>
        <v>#N/A</v>
      </c>
      <c r="Y565" t="e">
        <f>IF(M565=2,"",_xlfn.IFNA(INDEX(drug_codes,MATCH(loaded!AW565,drug,0)),""))</f>
        <v>#N/A</v>
      </c>
      <c r="Z565" t="e">
        <f>IF(M565=2,"",_xlfn.IFNA(INDEX(drug_codes,MATCH(loaded!AY565,drug,0)),""))</f>
        <v>#N/A</v>
      </c>
      <c r="AA565" t="e">
        <f>IF(M565=2,"",_xlfn.IFNA(INDEX(drug_codes,MATCH(loaded!BA565,drug,0)),""))</f>
        <v>#N/A</v>
      </c>
      <c r="AB565" t="e">
        <f>INDEX(MTT_codes,MATCH(loaded!BC565,MTT,0))</f>
        <v>#N/A</v>
      </c>
      <c r="AC565" t="str">
        <f>_xlfn.IFNA(INDEX(MTT_codes,MATCH(loaded!BE565,MTT,0)),"")</f>
        <v/>
      </c>
      <c r="AD565" t="str">
        <f>_xlfn.IFNA(INDEX(MTT_codes,MATCH(loaded!BG565,MTT,0)),"")</f>
        <v/>
      </c>
      <c r="AE565" t="str">
        <f>_xlfn.IFNA(INDEX(MTT_codes,MATCH(loaded!BI565,MTT,0)),"")</f>
        <v/>
      </c>
      <c r="AF565" t="str">
        <f>_xlfn.IFNA(INDEX(MTT_codes,MATCH(loaded!BK565,MTT,0)),"")</f>
        <v/>
      </c>
      <c r="AG565" t="str">
        <f>_xlfn.IFNA(INDEX(MTT_codes,MATCH(loaded!BM565,MTT,0)),"")</f>
        <v/>
      </c>
      <c r="AH565" t="e">
        <f>INDEX(liv_ar_codes,MATCH(loaded!BO565,liv_ar,0))</f>
        <v>#N/A</v>
      </c>
      <c r="AI565" t="str">
        <f>_xlfn.IFNA(INDEX(MTT_codes,MATCH(loaded!BQ565,MTT,0)),"")</f>
        <v/>
      </c>
      <c r="AJ565">
        <f>_xlfn.IFNA(INDEX(mental_codes,MATCH(loaded!BS565,mental,0)),9)</f>
        <v>9</v>
      </c>
    </row>
    <row r="566" spans="2:36">
      <c r="B566">
        <f>loaded!C566</f>
        <v>0</v>
      </c>
      <c r="C566">
        <f>loaded!I566</f>
        <v>0</v>
      </c>
      <c r="D566">
        <f>IF(loaded!K566="Male",1,IF(loaded!K566="Female",2,9))</f>
        <v>9</v>
      </c>
      <c r="E566" s="89" t="e">
        <f>IF(stats!$Y$13,DATE(RIGHT(loaded!M566,4),MID(loaded!M566,3,2),LEFT(loaded!M566,2)),DATE(RIGHT(loaded!M566,4), MID(loaded!M566,4,2),LEFT(loaded!M566,2)))</f>
        <v>#VALUE!</v>
      </c>
      <c r="F566" s="67" t="e">
        <f t="shared" si="16"/>
        <v>#VALUE!</v>
      </c>
      <c r="G566" t="str">
        <f>LEFT(loaded!O566,3)</f>
        <v/>
      </c>
      <c r="H566" s="67" t="str">
        <f>_xlfn.IFNA(INDEX(cntry_codes,MATCH(loaded!Q566,countries,0)),IF(loaded!Q566="","0003",""))</f>
        <v>0003</v>
      </c>
      <c r="I566" t="e">
        <f>INDEX(atsi_codes,MATCH(loaded!S566,atsi,0))</f>
        <v>#N/A</v>
      </c>
      <c r="J566" t="e">
        <f>INDEX(lang_codes,MATCH(loaded!U566,lang,0))</f>
        <v>#N/A</v>
      </c>
      <c r="K566" s="6">
        <f>loaded!W566</f>
        <v>0</v>
      </c>
      <c r="L566" t="e">
        <f>INDEX(us_acc_codes,MATCH(loaded!Y566,us_acc,0))</f>
        <v>#N/A</v>
      </c>
      <c r="M566" t="e">
        <f>INDEX(client_codes,MATCH(loaded!AA566,client,0))</f>
        <v>#N/A</v>
      </c>
      <c r="N566" t="e">
        <f>INDEX(src_ref_codes,MATCH(loaded!AC566,src_ref,0))</f>
        <v>#N/A</v>
      </c>
      <c r="O566" s="89" t="e">
        <f>IF(stats!$Y$13,DATE(RIGHT(loaded!AE566,4),MID(loaded!AE566,3,2),LEFT(loaded!AE566,2)),DATE(RIGHT(loaded!AE566,4),MID(loaded!AE566,4,2),LEFT(loaded!AE566,2)))</f>
        <v>#VALUE!</v>
      </c>
      <c r="P566" s="89" t="e">
        <f>IF(stats!$Y$13,DATE(RIGHT(loaded!AG566,4),MID(loaded!AG566,3,2),LEFT(loaded!AG566,2)),DATE(RIGHT(loaded!AG566,4),MID(loaded!AG566,4,2),LEFT(loaded!AG566,2)))</f>
        <v>#VALUE!</v>
      </c>
      <c r="Q566" s="67" t="e">
        <f t="shared" si="17"/>
        <v>#VALUE!</v>
      </c>
      <c r="R566" t="e">
        <f>INDEX(reces_codes,MATCH(loaded!AI566,reason,0))</f>
        <v>#N/A</v>
      </c>
      <c r="S566" t="e">
        <f>INDEX(TDS_codes,MATCH(loaded!AK566,TDS,0))</f>
        <v>#N/A</v>
      </c>
      <c r="T566" t="e">
        <f>IF(M566=2,"",INDEX(method_codes,MATCH(loaded!AM566,method,0)))</f>
        <v>#N/A</v>
      </c>
      <c r="U566" t="e">
        <f>IF(M566=2,"",INDEX(inj_codes,MATCH(loaded!AO566,inj,0)))</f>
        <v>#N/A</v>
      </c>
      <c r="V566" t="e">
        <f>IF(M566=2,"",INDEX(drug_codes,MATCH(loaded!AQ566,drug,0)))</f>
        <v>#N/A</v>
      </c>
      <c r="W566" t="e">
        <f>IF(M566=2,"",_xlfn.IFNA(INDEX(drug_codes,MATCH(loaded!AS566,drug,0)),""))</f>
        <v>#N/A</v>
      </c>
      <c r="X566" t="e">
        <f>IF(M566=2,"",_xlfn.IFNA(INDEX(drug_codes,MATCH(loaded!AU566,drug,0)),""))</f>
        <v>#N/A</v>
      </c>
      <c r="Y566" t="e">
        <f>IF(M566=2,"",_xlfn.IFNA(INDEX(drug_codes,MATCH(loaded!AW566,drug,0)),""))</f>
        <v>#N/A</v>
      </c>
      <c r="Z566" t="e">
        <f>IF(M566=2,"",_xlfn.IFNA(INDEX(drug_codes,MATCH(loaded!AY566,drug,0)),""))</f>
        <v>#N/A</v>
      </c>
      <c r="AA566" t="e">
        <f>IF(M566=2,"",_xlfn.IFNA(INDEX(drug_codes,MATCH(loaded!BA566,drug,0)),""))</f>
        <v>#N/A</v>
      </c>
      <c r="AB566" t="e">
        <f>INDEX(MTT_codes,MATCH(loaded!BC566,MTT,0))</f>
        <v>#N/A</v>
      </c>
      <c r="AC566" t="str">
        <f>_xlfn.IFNA(INDEX(MTT_codes,MATCH(loaded!BE566,MTT,0)),"")</f>
        <v/>
      </c>
      <c r="AD566" t="str">
        <f>_xlfn.IFNA(INDEX(MTT_codes,MATCH(loaded!BG566,MTT,0)),"")</f>
        <v/>
      </c>
      <c r="AE566" t="str">
        <f>_xlfn.IFNA(INDEX(MTT_codes,MATCH(loaded!BI566,MTT,0)),"")</f>
        <v/>
      </c>
      <c r="AF566" t="str">
        <f>_xlfn.IFNA(INDEX(MTT_codes,MATCH(loaded!BK566,MTT,0)),"")</f>
        <v/>
      </c>
      <c r="AG566" t="str">
        <f>_xlfn.IFNA(INDEX(MTT_codes,MATCH(loaded!BM566,MTT,0)),"")</f>
        <v/>
      </c>
      <c r="AH566" t="e">
        <f>INDEX(liv_ar_codes,MATCH(loaded!BO566,liv_ar,0))</f>
        <v>#N/A</v>
      </c>
      <c r="AI566" t="str">
        <f>_xlfn.IFNA(INDEX(MTT_codes,MATCH(loaded!BQ566,MTT,0)),"")</f>
        <v/>
      </c>
      <c r="AJ566">
        <f>_xlfn.IFNA(INDEX(mental_codes,MATCH(loaded!BS566,mental,0)),9)</f>
        <v>9</v>
      </c>
    </row>
    <row r="567" spans="2:36">
      <c r="B567">
        <f>loaded!C567</f>
        <v>0</v>
      </c>
      <c r="C567">
        <f>loaded!I567</f>
        <v>0</v>
      </c>
      <c r="D567">
        <f>IF(loaded!K567="Male",1,IF(loaded!K567="Female",2,9))</f>
        <v>9</v>
      </c>
      <c r="E567" s="89" t="e">
        <f>IF(stats!$Y$13,DATE(RIGHT(loaded!M567,4),MID(loaded!M567,3,2),LEFT(loaded!M567,2)),DATE(RIGHT(loaded!M567,4), MID(loaded!M567,4,2),LEFT(loaded!M567,2)))</f>
        <v>#VALUE!</v>
      </c>
      <c r="F567" s="67" t="e">
        <f t="shared" si="16"/>
        <v>#VALUE!</v>
      </c>
      <c r="G567" t="str">
        <f>LEFT(loaded!O567,3)</f>
        <v/>
      </c>
      <c r="H567" s="67" t="str">
        <f>_xlfn.IFNA(INDEX(cntry_codes,MATCH(loaded!Q567,countries,0)),IF(loaded!Q567="","0003",""))</f>
        <v>0003</v>
      </c>
      <c r="I567" t="e">
        <f>INDEX(atsi_codes,MATCH(loaded!S567,atsi,0))</f>
        <v>#N/A</v>
      </c>
      <c r="J567" t="e">
        <f>INDEX(lang_codes,MATCH(loaded!U567,lang,0))</f>
        <v>#N/A</v>
      </c>
      <c r="K567" s="6">
        <f>loaded!W567</f>
        <v>0</v>
      </c>
      <c r="L567" t="e">
        <f>INDEX(us_acc_codes,MATCH(loaded!Y567,us_acc,0))</f>
        <v>#N/A</v>
      </c>
      <c r="M567" t="e">
        <f>INDEX(client_codes,MATCH(loaded!AA567,client,0))</f>
        <v>#N/A</v>
      </c>
      <c r="N567" t="e">
        <f>INDEX(src_ref_codes,MATCH(loaded!AC567,src_ref,0))</f>
        <v>#N/A</v>
      </c>
      <c r="O567" s="89" t="e">
        <f>IF(stats!$Y$13,DATE(RIGHT(loaded!AE567,4),MID(loaded!AE567,3,2),LEFT(loaded!AE567,2)),DATE(RIGHT(loaded!AE567,4),MID(loaded!AE567,4,2),LEFT(loaded!AE567,2)))</f>
        <v>#VALUE!</v>
      </c>
      <c r="P567" s="89" t="e">
        <f>IF(stats!$Y$13,DATE(RIGHT(loaded!AG567,4),MID(loaded!AG567,3,2),LEFT(loaded!AG567,2)),DATE(RIGHT(loaded!AG567,4),MID(loaded!AG567,4,2),LEFT(loaded!AG567,2)))</f>
        <v>#VALUE!</v>
      </c>
      <c r="Q567" s="67" t="e">
        <f t="shared" si="17"/>
        <v>#VALUE!</v>
      </c>
      <c r="R567" t="e">
        <f>INDEX(reces_codes,MATCH(loaded!AI567,reason,0))</f>
        <v>#N/A</v>
      </c>
      <c r="S567" t="e">
        <f>INDEX(TDS_codes,MATCH(loaded!AK567,TDS,0))</f>
        <v>#N/A</v>
      </c>
      <c r="T567" t="e">
        <f>IF(M567=2,"",INDEX(method_codes,MATCH(loaded!AM567,method,0)))</f>
        <v>#N/A</v>
      </c>
      <c r="U567" t="e">
        <f>IF(M567=2,"",INDEX(inj_codes,MATCH(loaded!AO567,inj,0)))</f>
        <v>#N/A</v>
      </c>
      <c r="V567" t="e">
        <f>IF(M567=2,"",INDEX(drug_codes,MATCH(loaded!AQ567,drug,0)))</f>
        <v>#N/A</v>
      </c>
      <c r="W567" t="e">
        <f>IF(M567=2,"",_xlfn.IFNA(INDEX(drug_codes,MATCH(loaded!AS567,drug,0)),""))</f>
        <v>#N/A</v>
      </c>
      <c r="X567" t="e">
        <f>IF(M567=2,"",_xlfn.IFNA(INDEX(drug_codes,MATCH(loaded!AU567,drug,0)),""))</f>
        <v>#N/A</v>
      </c>
      <c r="Y567" t="e">
        <f>IF(M567=2,"",_xlfn.IFNA(INDEX(drug_codes,MATCH(loaded!AW567,drug,0)),""))</f>
        <v>#N/A</v>
      </c>
      <c r="Z567" t="e">
        <f>IF(M567=2,"",_xlfn.IFNA(INDEX(drug_codes,MATCH(loaded!AY567,drug,0)),""))</f>
        <v>#N/A</v>
      </c>
      <c r="AA567" t="e">
        <f>IF(M567=2,"",_xlfn.IFNA(INDEX(drug_codes,MATCH(loaded!BA567,drug,0)),""))</f>
        <v>#N/A</v>
      </c>
      <c r="AB567" t="e">
        <f>INDEX(MTT_codes,MATCH(loaded!BC567,MTT,0))</f>
        <v>#N/A</v>
      </c>
      <c r="AC567" t="str">
        <f>_xlfn.IFNA(INDEX(MTT_codes,MATCH(loaded!BE567,MTT,0)),"")</f>
        <v/>
      </c>
      <c r="AD567" t="str">
        <f>_xlfn.IFNA(INDEX(MTT_codes,MATCH(loaded!BG567,MTT,0)),"")</f>
        <v/>
      </c>
      <c r="AE567" t="str">
        <f>_xlfn.IFNA(INDEX(MTT_codes,MATCH(loaded!BI567,MTT,0)),"")</f>
        <v/>
      </c>
      <c r="AF567" t="str">
        <f>_xlfn.IFNA(INDEX(MTT_codes,MATCH(loaded!BK567,MTT,0)),"")</f>
        <v/>
      </c>
      <c r="AG567" t="str">
        <f>_xlfn.IFNA(INDEX(MTT_codes,MATCH(loaded!BM567,MTT,0)),"")</f>
        <v/>
      </c>
      <c r="AH567" t="e">
        <f>INDEX(liv_ar_codes,MATCH(loaded!BO567,liv_ar,0))</f>
        <v>#N/A</v>
      </c>
      <c r="AI567" t="str">
        <f>_xlfn.IFNA(INDEX(MTT_codes,MATCH(loaded!BQ567,MTT,0)),"")</f>
        <v/>
      </c>
      <c r="AJ567">
        <f>_xlfn.IFNA(INDEX(mental_codes,MATCH(loaded!BS567,mental,0)),9)</f>
        <v>9</v>
      </c>
    </row>
    <row r="568" spans="2:36">
      <c r="B568">
        <f>loaded!C568</f>
        <v>0</v>
      </c>
      <c r="C568">
        <f>loaded!I568</f>
        <v>0</v>
      </c>
      <c r="D568">
        <f>IF(loaded!K568="Male",1,IF(loaded!K568="Female",2,9))</f>
        <v>9</v>
      </c>
      <c r="E568" s="89" t="e">
        <f>IF(stats!$Y$13,DATE(RIGHT(loaded!M568,4),MID(loaded!M568,3,2),LEFT(loaded!M568,2)),DATE(RIGHT(loaded!M568,4), MID(loaded!M568,4,2),LEFT(loaded!M568,2)))</f>
        <v>#VALUE!</v>
      </c>
      <c r="F568" s="67" t="e">
        <f t="shared" si="16"/>
        <v>#VALUE!</v>
      </c>
      <c r="G568" t="str">
        <f>LEFT(loaded!O568,3)</f>
        <v/>
      </c>
      <c r="H568" s="67" t="str">
        <f>_xlfn.IFNA(INDEX(cntry_codes,MATCH(loaded!Q568,countries,0)),IF(loaded!Q568="","0003",""))</f>
        <v>0003</v>
      </c>
      <c r="I568" t="e">
        <f>INDEX(atsi_codes,MATCH(loaded!S568,atsi,0))</f>
        <v>#N/A</v>
      </c>
      <c r="J568" t="e">
        <f>INDEX(lang_codes,MATCH(loaded!U568,lang,0))</f>
        <v>#N/A</v>
      </c>
      <c r="K568" s="6">
        <f>loaded!W568</f>
        <v>0</v>
      </c>
      <c r="L568" t="e">
        <f>INDEX(us_acc_codes,MATCH(loaded!Y568,us_acc,0))</f>
        <v>#N/A</v>
      </c>
      <c r="M568" t="e">
        <f>INDEX(client_codes,MATCH(loaded!AA568,client,0))</f>
        <v>#N/A</v>
      </c>
      <c r="N568" t="e">
        <f>INDEX(src_ref_codes,MATCH(loaded!AC568,src_ref,0))</f>
        <v>#N/A</v>
      </c>
      <c r="O568" s="89" t="e">
        <f>IF(stats!$Y$13,DATE(RIGHT(loaded!AE568,4),MID(loaded!AE568,3,2),LEFT(loaded!AE568,2)),DATE(RIGHT(loaded!AE568,4),MID(loaded!AE568,4,2),LEFT(loaded!AE568,2)))</f>
        <v>#VALUE!</v>
      </c>
      <c r="P568" s="89" t="e">
        <f>IF(stats!$Y$13,DATE(RIGHT(loaded!AG568,4),MID(loaded!AG568,3,2),LEFT(loaded!AG568,2)),DATE(RIGHT(loaded!AG568,4),MID(loaded!AG568,4,2),LEFT(loaded!AG568,2)))</f>
        <v>#VALUE!</v>
      </c>
      <c r="Q568" s="67" t="e">
        <f t="shared" si="17"/>
        <v>#VALUE!</v>
      </c>
      <c r="R568" t="e">
        <f>INDEX(reces_codes,MATCH(loaded!AI568,reason,0))</f>
        <v>#N/A</v>
      </c>
      <c r="S568" t="e">
        <f>INDEX(TDS_codes,MATCH(loaded!AK568,TDS,0))</f>
        <v>#N/A</v>
      </c>
      <c r="T568" t="e">
        <f>IF(M568=2,"",INDEX(method_codes,MATCH(loaded!AM568,method,0)))</f>
        <v>#N/A</v>
      </c>
      <c r="U568" t="e">
        <f>IF(M568=2,"",INDEX(inj_codes,MATCH(loaded!AO568,inj,0)))</f>
        <v>#N/A</v>
      </c>
      <c r="V568" t="e">
        <f>IF(M568=2,"",INDEX(drug_codes,MATCH(loaded!AQ568,drug,0)))</f>
        <v>#N/A</v>
      </c>
      <c r="W568" t="e">
        <f>IF(M568=2,"",_xlfn.IFNA(INDEX(drug_codes,MATCH(loaded!AS568,drug,0)),""))</f>
        <v>#N/A</v>
      </c>
      <c r="X568" t="e">
        <f>IF(M568=2,"",_xlfn.IFNA(INDEX(drug_codes,MATCH(loaded!AU568,drug,0)),""))</f>
        <v>#N/A</v>
      </c>
      <c r="Y568" t="e">
        <f>IF(M568=2,"",_xlfn.IFNA(INDEX(drug_codes,MATCH(loaded!AW568,drug,0)),""))</f>
        <v>#N/A</v>
      </c>
      <c r="Z568" t="e">
        <f>IF(M568=2,"",_xlfn.IFNA(INDEX(drug_codes,MATCH(loaded!AY568,drug,0)),""))</f>
        <v>#N/A</v>
      </c>
      <c r="AA568" t="e">
        <f>IF(M568=2,"",_xlfn.IFNA(INDEX(drug_codes,MATCH(loaded!BA568,drug,0)),""))</f>
        <v>#N/A</v>
      </c>
      <c r="AB568" t="e">
        <f>INDEX(MTT_codes,MATCH(loaded!BC568,MTT,0))</f>
        <v>#N/A</v>
      </c>
      <c r="AC568" t="str">
        <f>_xlfn.IFNA(INDEX(MTT_codes,MATCH(loaded!BE568,MTT,0)),"")</f>
        <v/>
      </c>
      <c r="AD568" t="str">
        <f>_xlfn.IFNA(INDEX(MTT_codes,MATCH(loaded!BG568,MTT,0)),"")</f>
        <v/>
      </c>
      <c r="AE568" t="str">
        <f>_xlfn.IFNA(INDEX(MTT_codes,MATCH(loaded!BI568,MTT,0)),"")</f>
        <v/>
      </c>
      <c r="AF568" t="str">
        <f>_xlfn.IFNA(INDEX(MTT_codes,MATCH(loaded!BK568,MTT,0)),"")</f>
        <v/>
      </c>
      <c r="AG568" t="str">
        <f>_xlfn.IFNA(INDEX(MTT_codes,MATCH(loaded!BM568,MTT,0)),"")</f>
        <v/>
      </c>
      <c r="AH568" t="e">
        <f>INDEX(liv_ar_codes,MATCH(loaded!BO568,liv_ar,0))</f>
        <v>#N/A</v>
      </c>
      <c r="AI568" t="str">
        <f>_xlfn.IFNA(INDEX(MTT_codes,MATCH(loaded!BQ568,MTT,0)),"")</f>
        <v/>
      </c>
      <c r="AJ568">
        <f>_xlfn.IFNA(INDEX(mental_codes,MATCH(loaded!BS568,mental,0)),9)</f>
        <v>9</v>
      </c>
    </row>
    <row r="569" spans="2:36">
      <c r="B569">
        <f>loaded!C569</f>
        <v>0</v>
      </c>
      <c r="C569">
        <f>loaded!I569</f>
        <v>0</v>
      </c>
      <c r="D569">
        <f>IF(loaded!K569="Male",1,IF(loaded!K569="Female",2,9))</f>
        <v>9</v>
      </c>
      <c r="E569" s="89" t="e">
        <f>IF(stats!$Y$13,DATE(RIGHT(loaded!M569,4),MID(loaded!M569,3,2),LEFT(loaded!M569,2)),DATE(RIGHT(loaded!M569,4), MID(loaded!M569,4,2),LEFT(loaded!M569,2)))</f>
        <v>#VALUE!</v>
      </c>
      <c r="F569" s="67" t="e">
        <f t="shared" si="16"/>
        <v>#VALUE!</v>
      </c>
      <c r="G569" t="str">
        <f>LEFT(loaded!O569,3)</f>
        <v/>
      </c>
      <c r="H569" s="67" t="str">
        <f>_xlfn.IFNA(INDEX(cntry_codes,MATCH(loaded!Q569,countries,0)),IF(loaded!Q569="","0003",""))</f>
        <v>0003</v>
      </c>
      <c r="I569" t="e">
        <f>INDEX(atsi_codes,MATCH(loaded!S569,atsi,0))</f>
        <v>#N/A</v>
      </c>
      <c r="J569" t="e">
        <f>INDEX(lang_codes,MATCH(loaded!U569,lang,0))</f>
        <v>#N/A</v>
      </c>
      <c r="K569" s="6">
        <f>loaded!W569</f>
        <v>0</v>
      </c>
      <c r="L569" t="e">
        <f>INDEX(us_acc_codes,MATCH(loaded!Y569,us_acc,0))</f>
        <v>#N/A</v>
      </c>
      <c r="M569" t="e">
        <f>INDEX(client_codes,MATCH(loaded!AA569,client,0))</f>
        <v>#N/A</v>
      </c>
      <c r="N569" t="e">
        <f>INDEX(src_ref_codes,MATCH(loaded!AC569,src_ref,0))</f>
        <v>#N/A</v>
      </c>
      <c r="O569" s="89" t="e">
        <f>IF(stats!$Y$13,DATE(RIGHT(loaded!AE569,4),MID(loaded!AE569,3,2),LEFT(loaded!AE569,2)),DATE(RIGHT(loaded!AE569,4),MID(loaded!AE569,4,2),LEFT(loaded!AE569,2)))</f>
        <v>#VALUE!</v>
      </c>
      <c r="P569" s="89" t="e">
        <f>IF(stats!$Y$13,DATE(RIGHT(loaded!AG569,4),MID(loaded!AG569,3,2),LEFT(loaded!AG569,2)),DATE(RIGHT(loaded!AG569,4),MID(loaded!AG569,4,2),LEFT(loaded!AG569,2)))</f>
        <v>#VALUE!</v>
      </c>
      <c r="Q569" s="67" t="e">
        <f t="shared" si="17"/>
        <v>#VALUE!</v>
      </c>
      <c r="R569" t="e">
        <f>INDEX(reces_codes,MATCH(loaded!AI569,reason,0))</f>
        <v>#N/A</v>
      </c>
      <c r="S569" t="e">
        <f>INDEX(TDS_codes,MATCH(loaded!AK569,TDS,0))</f>
        <v>#N/A</v>
      </c>
      <c r="T569" t="e">
        <f>IF(M569=2,"",INDEX(method_codes,MATCH(loaded!AM569,method,0)))</f>
        <v>#N/A</v>
      </c>
      <c r="U569" t="e">
        <f>IF(M569=2,"",INDEX(inj_codes,MATCH(loaded!AO569,inj,0)))</f>
        <v>#N/A</v>
      </c>
      <c r="V569" t="e">
        <f>IF(M569=2,"",INDEX(drug_codes,MATCH(loaded!AQ569,drug,0)))</f>
        <v>#N/A</v>
      </c>
      <c r="W569" t="e">
        <f>IF(M569=2,"",_xlfn.IFNA(INDEX(drug_codes,MATCH(loaded!AS569,drug,0)),""))</f>
        <v>#N/A</v>
      </c>
      <c r="X569" t="e">
        <f>IF(M569=2,"",_xlfn.IFNA(INDEX(drug_codes,MATCH(loaded!AU569,drug,0)),""))</f>
        <v>#N/A</v>
      </c>
      <c r="Y569" t="e">
        <f>IF(M569=2,"",_xlfn.IFNA(INDEX(drug_codes,MATCH(loaded!AW569,drug,0)),""))</f>
        <v>#N/A</v>
      </c>
      <c r="Z569" t="e">
        <f>IF(M569=2,"",_xlfn.IFNA(INDEX(drug_codes,MATCH(loaded!AY569,drug,0)),""))</f>
        <v>#N/A</v>
      </c>
      <c r="AA569" t="e">
        <f>IF(M569=2,"",_xlfn.IFNA(INDEX(drug_codes,MATCH(loaded!BA569,drug,0)),""))</f>
        <v>#N/A</v>
      </c>
      <c r="AB569" t="e">
        <f>INDEX(MTT_codes,MATCH(loaded!BC569,MTT,0))</f>
        <v>#N/A</v>
      </c>
      <c r="AC569" t="str">
        <f>_xlfn.IFNA(INDEX(MTT_codes,MATCH(loaded!BE569,MTT,0)),"")</f>
        <v/>
      </c>
      <c r="AD569" t="str">
        <f>_xlfn.IFNA(INDEX(MTT_codes,MATCH(loaded!BG569,MTT,0)),"")</f>
        <v/>
      </c>
      <c r="AE569" t="str">
        <f>_xlfn.IFNA(INDEX(MTT_codes,MATCH(loaded!BI569,MTT,0)),"")</f>
        <v/>
      </c>
      <c r="AF569" t="str">
        <f>_xlfn.IFNA(INDEX(MTT_codes,MATCH(loaded!BK569,MTT,0)),"")</f>
        <v/>
      </c>
      <c r="AG569" t="str">
        <f>_xlfn.IFNA(INDEX(MTT_codes,MATCH(loaded!BM569,MTT,0)),"")</f>
        <v/>
      </c>
      <c r="AH569" t="e">
        <f>INDEX(liv_ar_codes,MATCH(loaded!BO569,liv_ar,0))</f>
        <v>#N/A</v>
      </c>
      <c r="AI569" t="str">
        <f>_xlfn.IFNA(INDEX(MTT_codes,MATCH(loaded!BQ569,MTT,0)),"")</f>
        <v/>
      </c>
      <c r="AJ569">
        <f>_xlfn.IFNA(INDEX(mental_codes,MATCH(loaded!BS569,mental,0)),9)</f>
        <v>9</v>
      </c>
    </row>
    <row r="570" spans="2:36">
      <c r="B570">
        <f>loaded!C570</f>
        <v>0</v>
      </c>
      <c r="C570">
        <f>loaded!I570</f>
        <v>0</v>
      </c>
      <c r="D570">
        <f>IF(loaded!K570="Male",1,IF(loaded!K570="Female",2,9))</f>
        <v>9</v>
      </c>
      <c r="E570" s="89" t="e">
        <f>IF(stats!$Y$13,DATE(RIGHT(loaded!M570,4),MID(loaded!M570,3,2),LEFT(loaded!M570,2)),DATE(RIGHT(loaded!M570,4), MID(loaded!M570,4,2),LEFT(loaded!M570,2)))</f>
        <v>#VALUE!</v>
      </c>
      <c r="F570" s="67" t="e">
        <f t="shared" si="16"/>
        <v>#VALUE!</v>
      </c>
      <c r="G570" t="str">
        <f>LEFT(loaded!O570,3)</f>
        <v/>
      </c>
      <c r="H570" s="67" t="str">
        <f>_xlfn.IFNA(INDEX(cntry_codes,MATCH(loaded!Q570,countries,0)),IF(loaded!Q570="","0003",""))</f>
        <v>0003</v>
      </c>
      <c r="I570" t="e">
        <f>INDEX(atsi_codes,MATCH(loaded!S570,atsi,0))</f>
        <v>#N/A</v>
      </c>
      <c r="J570" t="e">
        <f>INDEX(lang_codes,MATCH(loaded!U570,lang,0))</f>
        <v>#N/A</v>
      </c>
      <c r="K570" s="6">
        <f>loaded!W570</f>
        <v>0</v>
      </c>
      <c r="L570" t="e">
        <f>INDEX(us_acc_codes,MATCH(loaded!Y570,us_acc,0))</f>
        <v>#N/A</v>
      </c>
      <c r="M570" t="e">
        <f>INDEX(client_codes,MATCH(loaded!AA570,client,0))</f>
        <v>#N/A</v>
      </c>
      <c r="N570" t="e">
        <f>INDEX(src_ref_codes,MATCH(loaded!AC570,src_ref,0))</f>
        <v>#N/A</v>
      </c>
      <c r="O570" s="89" t="e">
        <f>IF(stats!$Y$13,DATE(RIGHT(loaded!AE570,4),MID(loaded!AE570,3,2),LEFT(loaded!AE570,2)),DATE(RIGHT(loaded!AE570,4),MID(loaded!AE570,4,2),LEFT(loaded!AE570,2)))</f>
        <v>#VALUE!</v>
      </c>
      <c r="P570" s="89" t="e">
        <f>IF(stats!$Y$13,DATE(RIGHT(loaded!AG570,4),MID(loaded!AG570,3,2),LEFT(loaded!AG570,2)),DATE(RIGHT(loaded!AG570,4),MID(loaded!AG570,4,2),LEFT(loaded!AG570,2)))</f>
        <v>#VALUE!</v>
      </c>
      <c r="Q570" s="67" t="e">
        <f t="shared" si="17"/>
        <v>#VALUE!</v>
      </c>
      <c r="R570" t="e">
        <f>INDEX(reces_codes,MATCH(loaded!AI570,reason,0))</f>
        <v>#N/A</v>
      </c>
      <c r="S570" t="e">
        <f>INDEX(TDS_codes,MATCH(loaded!AK570,TDS,0))</f>
        <v>#N/A</v>
      </c>
      <c r="T570" t="e">
        <f>IF(M570=2,"",INDEX(method_codes,MATCH(loaded!AM570,method,0)))</f>
        <v>#N/A</v>
      </c>
      <c r="U570" t="e">
        <f>IF(M570=2,"",INDEX(inj_codes,MATCH(loaded!AO570,inj,0)))</f>
        <v>#N/A</v>
      </c>
      <c r="V570" t="e">
        <f>IF(M570=2,"",INDEX(drug_codes,MATCH(loaded!AQ570,drug,0)))</f>
        <v>#N/A</v>
      </c>
      <c r="W570" t="e">
        <f>IF(M570=2,"",_xlfn.IFNA(INDEX(drug_codes,MATCH(loaded!AS570,drug,0)),""))</f>
        <v>#N/A</v>
      </c>
      <c r="X570" t="e">
        <f>IF(M570=2,"",_xlfn.IFNA(INDEX(drug_codes,MATCH(loaded!AU570,drug,0)),""))</f>
        <v>#N/A</v>
      </c>
      <c r="Y570" t="e">
        <f>IF(M570=2,"",_xlfn.IFNA(INDEX(drug_codes,MATCH(loaded!AW570,drug,0)),""))</f>
        <v>#N/A</v>
      </c>
      <c r="Z570" t="e">
        <f>IF(M570=2,"",_xlfn.IFNA(INDEX(drug_codes,MATCH(loaded!AY570,drug,0)),""))</f>
        <v>#N/A</v>
      </c>
      <c r="AA570" t="e">
        <f>IF(M570=2,"",_xlfn.IFNA(INDEX(drug_codes,MATCH(loaded!BA570,drug,0)),""))</f>
        <v>#N/A</v>
      </c>
      <c r="AB570" t="e">
        <f>INDEX(MTT_codes,MATCH(loaded!BC570,MTT,0))</f>
        <v>#N/A</v>
      </c>
      <c r="AC570" t="str">
        <f>_xlfn.IFNA(INDEX(MTT_codes,MATCH(loaded!BE570,MTT,0)),"")</f>
        <v/>
      </c>
      <c r="AD570" t="str">
        <f>_xlfn.IFNA(INDEX(MTT_codes,MATCH(loaded!BG570,MTT,0)),"")</f>
        <v/>
      </c>
      <c r="AE570" t="str">
        <f>_xlfn.IFNA(INDEX(MTT_codes,MATCH(loaded!BI570,MTT,0)),"")</f>
        <v/>
      </c>
      <c r="AF570" t="str">
        <f>_xlfn.IFNA(INDEX(MTT_codes,MATCH(loaded!BK570,MTT,0)),"")</f>
        <v/>
      </c>
      <c r="AG570" t="str">
        <f>_xlfn.IFNA(INDEX(MTT_codes,MATCH(loaded!BM570,MTT,0)),"")</f>
        <v/>
      </c>
      <c r="AH570" t="e">
        <f>INDEX(liv_ar_codes,MATCH(loaded!BO570,liv_ar,0))</f>
        <v>#N/A</v>
      </c>
      <c r="AI570" t="str">
        <f>_xlfn.IFNA(INDEX(MTT_codes,MATCH(loaded!BQ570,MTT,0)),"")</f>
        <v/>
      </c>
      <c r="AJ570">
        <f>_xlfn.IFNA(INDEX(mental_codes,MATCH(loaded!BS570,mental,0)),9)</f>
        <v>9</v>
      </c>
    </row>
    <row r="571" spans="2:36">
      <c r="B571">
        <f>loaded!C571</f>
        <v>0</v>
      </c>
      <c r="C571">
        <f>loaded!I571</f>
        <v>0</v>
      </c>
      <c r="D571">
        <f>IF(loaded!K571="Male",1,IF(loaded!K571="Female",2,9))</f>
        <v>9</v>
      </c>
      <c r="E571" s="89" t="e">
        <f>IF(stats!$Y$13,DATE(RIGHT(loaded!M571,4),MID(loaded!M571,3,2),LEFT(loaded!M571,2)),DATE(RIGHT(loaded!M571,4), MID(loaded!M571,4,2),LEFT(loaded!M571,2)))</f>
        <v>#VALUE!</v>
      </c>
      <c r="F571" s="67" t="e">
        <f t="shared" si="16"/>
        <v>#VALUE!</v>
      </c>
      <c r="G571" t="str">
        <f>LEFT(loaded!O571,3)</f>
        <v/>
      </c>
      <c r="H571" s="67" t="str">
        <f>_xlfn.IFNA(INDEX(cntry_codes,MATCH(loaded!Q571,countries,0)),IF(loaded!Q571="","0003",""))</f>
        <v>0003</v>
      </c>
      <c r="I571" t="e">
        <f>INDEX(atsi_codes,MATCH(loaded!S571,atsi,0))</f>
        <v>#N/A</v>
      </c>
      <c r="J571" t="e">
        <f>INDEX(lang_codes,MATCH(loaded!U571,lang,0))</f>
        <v>#N/A</v>
      </c>
      <c r="K571" s="6">
        <f>loaded!W571</f>
        <v>0</v>
      </c>
      <c r="L571" t="e">
        <f>INDEX(us_acc_codes,MATCH(loaded!Y571,us_acc,0))</f>
        <v>#N/A</v>
      </c>
      <c r="M571" t="e">
        <f>INDEX(client_codes,MATCH(loaded!AA571,client,0))</f>
        <v>#N/A</v>
      </c>
      <c r="N571" t="e">
        <f>INDEX(src_ref_codes,MATCH(loaded!AC571,src_ref,0))</f>
        <v>#N/A</v>
      </c>
      <c r="O571" s="89" t="e">
        <f>IF(stats!$Y$13,DATE(RIGHT(loaded!AE571,4),MID(loaded!AE571,3,2),LEFT(loaded!AE571,2)),DATE(RIGHT(loaded!AE571,4),MID(loaded!AE571,4,2),LEFT(loaded!AE571,2)))</f>
        <v>#VALUE!</v>
      </c>
      <c r="P571" s="89" t="e">
        <f>IF(stats!$Y$13,DATE(RIGHT(loaded!AG571,4),MID(loaded!AG571,3,2),LEFT(loaded!AG571,2)),DATE(RIGHT(loaded!AG571,4),MID(loaded!AG571,4,2),LEFT(loaded!AG571,2)))</f>
        <v>#VALUE!</v>
      </c>
      <c r="Q571" s="67" t="e">
        <f t="shared" si="17"/>
        <v>#VALUE!</v>
      </c>
      <c r="R571" t="e">
        <f>INDEX(reces_codes,MATCH(loaded!AI571,reason,0))</f>
        <v>#N/A</v>
      </c>
      <c r="S571" t="e">
        <f>INDEX(TDS_codes,MATCH(loaded!AK571,TDS,0))</f>
        <v>#N/A</v>
      </c>
      <c r="T571" t="e">
        <f>IF(M571=2,"",INDEX(method_codes,MATCH(loaded!AM571,method,0)))</f>
        <v>#N/A</v>
      </c>
      <c r="U571" t="e">
        <f>IF(M571=2,"",INDEX(inj_codes,MATCH(loaded!AO571,inj,0)))</f>
        <v>#N/A</v>
      </c>
      <c r="V571" t="e">
        <f>IF(M571=2,"",INDEX(drug_codes,MATCH(loaded!AQ571,drug,0)))</f>
        <v>#N/A</v>
      </c>
      <c r="W571" t="e">
        <f>IF(M571=2,"",_xlfn.IFNA(INDEX(drug_codes,MATCH(loaded!AS571,drug,0)),""))</f>
        <v>#N/A</v>
      </c>
      <c r="X571" t="e">
        <f>IF(M571=2,"",_xlfn.IFNA(INDEX(drug_codes,MATCH(loaded!AU571,drug,0)),""))</f>
        <v>#N/A</v>
      </c>
      <c r="Y571" t="e">
        <f>IF(M571=2,"",_xlfn.IFNA(INDEX(drug_codes,MATCH(loaded!AW571,drug,0)),""))</f>
        <v>#N/A</v>
      </c>
      <c r="Z571" t="e">
        <f>IF(M571=2,"",_xlfn.IFNA(INDEX(drug_codes,MATCH(loaded!AY571,drug,0)),""))</f>
        <v>#N/A</v>
      </c>
      <c r="AA571" t="e">
        <f>IF(M571=2,"",_xlfn.IFNA(INDEX(drug_codes,MATCH(loaded!BA571,drug,0)),""))</f>
        <v>#N/A</v>
      </c>
      <c r="AB571" t="e">
        <f>INDEX(MTT_codes,MATCH(loaded!BC571,MTT,0))</f>
        <v>#N/A</v>
      </c>
      <c r="AC571" t="str">
        <f>_xlfn.IFNA(INDEX(MTT_codes,MATCH(loaded!BE571,MTT,0)),"")</f>
        <v/>
      </c>
      <c r="AD571" t="str">
        <f>_xlfn.IFNA(INDEX(MTT_codes,MATCH(loaded!BG571,MTT,0)),"")</f>
        <v/>
      </c>
      <c r="AE571" t="str">
        <f>_xlfn.IFNA(INDEX(MTT_codes,MATCH(loaded!BI571,MTT,0)),"")</f>
        <v/>
      </c>
      <c r="AF571" t="str">
        <f>_xlfn.IFNA(INDEX(MTT_codes,MATCH(loaded!BK571,MTT,0)),"")</f>
        <v/>
      </c>
      <c r="AG571" t="str">
        <f>_xlfn.IFNA(INDEX(MTT_codes,MATCH(loaded!BM571,MTT,0)),"")</f>
        <v/>
      </c>
      <c r="AH571" t="e">
        <f>INDEX(liv_ar_codes,MATCH(loaded!BO571,liv_ar,0))</f>
        <v>#N/A</v>
      </c>
      <c r="AI571" t="str">
        <f>_xlfn.IFNA(INDEX(MTT_codes,MATCH(loaded!BQ571,MTT,0)),"")</f>
        <v/>
      </c>
      <c r="AJ571">
        <f>_xlfn.IFNA(INDEX(mental_codes,MATCH(loaded!BS571,mental,0)),9)</f>
        <v>9</v>
      </c>
    </row>
    <row r="572" spans="2:36">
      <c r="B572">
        <f>loaded!C572</f>
        <v>0</v>
      </c>
      <c r="C572">
        <f>loaded!I572</f>
        <v>0</v>
      </c>
      <c r="D572">
        <f>IF(loaded!K572="Male",1,IF(loaded!K572="Female",2,9))</f>
        <v>9</v>
      </c>
      <c r="E572" s="89" t="e">
        <f>IF(stats!$Y$13,DATE(RIGHT(loaded!M572,4),MID(loaded!M572,3,2),LEFT(loaded!M572,2)),DATE(RIGHT(loaded!M572,4), MID(loaded!M572,4,2),LEFT(loaded!M572,2)))</f>
        <v>#VALUE!</v>
      </c>
      <c r="F572" s="67" t="e">
        <f t="shared" si="16"/>
        <v>#VALUE!</v>
      </c>
      <c r="G572" t="str">
        <f>LEFT(loaded!O572,3)</f>
        <v/>
      </c>
      <c r="H572" s="67" t="str">
        <f>_xlfn.IFNA(INDEX(cntry_codes,MATCH(loaded!Q572,countries,0)),IF(loaded!Q572="","0003",""))</f>
        <v>0003</v>
      </c>
      <c r="I572" t="e">
        <f>INDEX(atsi_codes,MATCH(loaded!S572,atsi,0))</f>
        <v>#N/A</v>
      </c>
      <c r="J572" t="e">
        <f>INDEX(lang_codes,MATCH(loaded!U572,lang,0))</f>
        <v>#N/A</v>
      </c>
      <c r="K572" s="6">
        <f>loaded!W572</f>
        <v>0</v>
      </c>
      <c r="L572" t="e">
        <f>INDEX(us_acc_codes,MATCH(loaded!Y572,us_acc,0))</f>
        <v>#N/A</v>
      </c>
      <c r="M572" t="e">
        <f>INDEX(client_codes,MATCH(loaded!AA572,client,0))</f>
        <v>#N/A</v>
      </c>
      <c r="N572" t="e">
        <f>INDEX(src_ref_codes,MATCH(loaded!AC572,src_ref,0))</f>
        <v>#N/A</v>
      </c>
      <c r="O572" s="89" t="e">
        <f>IF(stats!$Y$13,DATE(RIGHT(loaded!AE572,4),MID(loaded!AE572,3,2),LEFT(loaded!AE572,2)),DATE(RIGHT(loaded!AE572,4),MID(loaded!AE572,4,2),LEFT(loaded!AE572,2)))</f>
        <v>#VALUE!</v>
      </c>
      <c r="P572" s="89" t="e">
        <f>IF(stats!$Y$13,DATE(RIGHT(loaded!AG572,4),MID(loaded!AG572,3,2),LEFT(loaded!AG572,2)),DATE(RIGHT(loaded!AG572,4),MID(loaded!AG572,4,2),LEFT(loaded!AG572,2)))</f>
        <v>#VALUE!</v>
      </c>
      <c r="Q572" s="67" t="e">
        <f t="shared" si="17"/>
        <v>#VALUE!</v>
      </c>
      <c r="R572" t="e">
        <f>INDEX(reces_codes,MATCH(loaded!AI572,reason,0))</f>
        <v>#N/A</v>
      </c>
      <c r="S572" t="e">
        <f>INDEX(TDS_codes,MATCH(loaded!AK572,TDS,0))</f>
        <v>#N/A</v>
      </c>
      <c r="T572" t="e">
        <f>IF(M572=2,"",INDEX(method_codes,MATCH(loaded!AM572,method,0)))</f>
        <v>#N/A</v>
      </c>
      <c r="U572" t="e">
        <f>IF(M572=2,"",INDEX(inj_codes,MATCH(loaded!AO572,inj,0)))</f>
        <v>#N/A</v>
      </c>
      <c r="V572" t="e">
        <f>IF(M572=2,"",INDEX(drug_codes,MATCH(loaded!AQ572,drug,0)))</f>
        <v>#N/A</v>
      </c>
      <c r="W572" t="e">
        <f>IF(M572=2,"",_xlfn.IFNA(INDEX(drug_codes,MATCH(loaded!AS572,drug,0)),""))</f>
        <v>#N/A</v>
      </c>
      <c r="X572" t="e">
        <f>IF(M572=2,"",_xlfn.IFNA(INDEX(drug_codes,MATCH(loaded!AU572,drug,0)),""))</f>
        <v>#N/A</v>
      </c>
      <c r="Y572" t="e">
        <f>IF(M572=2,"",_xlfn.IFNA(INDEX(drug_codes,MATCH(loaded!AW572,drug,0)),""))</f>
        <v>#N/A</v>
      </c>
      <c r="Z572" t="e">
        <f>IF(M572=2,"",_xlfn.IFNA(INDEX(drug_codes,MATCH(loaded!AY572,drug,0)),""))</f>
        <v>#N/A</v>
      </c>
      <c r="AA572" t="e">
        <f>IF(M572=2,"",_xlfn.IFNA(INDEX(drug_codes,MATCH(loaded!BA572,drug,0)),""))</f>
        <v>#N/A</v>
      </c>
      <c r="AB572" t="e">
        <f>INDEX(MTT_codes,MATCH(loaded!BC572,MTT,0))</f>
        <v>#N/A</v>
      </c>
      <c r="AC572" t="str">
        <f>_xlfn.IFNA(INDEX(MTT_codes,MATCH(loaded!BE572,MTT,0)),"")</f>
        <v/>
      </c>
      <c r="AD572" t="str">
        <f>_xlfn.IFNA(INDEX(MTT_codes,MATCH(loaded!BG572,MTT,0)),"")</f>
        <v/>
      </c>
      <c r="AE572" t="str">
        <f>_xlfn.IFNA(INDEX(MTT_codes,MATCH(loaded!BI572,MTT,0)),"")</f>
        <v/>
      </c>
      <c r="AF572" t="str">
        <f>_xlfn.IFNA(INDEX(MTT_codes,MATCH(loaded!BK572,MTT,0)),"")</f>
        <v/>
      </c>
      <c r="AG572" t="str">
        <f>_xlfn.IFNA(INDEX(MTT_codes,MATCH(loaded!BM572,MTT,0)),"")</f>
        <v/>
      </c>
      <c r="AH572" t="e">
        <f>INDEX(liv_ar_codes,MATCH(loaded!BO572,liv_ar,0))</f>
        <v>#N/A</v>
      </c>
      <c r="AI572" t="str">
        <f>_xlfn.IFNA(INDEX(MTT_codes,MATCH(loaded!BQ572,MTT,0)),"")</f>
        <v/>
      </c>
      <c r="AJ572">
        <f>_xlfn.IFNA(INDEX(mental_codes,MATCH(loaded!BS572,mental,0)),9)</f>
        <v>9</v>
      </c>
    </row>
    <row r="573" spans="2:36">
      <c r="B573">
        <f>loaded!C573</f>
        <v>0</v>
      </c>
      <c r="C573">
        <f>loaded!I573</f>
        <v>0</v>
      </c>
      <c r="D573">
        <f>IF(loaded!K573="Male",1,IF(loaded!K573="Female",2,9))</f>
        <v>9</v>
      </c>
      <c r="E573" s="89" t="e">
        <f>IF(stats!$Y$13,DATE(RIGHT(loaded!M573,4),MID(loaded!M573,3,2),LEFT(loaded!M573,2)),DATE(RIGHT(loaded!M573,4), MID(loaded!M573,4,2),LEFT(loaded!M573,2)))</f>
        <v>#VALUE!</v>
      </c>
      <c r="F573" s="67" t="e">
        <f t="shared" si="16"/>
        <v>#VALUE!</v>
      </c>
      <c r="G573" t="str">
        <f>LEFT(loaded!O573,3)</f>
        <v/>
      </c>
      <c r="H573" s="67" t="str">
        <f>_xlfn.IFNA(INDEX(cntry_codes,MATCH(loaded!Q573,countries,0)),IF(loaded!Q573="","0003",""))</f>
        <v>0003</v>
      </c>
      <c r="I573" t="e">
        <f>INDEX(atsi_codes,MATCH(loaded!S573,atsi,0))</f>
        <v>#N/A</v>
      </c>
      <c r="J573" t="e">
        <f>INDEX(lang_codes,MATCH(loaded!U573,lang,0))</f>
        <v>#N/A</v>
      </c>
      <c r="K573" s="6">
        <f>loaded!W573</f>
        <v>0</v>
      </c>
      <c r="L573" t="e">
        <f>INDEX(us_acc_codes,MATCH(loaded!Y573,us_acc,0))</f>
        <v>#N/A</v>
      </c>
      <c r="M573" t="e">
        <f>INDEX(client_codes,MATCH(loaded!AA573,client,0))</f>
        <v>#N/A</v>
      </c>
      <c r="N573" t="e">
        <f>INDEX(src_ref_codes,MATCH(loaded!AC573,src_ref,0))</f>
        <v>#N/A</v>
      </c>
      <c r="O573" s="89" t="e">
        <f>IF(stats!$Y$13,DATE(RIGHT(loaded!AE573,4),MID(loaded!AE573,3,2),LEFT(loaded!AE573,2)),DATE(RIGHT(loaded!AE573,4),MID(loaded!AE573,4,2),LEFT(loaded!AE573,2)))</f>
        <v>#VALUE!</v>
      </c>
      <c r="P573" s="89" t="e">
        <f>IF(stats!$Y$13,DATE(RIGHT(loaded!AG573,4),MID(loaded!AG573,3,2),LEFT(loaded!AG573,2)),DATE(RIGHT(loaded!AG573,4),MID(loaded!AG573,4,2),LEFT(loaded!AG573,2)))</f>
        <v>#VALUE!</v>
      </c>
      <c r="Q573" s="67" t="e">
        <f t="shared" si="17"/>
        <v>#VALUE!</v>
      </c>
      <c r="R573" t="e">
        <f>INDEX(reces_codes,MATCH(loaded!AI573,reason,0))</f>
        <v>#N/A</v>
      </c>
      <c r="S573" t="e">
        <f>INDEX(TDS_codes,MATCH(loaded!AK573,TDS,0))</f>
        <v>#N/A</v>
      </c>
      <c r="T573" t="e">
        <f>IF(M573=2,"",INDEX(method_codes,MATCH(loaded!AM573,method,0)))</f>
        <v>#N/A</v>
      </c>
      <c r="U573" t="e">
        <f>IF(M573=2,"",INDEX(inj_codes,MATCH(loaded!AO573,inj,0)))</f>
        <v>#N/A</v>
      </c>
      <c r="V573" t="e">
        <f>IF(M573=2,"",INDEX(drug_codes,MATCH(loaded!AQ573,drug,0)))</f>
        <v>#N/A</v>
      </c>
      <c r="W573" t="e">
        <f>IF(M573=2,"",_xlfn.IFNA(INDEX(drug_codes,MATCH(loaded!AS573,drug,0)),""))</f>
        <v>#N/A</v>
      </c>
      <c r="X573" t="e">
        <f>IF(M573=2,"",_xlfn.IFNA(INDEX(drug_codes,MATCH(loaded!AU573,drug,0)),""))</f>
        <v>#N/A</v>
      </c>
      <c r="Y573" t="e">
        <f>IF(M573=2,"",_xlfn.IFNA(INDEX(drug_codes,MATCH(loaded!AW573,drug,0)),""))</f>
        <v>#N/A</v>
      </c>
      <c r="Z573" t="e">
        <f>IF(M573=2,"",_xlfn.IFNA(INDEX(drug_codes,MATCH(loaded!AY573,drug,0)),""))</f>
        <v>#N/A</v>
      </c>
      <c r="AA573" t="e">
        <f>IF(M573=2,"",_xlfn.IFNA(INDEX(drug_codes,MATCH(loaded!BA573,drug,0)),""))</f>
        <v>#N/A</v>
      </c>
      <c r="AB573" t="e">
        <f>INDEX(MTT_codes,MATCH(loaded!BC573,MTT,0))</f>
        <v>#N/A</v>
      </c>
      <c r="AC573" t="str">
        <f>_xlfn.IFNA(INDEX(MTT_codes,MATCH(loaded!BE573,MTT,0)),"")</f>
        <v/>
      </c>
      <c r="AD573" t="str">
        <f>_xlfn.IFNA(INDEX(MTT_codes,MATCH(loaded!BG573,MTT,0)),"")</f>
        <v/>
      </c>
      <c r="AE573" t="str">
        <f>_xlfn.IFNA(INDEX(MTT_codes,MATCH(loaded!BI573,MTT,0)),"")</f>
        <v/>
      </c>
      <c r="AF573" t="str">
        <f>_xlfn.IFNA(INDEX(MTT_codes,MATCH(loaded!BK573,MTT,0)),"")</f>
        <v/>
      </c>
      <c r="AG573" t="str">
        <f>_xlfn.IFNA(INDEX(MTT_codes,MATCH(loaded!BM573,MTT,0)),"")</f>
        <v/>
      </c>
      <c r="AH573" t="e">
        <f>INDEX(liv_ar_codes,MATCH(loaded!BO573,liv_ar,0))</f>
        <v>#N/A</v>
      </c>
      <c r="AI573" t="str">
        <f>_xlfn.IFNA(INDEX(MTT_codes,MATCH(loaded!BQ573,MTT,0)),"")</f>
        <v/>
      </c>
      <c r="AJ573">
        <f>_xlfn.IFNA(INDEX(mental_codes,MATCH(loaded!BS573,mental,0)),9)</f>
        <v>9</v>
      </c>
    </row>
    <row r="574" spans="2:36">
      <c r="B574">
        <f>loaded!C574</f>
        <v>0</v>
      </c>
      <c r="C574">
        <f>loaded!I574</f>
        <v>0</v>
      </c>
      <c r="D574">
        <f>IF(loaded!K574="Male",1,IF(loaded!K574="Female",2,9))</f>
        <v>9</v>
      </c>
      <c r="E574" s="89" t="e">
        <f>IF(stats!$Y$13,DATE(RIGHT(loaded!M574,4),MID(loaded!M574,3,2),LEFT(loaded!M574,2)),DATE(RIGHT(loaded!M574,4), MID(loaded!M574,4,2),LEFT(loaded!M574,2)))</f>
        <v>#VALUE!</v>
      </c>
      <c r="F574" s="67" t="e">
        <f t="shared" si="16"/>
        <v>#VALUE!</v>
      </c>
      <c r="G574" t="str">
        <f>LEFT(loaded!O574,3)</f>
        <v/>
      </c>
      <c r="H574" s="67" t="str">
        <f>_xlfn.IFNA(INDEX(cntry_codes,MATCH(loaded!Q574,countries,0)),IF(loaded!Q574="","0003",""))</f>
        <v>0003</v>
      </c>
      <c r="I574" t="e">
        <f>INDEX(atsi_codes,MATCH(loaded!S574,atsi,0))</f>
        <v>#N/A</v>
      </c>
      <c r="J574" t="e">
        <f>INDEX(lang_codes,MATCH(loaded!U574,lang,0))</f>
        <v>#N/A</v>
      </c>
      <c r="K574" s="6">
        <f>loaded!W574</f>
        <v>0</v>
      </c>
      <c r="L574" t="e">
        <f>INDEX(us_acc_codes,MATCH(loaded!Y574,us_acc,0))</f>
        <v>#N/A</v>
      </c>
      <c r="M574" t="e">
        <f>INDEX(client_codes,MATCH(loaded!AA574,client,0))</f>
        <v>#N/A</v>
      </c>
      <c r="N574" t="e">
        <f>INDEX(src_ref_codes,MATCH(loaded!AC574,src_ref,0))</f>
        <v>#N/A</v>
      </c>
      <c r="O574" s="89" t="e">
        <f>IF(stats!$Y$13,DATE(RIGHT(loaded!AE574,4),MID(loaded!AE574,3,2),LEFT(loaded!AE574,2)),DATE(RIGHT(loaded!AE574,4),MID(loaded!AE574,4,2),LEFT(loaded!AE574,2)))</f>
        <v>#VALUE!</v>
      </c>
      <c r="P574" s="89" t="e">
        <f>IF(stats!$Y$13,DATE(RIGHT(loaded!AG574,4),MID(loaded!AG574,3,2),LEFT(loaded!AG574,2)),DATE(RIGHT(loaded!AG574,4),MID(loaded!AG574,4,2),LEFT(loaded!AG574,2)))</f>
        <v>#VALUE!</v>
      </c>
      <c r="Q574" s="67" t="e">
        <f t="shared" si="17"/>
        <v>#VALUE!</v>
      </c>
      <c r="R574" t="e">
        <f>INDEX(reces_codes,MATCH(loaded!AI574,reason,0))</f>
        <v>#N/A</v>
      </c>
      <c r="S574" t="e">
        <f>INDEX(TDS_codes,MATCH(loaded!AK574,TDS,0))</f>
        <v>#N/A</v>
      </c>
      <c r="T574" t="e">
        <f>IF(M574=2,"",INDEX(method_codes,MATCH(loaded!AM574,method,0)))</f>
        <v>#N/A</v>
      </c>
      <c r="U574" t="e">
        <f>IF(M574=2,"",INDEX(inj_codes,MATCH(loaded!AO574,inj,0)))</f>
        <v>#N/A</v>
      </c>
      <c r="V574" t="e">
        <f>IF(M574=2,"",INDEX(drug_codes,MATCH(loaded!AQ574,drug,0)))</f>
        <v>#N/A</v>
      </c>
      <c r="W574" t="e">
        <f>IF(M574=2,"",_xlfn.IFNA(INDEX(drug_codes,MATCH(loaded!AS574,drug,0)),""))</f>
        <v>#N/A</v>
      </c>
      <c r="X574" t="e">
        <f>IF(M574=2,"",_xlfn.IFNA(INDEX(drug_codes,MATCH(loaded!AU574,drug,0)),""))</f>
        <v>#N/A</v>
      </c>
      <c r="Y574" t="e">
        <f>IF(M574=2,"",_xlfn.IFNA(INDEX(drug_codes,MATCH(loaded!AW574,drug,0)),""))</f>
        <v>#N/A</v>
      </c>
      <c r="Z574" t="e">
        <f>IF(M574=2,"",_xlfn.IFNA(INDEX(drug_codes,MATCH(loaded!AY574,drug,0)),""))</f>
        <v>#N/A</v>
      </c>
      <c r="AA574" t="e">
        <f>IF(M574=2,"",_xlfn.IFNA(INDEX(drug_codes,MATCH(loaded!BA574,drug,0)),""))</f>
        <v>#N/A</v>
      </c>
      <c r="AB574" t="e">
        <f>INDEX(MTT_codes,MATCH(loaded!BC574,MTT,0))</f>
        <v>#N/A</v>
      </c>
      <c r="AC574" t="str">
        <f>_xlfn.IFNA(INDEX(MTT_codes,MATCH(loaded!BE574,MTT,0)),"")</f>
        <v/>
      </c>
      <c r="AD574" t="str">
        <f>_xlfn.IFNA(INDEX(MTT_codes,MATCH(loaded!BG574,MTT,0)),"")</f>
        <v/>
      </c>
      <c r="AE574" t="str">
        <f>_xlfn.IFNA(INDEX(MTT_codes,MATCH(loaded!BI574,MTT,0)),"")</f>
        <v/>
      </c>
      <c r="AF574" t="str">
        <f>_xlfn.IFNA(INDEX(MTT_codes,MATCH(loaded!BK574,MTT,0)),"")</f>
        <v/>
      </c>
      <c r="AG574" t="str">
        <f>_xlfn.IFNA(INDEX(MTT_codes,MATCH(loaded!BM574,MTT,0)),"")</f>
        <v/>
      </c>
      <c r="AH574" t="e">
        <f>INDEX(liv_ar_codes,MATCH(loaded!BO574,liv_ar,0))</f>
        <v>#N/A</v>
      </c>
      <c r="AI574" t="str">
        <f>_xlfn.IFNA(INDEX(MTT_codes,MATCH(loaded!BQ574,MTT,0)),"")</f>
        <v/>
      </c>
      <c r="AJ574">
        <f>_xlfn.IFNA(INDEX(mental_codes,MATCH(loaded!BS574,mental,0)),9)</f>
        <v>9</v>
      </c>
    </row>
    <row r="575" spans="2:36">
      <c r="B575">
        <f>loaded!C575</f>
        <v>0</v>
      </c>
      <c r="C575">
        <f>loaded!I575</f>
        <v>0</v>
      </c>
      <c r="D575">
        <f>IF(loaded!K575="Male",1,IF(loaded!K575="Female",2,9))</f>
        <v>9</v>
      </c>
      <c r="E575" s="89" t="e">
        <f>IF(stats!$Y$13,DATE(RIGHT(loaded!M575,4),MID(loaded!M575,3,2),LEFT(loaded!M575,2)),DATE(RIGHT(loaded!M575,4), MID(loaded!M575,4,2),LEFT(loaded!M575,2)))</f>
        <v>#VALUE!</v>
      </c>
      <c r="F575" s="67" t="e">
        <f t="shared" si="16"/>
        <v>#VALUE!</v>
      </c>
      <c r="G575" t="str">
        <f>LEFT(loaded!O575,3)</f>
        <v/>
      </c>
      <c r="H575" s="67" t="str">
        <f>_xlfn.IFNA(INDEX(cntry_codes,MATCH(loaded!Q575,countries,0)),IF(loaded!Q575="","0003",""))</f>
        <v>0003</v>
      </c>
      <c r="I575" t="e">
        <f>INDEX(atsi_codes,MATCH(loaded!S575,atsi,0))</f>
        <v>#N/A</v>
      </c>
      <c r="J575" t="e">
        <f>INDEX(lang_codes,MATCH(loaded!U575,lang,0))</f>
        <v>#N/A</v>
      </c>
      <c r="K575" s="6">
        <f>loaded!W575</f>
        <v>0</v>
      </c>
      <c r="L575" t="e">
        <f>INDEX(us_acc_codes,MATCH(loaded!Y575,us_acc,0))</f>
        <v>#N/A</v>
      </c>
      <c r="M575" t="e">
        <f>INDEX(client_codes,MATCH(loaded!AA575,client,0))</f>
        <v>#N/A</v>
      </c>
      <c r="N575" t="e">
        <f>INDEX(src_ref_codes,MATCH(loaded!AC575,src_ref,0))</f>
        <v>#N/A</v>
      </c>
      <c r="O575" s="89" t="e">
        <f>IF(stats!$Y$13,DATE(RIGHT(loaded!AE575,4),MID(loaded!AE575,3,2),LEFT(loaded!AE575,2)),DATE(RIGHT(loaded!AE575,4),MID(loaded!AE575,4,2),LEFT(loaded!AE575,2)))</f>
        <v>#VALUE!</v>
      </c>
      <c r="P575" s="89" t="e">
        <f>IF(stats!$Y$13,DATE(RIGHT(loaded!AG575,4),MID(loaded!AG575,3,2),LEFT(loaded!AG575,2)),DATE(RIGHT(loaded!AG575,4),MID(loaded!AG575,4,2),LEFT(loaded!AG575,2)))</f>
        <v>#VALUE!</v>
      </c>
      <c r="Q575" s="67" t="e">
        <f t="shared" si="17"/>
        <v>#VALUE!</v>
      </c>
      <c r="R575" t="e">
        <f>INDEX(reces_codes,MATCH(loaded!AI575,reason,0))</f>
        <v>#N/A</v>
      </c>
      <c r="S575" t="e">
        <f>INDEX(TDS_codes,MATCH(loaded!AK575,TDS,0))</f>
        <v>#N/A</v>
      </c>
      <c r="T575" t="e">
        <f>IF(M575=2,"",INDEX(method_codes,MATCH(loaded!AM575,method,0)))</f>
        <v>#N/A</v>
      </c>
      <c r="U575" t="e">
        <f>IF(M575=2,"",INDEX(inj_codes,MATCH(loaded!AO575,inj,0)))</f>
        <v>#N/A</v>
      </c>
      <c r="V575" t="e">
        <f>IF(M575=2,"",INDEX(drug_codes,MATCH(loaded!AQ575,drug,0)))</f>
        <v>#N/A</v>
      </c>
      <c r="W575" t="e">
        <f>IF(M575=2,"",_xlfn.IFNA(INDEX(drug_codes,MATCH(loaded!AS575,drug,0)),""))</f>
        <v>#N/A</v>
      </c>
      <c r="X575" t="e">
        <f>IF(M575=2,"",_xlfn.IFNA(INDEX(drug_codes,MATCH(loaded!AU575,drug,0)),""))</f>
        <v>#N/A</v>
      </c>
      <c r="Y575" t="e">
        <f>IF(M575=2,"",_xlfn.IFNA(INDEX(drug_codes,MATCH(loaded!AW575,drug,0)),""))</f>
        <v>#N/A</v>
      </c>
      <c r="Z575" t="e">
        <f>IF(M575=2,"",_xlfn.IFNA(INDEX(drug_codes,MATCH(loaded!AY575,drug,0)),""))</f>
        <v>#N/A</v>
      </c>
      <c r="AA575" t="e">
        <f>IF(M575=2,"",_xlfn.IFNA(INDEX(drug_codes,MATCH(loaded!BA575,drug,0)),""))</f>
        <v>#N/A</v>
      </c>
      <c r="AB575" t="e">
        <f>INDEX(MTT_codes,MATCH(loaded!BC575,MTT,0))</f>
        <v>#N/A</v>
      </c>
      <c r="AC575" t="str">
        <f>_xlfn.IFNA(INDEX(MTT_codes,MATCH(loaded!BE575,MTT,0)),"")</f>
        <v/>
      </c>
      <c r="AD575" t="str">
        <f>_xlfn.IFNA(INDEX(MTT_codes,MATCH(loaded!BG575,MTT,0)),"")</f>
        <v/>
      </c>
      <c r="AE575" t="str">
        <f>_xlfn.IFNA(INDEX(MTT_codes,MATCH(loaded!BI575,MTT,0)),"")</f>
        <v/>
      </c>
      <c r="AF575" t="str">
        <f>_xlfn.IFNA(INDEX(MTT_codes,MATCH(loaded!BK575,MTT,0)),"")</f>
        <v/>
      </c>
      <c r="AG575" t="str">
        <f>_xlfn.IFNA(INDEX(MTT_codes,MATCH(loaded!BM575,MTT,0)),"")</f>
        <v/>
      </c>
      <c r="AH575" t="e">
        <f>INDEX(liv_ar_codes,MATCH(loaded!BO575,liv_ar,0))</f>
        <v>#N/A</v>
      </c>
      <c r="AI575" t="str">
        <f>_xlfn.IFNA(INDEX(MTT_codes,MATCH(loaded!BQ575,MTT,0)),"")</f>
        <v/>
      </c>
      <c r="AJ575">
        <f>_xlfn.IFNA(INDEX(mental_codes,MATCH(loaded!BS575,mental,0)),9)</f>
        <v>9</v>
      </c>
    </row>
    <row r="576" spans="2:36">
      <c r="B576">
        <f>loaded!C576</f>
        <v>0</v>
      </c>
      <c r="C576">
        <f>loaded!I576</f>
        <v>0</v>
      </c>
      <c r="D576">
        <f>IF(loaded!K576="Male",1,IF(loaded!K576="Female",2,9))</f>
        <v>9</v>
      </c>
      <c r="E576" s="89" t="e">
        <f>IF(stats!$Y$13,DATE(RIGHT(loaded!M576,4),MID(loaded!M576,3,2),LEFT(loaded!M576,2)),DATE(RIGHT(loaded!M576,4), MID(loaded!M576,4,2),LEFT(loaded!M576,2)))</f>
        <v>#VALUE!</v>
      </c>
      <c r="F576" s="67" t="e">
        <f t="shared" si="16"/>
        <v>#VALUE!</v>
      </c>
      <c r="G576" t="str">
        <f>LEFT(loaded!O576,3)</f>
        <v/>
      </c>
      <c r="H576" s="67" t="str">
        <f>_xlfn.IFNA(INDEX(cntry_codes,MATCH(loaded!Q576,countries,0)),IF(loaded!Q576="","0003",""))</f>
        <v>0003</v>
      </c>
      <c r="I576" t="e">
        <f>INDEX(atsi_codes,MATCH(loaded!S576,atsi,0))</f>
        <v>#N/A</v>
      </c>
      <c r="J576" t="e">
        <f>INDEX(lang_codes,MATCH(loaded!U576,lang,0))</f>
        <v>#N/A</v>
      </c>
      <c r="K576" s="6">
        <f>loaded!W576</f>
        <v>0</v>
      </c>
      <c r="L576" t="e">
        <f>INDEX(us_acc_codes,MATCH(loaded!Y576,us_acc,0))</f>
        <v>#N/A</v>
      </c>
      <c r="M576" t="e">
        <f>INDEX(client_codes,MATCH(loaded!AA576,client,0))</f>
        <v>#N/A</v>
      </c>
      <c r="N576" t="e">
        <f>INDEX(src_ref_codes,MATCH(loaded!AC576,src_ref,0))</f>
        <v>#N/A</v>
      </c>
      <c r="O576" s="89" t="e">
        <f>IF(stats!$Y$13,DATE(RIGHT(loaded!AE576,4),MID(loaded!AE576,3,2),LEFT(loaded!AE576,2)),DATE(RIGHT(loaded!AE576,4),MID(loaded!AE576,4,2),LEFT(loaded!AE576,2)))</f>
        <v>#VALUE!</v>
      </c>
      <c r="P576" s="89" t="e">
        <f>IF(stats!$Y$13,DATE(RIGHT(loaded!AG576,4),MID(loaded!AG576,3,2),LEFT(loaded!AG576,2)),DATE(RIGHT(loaded!AG576,4),MID(loaded!AG576,4,2),LEFT(loaded!AG576,2)))</f>
        <v>#VALUE!</v>
      </c>
      <c r="Q576" s="67" t="e">
        <f t="shared" si="17"/>
        <v>#VALUE!</v>
      </c>
      <c r="R576" t="e">
        <f>INDEX(reces_codes,MATCH(loaded!AI576,reason,0))</f>
        <v>#N/A</v>
      </c>
      <c r="S576" t="e">
        <f>INDEX(TDS_codes,MATCH(loaded!AK576,TDS,0))</f>
        <v>#N/A</v>
      </c>
      <c r="T576" t="e">
        <f>IF(M576=2,"",INDEX(method_codes,MATCH(loaded!AM576,method,0)))</f>
        <v>#N/A</v>
      </c>
      <c r="U576" t="e">
        <f>IF(M576=2,"",INDEX(inj_codes,MATCH(loaded!AO576,inj,0)))</f>
        <v>#N/A</v>
      </c>
      <c r="V576" t="e">
        <f>IF(M576=2,"",INDEX(drug_codes,MATCH(loaded!AQ576,drug,0)))</f>
        <v>#N/A</v>
      </c>
      <c r="W576" t="e">
        <f>IF(M576=2,"",_xlfn.IFNA(INDEX(drug_codes,MATCH(loaded!AS576,drug,0)),""))</f>
        <v>#N/A</v>
      </c>
      <c r="X576" t="e">
        <f>IF(M576=2,"",_xlfn.IFNA(INDEX(drug_codes,MATCH(loaded!AU576,drug,0)),""))</f>
        <v>#N/A</v>
      </c>
      <c r="Y576" t="e">
        <f>IF(M576=2,"",_xlfn.IFNA(INDEX(drug_codes,MATCH(loaded!AW576,drug,0)),""))</f>
        <v>#N/A</v>
      </c>
      <c r="Z576" t="e">
        <f>IF(M576=2,"",_xlfn.IFNA(INDEX(drug_codes,MATCH(loaded!AY576,drug,0)),""))</f>
        <v>#N/A</v>
      </c>
      <c r="AA576" t="e">
        <f>IF(M576=2,"",_xlfn.IFNA(INDEX(drug_codes,MATCH(loaded!BA576,drug,0)),""))</f>
        <v>#N/A</v>
      </c>
      <c r="AB576" t="e">
        <f>INDEX(MTT_codes,MATCH(loaded!BC576,MTT,0))</f>
        <v>#N/A</v>
      </c>
      <c r="AC576" t="str">
        <f>_xlfn.IFNA(INDEX(MTT_codes,MATCH(loaded!BE576,MTT,0)),"")</f>
        <v/>
      </c>
      <c r="AD576" t="str">
        <f>_xlfn.IFNA(INDEX(MTT_codes,MATCH(loaded!BG576,MTT,0)),"")</f>
        <v/>
      </c>
      <c r="AE576" t="str">
        <f>_xlfn.IFNA(INDEX(MTT_codes,MATCH(loaded!BI576,MTT,0)),"")</f>
        <v/>
      </c>
      <c r="AF576" t="str">
        <f>_xlfn.IFNA(INDEX(MTT_codes,MATCH(loaded!BK576,MTT,0)),"")</f>
        <v/>
      </c>
      <c r="AG576" t="str">
        <f>_xlfn.IFNA(INDEX(MTT_codes,MATCH(loaded!BM576,MTT,0)),"")</f>
        <v/>
      </c>
      <c r="AH576" t="e">
        <f>INDEX(liv_ar_codes,MATCH(loaded!BO576,liv_ar,0))</f>
        <v>#N/A</v>
      </c>
      <c r="AI576" t="str">
        <f>_xlfn.IFNA(INDEX(MTT_codes,MATCH(loaded!BQ576,MTT,0)),"")</f>
        <v/>
      </c>
      <c r="AJ576">
        <f>_xlfn.IFNA(INDEX(mental_codes,MATCH(loaded!BS576,mental,0)),9)</f>
        <v>9</v>
      </c>
    </row>
    <row r="577" spans="2:36">
      <c r="B577">
        <f>loaded!C577</f>
        <v>0</v>
      </c>
      <c r="C577">
        <f>loaded!I577</f>
        <v>0</v>
      </c>
      <c r="D577">
        <f>IF(loaded!K577="Male",1,IF(loaded!K577="Female",2,9))</f>
        <v>9</v>
      </c>
      <c r="E577" s="89" t="e">
        <f>IF(stats!$Y$13,DATE(RIGHT(loaded!M577,4),MID(loaded!M577,3,2),LEFT(loaded!M577,2)),DATE(RIGHT(loaded!M577,4), MID(loaded!M577,4,2),LEFT(loaded!M577,2)))</f>
        <v>#VALUE!</v>
      </c>
      <c r="F577" s="67" t="e">
        <f t="shared" ref="F577:F640" si="18">ROUND((O577-E577)/365.25,2)</f>
        <v>#VALUE!</v>
      </c>
      <c r="G577" t="str">
        <f>LEFT(loaded!O577,3)</f>
        <v/>
      </c>
      <c r="H577" s="67" t="str">
        <f>_xlfn.IFNA(INDEX(cntry_codes,MATCH(loaded!Q577,countries,0)),IF(loaded!Q577="","0003",""))</f>
        <v>0003</v>
      </c>
      <c r="I577" t="e">
        <f>INDEX(atsi_codes,MATCH(loaded!S577,atsi,0))</f>
        <v>#N/A</v>
      </c>
      <c r="J577" t="e">
        <f>INDEX(lang_codes,MATCH(loaded!U577,lang,0))</f>
        <v>#N/A</v>
      </c>
      <c r="K577" s="6">
        <f>loaded!W577</f>
        <v>0</v>
      </c>
      <c r="L577" t="e">
        <f>INDEX(us_acc_codes,MATCH(loaded!Y577,us_acc,0))</f>
        <v>#N/A</v>
      </c>
      <c r="M577" t="e">
        <f>INDEX(client_codes,MATCH(loaded!AA577,client,0))</f>
        <v>#N/A</v>
      </c>
      <c r="N577" t="e">
        <f>INDEX(src_ref_codes,MATCH(loaded!AC577,src_ref,0))</f>
        <v>#N/A</v>
      </c>
      <c r="O577" s="89" t="e">
        <f>IF(stats!$Y$13,DATE(RIGHT(loaded!AE577,4),MID(loaded!AE577,3,2),LEFT(loaded!AE577,2)),DATE(RIGHT(loaded!AE577,4),MID(loaded!AE577,4,2),LEFT(loaded!AE577,2)))</f>
        <v>#VALUE!</v>
      </c>
      <c r="P577" s="89" t="e">
        <f>IF(stats!$Y$13,DATE(RIGHT(loaded!AG577,4),MID(loaded!AG577,3,2),LEFT(loaded!AG577,2)),DATE(RIGHT(loaded!AG577,4),MID(loaded!AG577,4,2),LEFT(loaded!AG577,2)))</f>
        <v>#VALUE!</v>
      </c>
      <c r="Q577" s="67" t="e">
        <f t="shared" ref="Q577:Q640" si="19">IF(P577&lt;&gt;"",P577-O577,"")</f>
        <v>#VALUE!</v>
      </c>
      <c r="R577" t="e">
        <f>INDEX(reces_codes,MATCH(loaded!AI577,reason,0))</f>
        <v>#N/A</v>
      </c>
      <c r="S577" t="e">
        <f>INDEX(TDS_codes,MATCH(loaded!AK577,TDS,0))</f>
        <v>#N/A</v>
      </c>
      <c r="T577" t="e">
        <f>IF(M577=2,"",INDEX(method_codes,MATCH(loaded!AM577,method,0)))</f>
        <v>#N/A</v>
      </c>
      <c r="U577" t="e">
        <f>IF(M577=2,"",INDEX(inj_codes,MATCH(loaded!AO577,inj,0)))</f>
        <v>#N/A</v>
      </c>
      <c r="V577" t="e">
        <f>IF(M577=2,"",INDEX(drug_codes,MATCH(loaded!AQ577,drug,0)))</f>
        <v>#N/A</v>
      </c>
      <c r="W577" t="e">
        <f>IF(M577=2,"",_xlfn.IFNA(INDEX(drug_codes,MATCH(loaded!AS577,drug,0)),""))</f>
        <v>#N/A</v>
      </c>
      <c r="X577" t="e">
        <f>IF(M577=2,"",_xlfn.IFNA(INDEX(drug_codes,MATCH(loaded!AU577,drug,0)),""))</f>
        <v>#N/A</v>
      </c>
      <c r="Y577" t="e">
        <f>IF(M577=2,"",_xlfn.IFNA(INDEX(drug_codes,MATCH(loaded!AW577,drug,0)),""))</f>
        <v>#N/A</v>
      </c>
      <c r="Z577" t="e">
        <f>IF(M577=2,"",_xlfn.IFNA(INDEX(drug_codes,MATCH(loaded!AY577,drug,0)),""))</f>
        <v>#N/A</v>
      </c>
      <c r="AA577" t="e">
        <f>IF(M577=2,"",_xlfn.IFNA(INDEX(drug_codes,MATCH(loaded!BA577,drug,0)),""))</f>
        <v>#N/A</v>
      </c>
      <c r="AB577" t="e">
        <f>INDEX(MTT_codes,MATCH(loaded!BC577,MTT,0))</f>
        <v>#N/A</v>
      </c>
      <c r="AC577" t="str">
        <f>_xlfn.IFNA(INDEX(MTT_codes,MATCH(loaded!BE577,MTT,0)),"")</f>
        <v/>
      </c>
      <c r="AD577" t="str">
        <f>_xlfn.IFNA(INDEX(MTT_codes,MATCH(loaded!BG577,MTT,0)),"")</f>
        <v/>
      </c>
      <c r="AE577" t="str">
        <f>_xlfn.IFNA(INDEX(MTT_codes,MATCH(loaded!BI577,MTT,0)),"")</f>
        <v/>
      </c>
      <c r="AF577" t="str">
        <f>_xlfn.IFNA(INDEX(MTT_codes,MATCH(loaded!BK577,MTT,0)),"")</f>
        <v/>
      </c>
      <c r="AG577" t="str">
        <f>_xlfn.IFNA(INDEX(MTT_codes,MATCH(loaded!BM577,MTT,0)),"")</f>
        <v/>
      </c>
      <c r="AH577" t="e">
        <f>INDEX(liv_ar_codes,MATCH(loaded!BO577,liv_ar,0))</f>
        <v>#N/A</v>
      </c>
      <c r="AI577" t="str">
        <f>_xlfn.IFNA(INDEX(MTT_codes,MATCH(loaded!BQ577,MTT,0)),"")</f>
        <v/>
      </c>
      <c r="AJ577">
        <f>_xlfn.IFNA(INDEX(mental_codes,MATCH(loaded!BS577,mental,0)),9)</f>
        <v>9</v>
      </c>
    </row>
    <row r="578" spans="2:36">
      <c r="B578">
        <f>loaded!C578</f>
        <v>0</v>
      </c>
      <c r="C578">
        <f>loaded!I578</f>
        <v>0</v>
      </c>
      <c r="D578">
        <f>IF(loaded!K578="Male",1,IF(loaded!K578="Female",2,9))</f>
        <v>9</v>
      </c>
      <c r="E578" s="89" t="e">
        <f>IF(stats!$Y$13,DATE(RIGHT(loaded!M578,4),MID(loaded!M578,3,2),LEFT(loaded!M578,2)),DATE(RIGHT(loaded!M578,4), MID(loaded!M578,4,2),LEFT(loaded!M578,2)))</f>
        <v>#VALUE!</v>
      </c>
      <c r="F578" s="67" t="e">
        <f t="shared" si="18"/>
        <v>#VALUE!</v>
      </c>
      <c r="G578" t="str">
        <f>LEFT(loaded!O578,3)</f>
        <v/>
      </c>
      <c r="H578" s="67" t="str">
        <f>_xlfn.IFNA(INDEX(cntry_codes,MATCH(loaded!Q578,countries,0)),IF(loaded!Q578="","0003",""))</f>
        <v>0003</v>
      </c>
      <c r="I578" t="e">
        <f>INDEX(atsi_codes,MATCH(loaded!S578,atsi,0))</f>
        <v>#N/A</v>
      </c>
      <c r="J578" t="e">
        <f>INDEX(lang_codes,MATCH(loaded!U578,lang,0))</f>
        <v>#N/A</v>
      </c>
      <c r="K578" s="6">
        <f>loaded!W578</f>
        <v>0</v>
      </c>
      <c r="L578" t="e">
        <f>INDEX(us_acc_codes,MATCH(loaded!Y578,us_acc,0))</f>
        <v>#N/A</v>
      </c>
      <c r="M578" t="e">
        <f>INDEX(client_codes,MATCH(loaded!AA578,client,0))</f>
        <v>#N/A</v>
      </c>
      <c r="N578" t="e">
        <f>INDEX(src_ref_codes,MATCH(loaded!AC578,src_ref,0))</f>
        <v>#N/A</v>
      </c>
      <c r="O578" s="89" t="e">
        <f>IF(stats!$Y$13,DATE(RIGHT(loaded!AE578,4),MID(loaded!AE578,3,2),LEFT(loaded!AE578,2)),DATE(RIGHT(loaded!AE578,4),MID(loaded!AE578,4,2),LEFT(loaded!AE578,2)))</f>
        <v>#VALUE!</v>
      </c>
      <c r="P578" s="89" t="e">
        <f>IF(stats!$Y$13,DATE(RIGHT(loaded!AG578,4),MID(loaded!AG578,3,2),LEFT(loaded!AG578,2)),DATE(RIGHT(loaded!AG578,4),MID(loaded!AG578,4,2),LEFT(loaded!AG578,2)))</f>
        <v>#VALUE!</v>
      </c>
      <c r="Q578" s="67" t="e">
        <f t="shared" si="19"/>
        <v>#VALUE!</v>
      </c>
      <c r="R578" t="e">
        <f>INDEX(reces_codes,MATCH(loaded!AI578,reason,0))</f>
        <v>#N/A</v>
      </c>
      <c r="S578" t="e">
        <f>INDEX(TDS_codes,MATCH(loaded!AK578,TDS,0))</f>
        <v>#N/A</v>
      </c>
      <c r="T578" t="e">
        <f>IF(M578=2,"",INDEX(method_codes,MATCH(loaded!AM578,method,0)))</f>
        <v>#N/A</v>
      </c>
      <c r="U578" t="e">
        <f>IF(M578=2,"",INDEX(inj_codes,MATCH(loaded!AO578,inj,0)))</f>
        <v>#N/A</v>
      </c>
      <c r="V578" t="e">
        <f>IF(M578=2,"",INDEX(drug_codes,MATCH(loaded!AQ578,drug,0)))</f>
        <v>#N/A</v>
      </c>
      <c r="W578" t="e">
        <f>IF(M578=2,"",_xlfn.IFNA(INDEX(drug_codes,MATCH(loaded!AS578,drug,0)),""))</f>
        <v>#N/A</v>
      </c>
      <c r="X578" t="e">
        <f>IF(M578=2,"",_xlfn.IFNA(INDEX(drug_codes,MATCH(loaded!AU578,drug,0)),""))</f>
        <v>#N/A</v>
      </c>
      <c r="Y578" t="e">
        <f>IF(M578=2,"",_xlfn.IFNA(INDEX(drug_codes,MATCH(loaded!AW578,drug,0)),""))</f>
        <v>#N/A</v>
      </c>
      <c r="Z578" t="e">
        <f>IF(M578=2,"",_xlfn.IFNA(INDEX(drug_codes,MATCH(loaded!AY578,drug,0)),""))</f>
        <v>#N/A</v>
      </c>
      <c r="AA578" t="e">
        <f>IF(M578=2,"",_xlfn.IFNA(INDEX(drug_codes,MATCH(loaded!BA578,drug,0)),""))</f>
        <v>#N/A</v>
      </c>
      <c r="AB578" t="e">
        <f>INDEX(MTT_codes,MATCH(loaded!BC578,MTT,0))</f>
        <v>#N/A</v>
      </c>
      <c r="AC578" t="str">
        <f>_xlfn.IFNA(INDEX(MTT_codes,MATCH(loaded!BE578,MTT,0)),"")</f>
        <v/>
      </c>
      <c r="AD578" t="str">
        <f>_xlfn.IFNA(INDEX(MTT_codes,MATCH(loaded!BG578,MTT,0)),"")</f>
        <v/>
      </c>
      <c r="AE578" t="str">
        <f>_xlfn.IFNA(INDEX(MTT_codes,MATCH(loaded!BI578,MTT,0)),"")</f>
        <v/>
      </c>
      <c r="AF578" t="str">
        <f>_xlfn.IFNA(INDEX(MTT_codes,MATCH(loaded!BK578,MTT,0)),"")</f>
        <v/>
      </c>
      <c r="AG578" t="str">
        <f>_xlfn.IFNA(INDEX(MTT_codes,MATCH(loaded!BM578,MTT,0)),"")</f>
        <v/>
      </c>
      <c r="AH578" t="e">
        <f>INDEX(liv_ar_codes,MATCH(loaded!BO578,liv_ar,0))</f>
        <v>#N/A</v>
      </c>
      <c r="AI578" t="str">
        <f>_xlfn.IFNA(INDEX(MTT_codes,MATCH(loaded!BQ578,MTT,0)),"")</f>
        <v/>
      </c>
      <c r="AJ578">
        <f>_xlfn.IFNA(INDEX(mental_codes,MATCH(loaded!BS578,mental,0)),9)</f>
        <v>9</v>
      </c>
    </row>
    <row r="579" spans="2:36">
      <c r="B579">
        <f>loaded!C579</f>
        <v>0</v>
      </c>
      <c r="C579">
        <f>loaded!I579</f>
        <v>0</v>
      </c>
      <c r="D579">
        <f>IF(loaded!K579="Male",1,IF(loaded!K579="Female",2,9))</f>
        <v>9</v>
      </c>
      <c r="E579" s="89" t="e">
        <f>IF(stats!$Y$13,DATE(RIGHT(loaded!M579,4),MID(loaded!M579,3,2),LEFT(loaded!M579,2)),DATE(RIGHT(loaded!M579,4), MID(loaded!M579,4,2),LEFT(loaded!M579,2)))</f>
        <v>#VALUE!</v>
      </c>
      <c r="F579" s="67" t="e">
        <f t="shared" si="18"/>
        <v>#VALUE!</v>
      </c>
      <c r="G579" t="str">
        <f>LEFT(loaded!O579,3)</f>
        <v/>
      </c>
      <c r="H579" s="67" t="str">
        <f>_xlfn.IFNA(INDEX(cntry_codes,MATCH(loaded!Q579,countries,0)),IF(loaded!Q579="","0003",""))</f>
        <v>0003</v>
      </c>
      <c r="I579" t="e">
        <f>INDEX(atsi_codes,MATCH(loaded!S579,atsi,0))</f>
        <v>#N/A</v>
      </c>
      <c r="J579" t="e">
        <f>INDEX(lang_codes,MATCH(loaded!U579,lang,0))</f>
        <v>#N/A</v>
      </c>
      <c r="K579" s="6">
        <f>loaded!W579</f>
        <v>0</v>
      </c>
      <c r="L579" t="e">
        <f>INDEX(us_acc_codes,MATCH(loaded!Y579,us_acc,0))</f>
        <v>#N/A</v>
      </c>
      <c r="M579" t="e">
        <f>INDEX(client_codes,MATCH(loaded!AA579,client,0))</f>
        <v>#N/A</v>
      </c>
      <c r="N579" t="e">
        <f>INDEX(src_ref_codes,MATCH(loaded!AC579,src_ref,0))</f>
        <v>#N/A</v>
      </c>
      <c r="O579" s="89" t="e">
        <f>IF(stats!$Y$13,DATE(RIGHT(loaded!AE579,4),MID(loaded!AE579,3,2),LEFT(loaded!AE579,2)),DATE(RIGHT(loaded!AE579,4),MID(loaded!AE579,4,2),LEFT(loaded!AE579,2)))</f>
        <v>#VALUE!</v>
      </c>
      <c r="P579" s="89" t="e">
        <f>IF(stats!$Y$13,DATE(RIGHT(loaded!AG579,4),MID(loaded!AG579,3,2),LEFT(loaded!AG579,2)),DATE(RIGHT(loaded!AG579,4),MID(loaded!AG579,4,2),LEFT(loaded!AG579,2)))</f>
        <v>#VALUE!</v>
      </c>
      <c r="Q579" s="67" t="e">
        <f t="shared" si="19"/>
        <v>#VALUE!</v>
      </c>
      <c r="R579" t="e">
        <f>INDEX(reces_codes,MATCH(loaded!AI579,reason,0))</f>
        <v>#N/A</v>
      </c>
      <c r="S579" t="e">
        <f>INDEX(TDS_codes,MATCH(loaded!AK579,TDS,0))</f>
        <v>#N/A</v>
      </c>
      <c r="T579" t="e">
        <f>IF(M579=2,"",INDEX(method_codes,MATCH(loaded!AM579,method,0)))</f>
        <v>#N/A</v>
      </c>
      <c r="U579" t="e">
        <f>IF(M579=2,"",INDEX(inj_codes,MATCH(loaded!AO579,inj,0)))</f>
        <v>#N/A</v>
      </c>
      <c r="V579" t="e">
        <f>IF(M579=2,"",INDEX(drug_codes,MATCH(loaded!AQ579,drug,0)))</f>
        <v>#N/A</v>
      </c>
      <c r="W579" t="e">
        <f>IF(M579=2,"",_xlfn.IFNA(INDEX(drug_codes,MATCH(loaded!AS579,drug,0)),""))</f>
        <v>#N/A</v>
      </c>
      <c r="X579" t="e">
        <f>IF(M579=2,"",_xlfn.IFNA(INDEX(drug_codes,MATCH(loaded!AU579,drug,0)),""))</f>
        <v>#N/A</v>
      </c>
      <c r="Y579" t="e">
        <f>IF(M579=2,"",_xlfn.IFNA(INDEX(drug_codes,MATCH(loaded!AW579,drug,0)),""))</f>
        <v>#N/A</v>
      </c>
      <c r="Z579" t="e">
        <f>IF(M579=2,"",_xlfn.IFNA(INDEX(drug_codes,MATCH(loaded!AY579,drug,0)),""))</f>
        <v>#N/A</v>
      </c>
      <c r="AA579" t="e">
        <f>IF(M579=2,"",_xlfn.IFNA(INDEX(drug_codes,MATCH(loaded!BA579,drug,0)),""))</f>
        <v>#N/A</v>
      </c>
      <c r="AB579" t="e">
        <f>INDEX(MTT_codes,MATCH(loaded!BC579,MTT,0))</f>
        <v>#N/A</v>
      </c>
      <c r="AC579" t="str">
        <f>_xlfn.IFNA(INDEX(MTT_codes,MATCH(loaded!BE579,MTT,0)),"")</f>
        <v/>
      </c>
      <c r="AD579" t="str">
        <f>_xlfn.IFNA(INDEX(MTT_codes,MATCH(loaded!BG579,MTT,0)),"")</f>
        <v/>
      </c>
      <c r="AE579" t="str">
        <f>_xlfn.IFNA(INDEX(MTT_codes,MATCH(loaded!BI579,MTT,0)),"")</f>
        <v/>
      </c>
      <c r="AF579" t="str">
        <f>_xlfn.IFNA(INDEX(MTT_codes,MATCH(loaded!BK579,MTT,0)),"")</f>
        <v/>
      </c>
      <c r="AG579" t="str">
        <f>_xlfn.IFNA(INDEX(MTT_codes,MATCH(loaded!BM579,MTT,0)),"")</f>
        <v/>
      </c>
      <c r="AH579" t="e">
        <f>INDEX(liv_ar_codes,MATCH(loaded!BO579,liv_ar,0))</f>
        <v>#N/A</v>
      </c>
      <c r="AI579" t="str">
        <f>_xlfn.IFNA(INDEX(MTT_codes,MATCH(loaded!BQ579,MTT,0)),"")</f>
        <v/>
      </c>
      <c r="AJ579">
        <f>_xlfn.IFNA(INDEX(mental_codes,MATCH(loaded!BS579,mental,0)),9)</f>
        <v>9</v>
      </c>
    </row>
    <row r="580" spans="2:36">
      <c r="B580">
        <f>loaded!C580</f>
        <v>0</v>
      </c>
      <c r="C580">
        <f>loaded!I580</f>
        <v>0</v>
      </c>
      <c r="D580">
        <f>IF(loaded!K580="Male",1,IF(loaded!K580="Female",2,9))</f>
        <v>9</v>
      </c>
      <c r="E580" s="89" t="e">
        <f>IF(stats!$Y$13,DATE(RIGHT(loaded!M580,4),MID(loaded!M580,3,2),LEFT(loaded!M580,2)),DATE(RIGHT(loaded!M580,4), MID(loaded!M580,4,2),LEFT(loaded!M580,2)))</f>
        <v>#VALUE!</v>
      </c>
      <c r="F580" s="67" t="e">
        <f t="shared" si="18"/>
        <v>#VALUE!</v>
      </c>
      <c r="G580" t="str">
        <f>LEFT(loaded!O580,3)</f>
        <v/>
      </c>
      <c r="H580" s="67" t="str">
        <f>_xlfn.IFNA(INDEX(cntry_codes,MATCH(loaded!Q580,countries,0)),IF(loaded!Q580="","0003",""))</f>
        <v>0003</v>
      </c>
      <c r="I580" t="e">
        <f>INDEX(atsi_codes,MATCH(loaded!S580,atsi,0))</f>
        <v>#N/A</v>
      </c>
      <c r="J580" t="e">
        <f>INDEX(lang_codes,MATCH(loaded!U580,lang,0))</f>
        <v>#N/A</v>
      </c>
      <c r="K580" s="6">
        <f>loaded!W580</f>
        <v>0</v>
      </c>
      <c r="L580" t="e">
        <f>INDEX(us_acc_codes,MATCH(loaded!Y580,us_acc,0))</f>
        <v>#N/A</v>
      </c>
      <c r="M580" t="e">
        <f>INDEX(client_codes,MATCH(loaded!AA580,client,0))</f>
        <v>#N/A</v>
      </c>
      <c r="N580" t="e">
        <f>INDEX(src_ref_codes,MATCH(loaded!AC580,src_ref,0))</f>
        <v>#N/A</v>
      </c>
      <c r="O580" s="89" t="e">
        <f>IF(stats!$Y$13,DATE(RIGHT(loaded!AE580,4),MID(loaded!AE580,3,2),LEFT(loaded!AE580,2)),DATE(RIGHT(loaded!AE580,4),MID(loaded!AE580,4,2),LEFT(loaded!AE580,2)))</f>
        <v>#VALUE!</v>
      </c>
      <c r="P580" s="89" t="e">
        <f>IF(stats!$Y$13,DATE(RIGHT(loaded!AG580,4),MID(loaded!AG580,3,2),LEFT(loaded!AG580,2)),DATE(RIGHT(loaded!AG580,4),MID(loaded!AG580,4,2),LEFT(loaded!AG580,2)))</f>
        <v>#VALUE!</v>
      </c>
      <c r="Q580" s="67" t="e">
        <f t="shared" si="19"/>
        <v>#VALUE!</v>
      </c>
      <c r="R580" t="e">
        <f>INDEX(reces_codes,MATCH(loaded!AI580,reason,0))</f>
        <v>#N/A</v>
      </c>
      <c r="S580" t="e">
        <f>INDEX(TDS_codes,MATCH(loaded!AK580,TDS,0))</f>
        <v>#N/A</v>
      </c>
      <c r="T580" t="e">
        <f>IF(M580=2,"",INDEX(method_codes,MATCH(loaded!AM580,method,0)))</f>
        <v>#N/A</v>
      </c>
      <c r="U580" t="e">
        <f>IF(M580=2,"",INDEX(inj_codes,MATCH(loaded!AO580,inj,0)))</f>
        <v>#N/A</v>
      </c>
      <c r="V580" t="e">
        <f>IF(M580=2,"",INDEX(drug_codes,MATCH(loaded!AQ580,drug,0)))</f>
        <v>#N/A</v>
      </c>
      <c r="W580" t="e">
        <f>IF(M580=2,"",_xlfn.IFNA(INDEX(drug_codes,MATCH(loaded!AS580,drug,0)),""))</f>
        <v>#N/A</v>
      </c>
      <c r="X580" t="e">
        <f>IF(M580=2,"",_xlfn.IFNA(INDEX(drug_codes,MATCH(loaded!AU580,drug,0)),""))</f>
        <v>#N/A</v>
      </c>
      <c r="Y580" t="e">
        <f>IF(M580=2,"",_xlfn.IFNA(INDEX(drug_codes,MATCH(loaded!AW580,drug,0)),""))</f>
        <v>#N/A</v>
      </c>
      <c r="Z580" t="e">
        <f>IF(M580=2,"",_xlfn.IFNA(INDEX(drug_codes,MATCH(loaded!AY580,drug,0)),""))</f>
        <v>#N/A</v>
      </c>
      <c r="AA580" t="e">
        <f>IF(M580=2,"",_xlfn.IFNA(INDEX(drug_codes,MATCH(loaded!BA580,drug,0)),""))</f>
        <v>#N/A</v>
      </c>
      <c r="AB580" t="e">
        <f>INDEX(MTT_codes,MATCH(loaded!BC580,MTT,0))</f>
        <v>#N/A</v>
      </c>
      <c r="AC580" t="str">
        <f>_xlfn.IFNA(INDEX(MTT_codes,MATCH(loaded!BE580,MTT,0)),"")</f>
        <v/>
      </c>
      <c r="AD580" t="str">
        <f>_xlfn.IFNA(INDEX(MTT_codes,MATCH(loaded!BG580,MTT,0)),"")</f>
        <v/>
      </c>
      <c r="AE580" t="str">
        <f>_xlfn.IFNA(INDEX(MTT_codes,MATCH(loaded!BI580,MTT,0)),"")</f>
        <v/>
      </c>
      <c r="AF580" t="str">
        <f>_xlfn.IFNA(INDEX(MTT_codes,MATCH(loaded!BK580,MTT,0)),"")</f>
        <v/>
      </c>
      <c r="AG580" t="str">
        <f>_xlfn.IFNA(INDEX(MTT_codes,MATCH(loaded!BM580,MTT,0)),"")</f>
        <v/>
      </c>
      <c r="AH580" t="e">
        <f>INDEX(liv_ar_codes,MATCH(loaded!BO580,liv_ar,0))</f>
        <v>#N/A</v>
      </c>
      <c r="AI580" t="str">
        <f>_xlfn.IFNA(INDEX(MTT_codes,MATCH(loaded!BQ580,MTT,0)),"")</f>
        <v/>
      </c>
      <c r="AJ580">
        <f>_xlfn.IFNA(INDEX(mental_codes,MATCH(loaded!BS580,mental,0)),9)</f>
        <v>9</v>
      </c>
    </row>
    <row r="581" spans="2:36">
      <c r="B581">
        <f>loaded!C581</f>
        <v>0</v>
      </c>
      <c r="C581">
        <f>loaded!I581</f>
        <v>0</v>
      </c>
      <c r="D581">
        <f>IF(loaded!K581="Male",1,IF(loaded!K581="Female",2,9))</f>
        <v>9</v>
      </c>
      <c r="E581" s="89" t="e">
        <f>IF(stats!$Y$13,DATE(RIGHT(loaded!M581,4),MID(loaded!M581,3,2),LEFT(loaded!M581,2)),DATE(RIGHT(loaded!M581,4), MID(loaded!M581,4,2),LEFT(loaded!M581,2)))</f>
        <v>#VALUE!</v>
      </c>
      <c r="F581" s="67" t="e">
        <f t="shared" si="18"/>
        <v>#VALUE!</v>
      </c>
      <c r="G581" t="str">
        <f>LEFT(loaded!O581,3)</f>
        <v/>
      </c>
      <c r="H581" s="67" t="str">
        <f>_xlfn.IFNA(INDEX(cntry_codes,MATCH(loaded!Q581,countries,0)),IF(loaded!Q581="","0003",""))</f>
        <v>0003</v>
      </c>
      <c r="I581" t="e">
        <f>INDEX(atsi_codes,MATCH(loaded!S581,atsi,0))</f>
        <v>#N/A</v>
      </c>
      <c r="J581" t="e">
        <f>INDEX(lang_codes,MATCH(loaded!U581,lang,0))</f>
        <v>#N/A</v>
      </c>
      <c r="K581" s="6">
        <f>loaded!W581</f>
        <v>0</v>
      </c>
      <c r="L581" t="e">
        <f>INDEX(us_acc_codes,MATCH(loaded!Y581,us_acc,0))</f>
        <v>#N/A</v>
      </c>
      <c r="M581" t="e">
        <f>INDEX(client_codes,MATCH(loaded!AA581,client,0))</f>
        <v>#N/A</v>
      </c>
      <c r="N581" t="e">
        <f>INDEX(src_ref_codes,MATCH(loaded!AC581,src_ref,0))</f>
        <v>#N/A</v>
      </c>
      <c r="O581" s="89" t="e">
        <f>IF(stats!$Y$13,DATE(RIGHT(loaded!AE581,4),MID(loaded!AE581,3,2),LEFT(loaded!AE581,2)),DATE(RIGHT(loaded!AE581,4),MID(loaded!AE581,4,2),LEFT(loaded!AE581,2)))</f>
        <v>#VALUE!</v>
      </c>
      <c r="P581" s="89" t="e">
        <f>IF(stats!$Y$13,DATE(RIGHT(loaded!AG581,4),MID(loaded!AG581,3,2),LEFT(loaded!AG581,2)),DATE(RIGHT(loaded!AG581,4),MID(loaded!AG581,4,2),LEFT(loaded!AG581,2)))</f>
        <v>#VALUE!</v>
      </c>
      <c r="Q581" s="67" t="e">
        <f t="shared" si="19"/>
        <v>#VALUE!</v>
      </c>
      <c r="R581" t="e">
        <f>INDEX(reces_codes,MATCH(loaded!AI581,reason,0))</f>
        <v>#N/A</v>
      </c>
      <c r="S581" t="e">
        <f>INDEX(TDS_codes,MATCH(loaded!AK581,TDS,0))</f>
        <v>#N/A</v>
      </c>
      <c r="T581" t="e">
        <f>IF(M581=2,"",INDEX(method_codes,MATCH(loaded!AM581,method,0)))</f>
        <v>#N/A</v>
      </c>
      <c r="U581" t="e">
        <f>IF(M581=2,"",INDEX(inj_codes,MATCH(loaded!AO581,inj,0)))</f>
        <v>#N/A</v>
      </c>
      <c r="V581" t="e">
        <f>IF(M581=2,"",INDEX(drug_codes,MATCH(loaded!AQ581,drug,0)))</f>
        <v>#N/A</v>
      </c>
      <c r="W581" t="e">
        <f>IF(M581=2,"",_xlfn.IFNA(INDEX(drug_codes,MATCH(loaded!AS581,drug,0)),""))</f>
        <v>#N/A</v>
      </c>
      <c r="X581" t="e">
        <f>IF(M581=2,"",_xlfn.IFNA(INDEX(drug_codes,MATCH(loaded!AU581,drug,0)),""))</f>
        <v>#N/A</v>
      </c>
      <c r="Y581" t="e">
        <f>IF(M581=2,"",_xlfn.IFNA(INDEX(drug_codes,MATCH(loaded!AW581,drug,0)),""))</f>
        <v>#N/A</v>
      </c>
      <c r="Z581" t="e">
        <f>IF(M581=2,"",_xlfn.IFNA(INDEX(drug_codes,MATCH(loaded!AY581,drug,0)),""))</f>
        <v>#N/A</v>
      </c>
      <c r="AA581" t="e">
        <f>IF(M581=2,"",_xlfn.IFNA(INDEX(drug_codes,MATCH(loaded!BA581,drug,0)),""))</f>
        <v>#N/A</v>
      </c>
      <c r="AB581" t="e">
        <f>INDEX(MTT_codes,MATCH(loaded!BC581,MTT,0))</f>
        <v>#N/A</v>
      </c>
      <c r="AC581" t="str">
        <f>_xlfn.IFNA(INDEX(MTT_codes,MATCH(loaded!BE581,MTT,0)),"")</f>
        <v/>
      </c>
      <c r="AD581" t="str">
        <f>_xlfn.IFNA(INDEX(MTT_codes,MATCH(loaded!BG581,MTT,0)),"")</f>
        <v/>
      </c>
      <c r="AE581" t="str">
        <f>_xlfn.IFNA(INDEX(MTT_codes,MATCH(loaded!BI581,MTT,0)),"")</f>
        <v/>
      </c>
      <c r="AF581" t="str">
        <f>_xlfn.IFNA(INDEX(MTT_codes,MATCH(loaded!BK581,MTT,0)),"")</f>
        <v/>
      </c>
      <c r="AG581" t="str">
        <f>_xlfn.IFNA(INDEX(MTT_codes,MATCH(loaded!BM581,MTT,0)),"")</f>
        <v/>
      </c>
      <c r="AH581" t="e">
        <f>INDEX(liv_ar_codes,MATCH(loaded!BO581,liv_ar,0))</f>
        <v>#N/A</v>
      </c>
      <c r="AI581" t="str">
        <f>_xlfn.IFNA(INDEX(MTT_codes,MATCH(loaded!BQ581,MTT,0)),"")</f>
        <v/>
      </c>
      <c r="AJ581">
        <f>_xlfn.IFNA(INDEX(mental_codes,MATCH(loaded!BS581,mental,0)),9)</f>
        <v>9</v>
      </c>
    </row>
    <row r="582" spans="2:36">
      <c r="B582">
        <f>loaded!C582</f>
        <v>0</v>
      </c>
      <c r="C582">
        <f>loaded!I582</f>
        <v>0</v>
      </c>
      <c r="D582">
        <f>IF(loaded!K582="Male",1,IF(loaded!K582="Female",2,9))</f>
        <v>9</v>
      </c>
      <c r="E582" s="89" t="e">
        <f>IF(stats!$Y$13,DATE(RIGHT(loaded!M582,4),MID(loaded!M582,3,2),LEFT(loaded!M582,2)),DATE(RIGHT(loaded!M582,4), MID(loaded!M582,4,2),LEFT(loaded!M582,2)))</f>
        <v>#VALUE!</v>
      </c>
      <c r="F582" s="67" t="e">
        <f t="shared" si="18"/>
        <v>#VALUE!</v>
      </c>
      <c r="G582" t="str">
        <f>LEFT(loaded!O582,3)</f>
        <v/>
      </c>
      <c r="H582" s="67" t="str">
        <f>_xlfn.IFNA(INDEX(cntry_codes,MATCH(loaded!Q582,countries,0)),IF(loaded!Q582="","0003",""))</f>
        <v>0003</v>
      </c>
      <c r="I582" t="e">
        <f>INDEX(atsi_codes,MATCH(loaded!S582,atsi,0))</f>
        <v>#N/A</v>
      </c>
      <c r="J582" t="e">
        <f>INDEX(lang_codes,MATCH(loaded!U582,lang,0))</f>
        <v>#N/A</v>
      </c>
      <c r="K582" s="6">
        <f>loaded!W582</f>
        <v>0</v>
      </c>
      <c r="L582" t="e">
        <f>INDEX(us_acc_codes,MATCH(loaded!Y582,us_acc,0))</f>
        <v>#N/A</v>
      </c>
      <c r="M582" t="e">
        <f>INDEX(client_codes,MATCH(loaded!AA582,client,0))</f>
        <v>#N/A</v>
      </c>
      <c r="N582" t="e">
        <f>INDEX(src_ref_codes,MATCH(loaded!AC582,src_ref,0))</f>
        <v>#N/A</v>
      </c>
      <c r="O582" s="89" t="e">
        <f>IF(stats!$Y$13,DATE(RIGHT(loaded!AE582,4),MID(loaded!AE582,3,2),LEFT(loaded!AE582,2)),DATE(RIGHT(loaded!AE582,4),MID(loaded!AE582,4,2),LEFT(loaded!AE582,2)))</f>
        <v>#VALUE!</v>
      </c>
      <c r="P582" s="89" t="e">
        <f>IF(stats!$Y$13,DATE(RIGHT(loaded!AG582,4),MID(loaded!AG582,3,2),LEFT(loaded!AG582,2)),DATE(RIGHT(loaded!AG582,4),MID(loaded!AG582,4,2),LEFT(loaded!AG582,2)))</f>
        <v>#VALUE!</v>
      </c>
      <c r="Q582" s="67" t="e">
        <f t="shared" si="19"/>
        <v>#VALUE!</v>
      </c>
      <c r="R582" t="e">
        <f>INDEX(reces_codes,MATCH(loaded!AI582,reason,0))</f>
        <v>#N/A</v>
      </c>
      <c r="S582" t="e">
        <f>INDEX(TDS_codes,MATCH(loaded!AK582,TDS,0))</f>
        <v>#N/A</v>
      </c>
      <c r="T582" t="e">
        <f>IF(M582=2,"",INDEX(method_codes,MATCH(loaded!AM582,method,0)))</f>
        <v>#N/A</v>
      </c>
      <c r="U582" t="e">
        <f>IF(M582=2,"",INDEX(inj_codes,MATCH(loaded!AO582,inj,0)))</f>
        <v>#N/A</v>
      </c>
      <c r="V582" t="e">
        <f>IF(M582=2,"",INDEX(drug_codes,MATCH(loaded!AQ582,drug,0)))</f>
        <v>#N/A</v>
      </c>
      <c r="W582" t="e">
        <f>IF(M582=2,"",_xlfn.IFNA(INDEX(drug_codes,MATCH(loaded!AS582,drug,0)),""))</f>
        <v>#N/A</v>
      </c>
      <c r="X582" t="e">
        <f>IF(M582=2,"",_xlfn.IFNA(INDEX(drug_codes,MATCH(loaded!AU582,drug,0)),""))</f>
        <v>#N/A</v>
      </c>
      <c r="Y582" t="e">
        <f>IF(M582=2,"",_xlfn.IFNA(INDEX(drug_codes,MATCH(loaded!AW582,drug,0)),""))</f>
        <v>#N/A</v>
      </c>
      <c r="Z582" t="e">
        <f>IF(M582=2,"",_xlfn.IFNA(INDEX(drug_codes,MATCH(loaded!AY582,drug,0)),""))</f>
        <v>#N/A</v>
      </c>
      <c r="AA582" t="e">
        <f>IF(M582=2,"",_xlfn.IFNA(INDEX(drug_codes,MATCH(loaded!BA582,drug,0)),""))</f>
        <v>#N/A</v>
      </c>
      <c r="AB582" t="e">
        <f>INDEX(MTT_codes,MATCH(loaded!BC582,MTT,0))</f>
        <v>#N/A</v>
      </c>
      <c r="AC582" t="str">
        <f>_xlfn.IFNA(INDEX(MTT_codes,MATCH(loaded!BE582,MTT,0)),"")</f>
        <v/>
      </c>
      <c r="AD582" t="str">
        <f>_xlfn.IFNA(INDEX(MTT_codes,MATCH(loaded!BG582,MTT,0)),"")</f>
        <v/>
      </c>
      <c r="AE582" t="str">
        <f>_xlfn.IFNA(INDEX(MTT_codes,MATCH(loaded!BI582,MTT,0)),"")</f>
        <v/>
      </c>
      <c r="AF582" t="str">
        <f>_xlfn.IFNA(INDEX(MTT_codes,MATCH(loaded!BK582,MTT,0)),"")</f>
        <v/>
      </c>
      <c r="AG582" t="str">
        <f>_xlfn.IFNA(INDEX(MTT_codes,MATCH(loaded!BM582,MTT,0)),"")</f>
        <v/>
      </c>
      <c r="AH582" t="e">
        <f>INDEX(liv_ar_codes,MATCH(loaded!BO582,liv_ar,0))</f>
        <v>#N/A</v>
      </c>
      <c r="AI582" t="str">
        <f>_xlfn.IFNA(INDEX(MTT_codes,MATCH(loaded!BQ582,MTT,0)),"")</f>
        <v/>
      </c>
      <c r="AJ582">
        <f>_xlfn.IFNA(INDEX(mental_codes,MATCH(loaded!BS582,mental,0)),9)</f>
        <v>9</v>
      </c>
    </row>
    <row r="583" spans="2:36">
      <c r="B583">
        <f>loaded!C583</f>
        <v>0</v>
      </c>
      <c r="C583">
        <f>loaded!I583</f>
        <v>0</v>
      </c>
      <c r="D583">
        <f>IF(loaded!K583="Male",1,IF(loaded!K583="Female",2,9))</f>
        <v>9</v>
      </c>
      <c r="E583" s="89" t="e">
        <f>IF(stats!$Y$13,DATE(RIGHT(loaded!M583,4),MID(loaded!M583,3,2),LEFT(loaded!M583,2)),DATE(RIGHT(loaded!M583,4), MID(loaded!M583,4,2),LEFT(loaded!M583,2)))</f>
        <v>#VALUE!</v>
      </c>
      <c r="F583" s="67" t="e">
        <f t="shared" si="18"/>
        <v>#VALUE!</v>
      </c>
      <c r="G583" t="str">
        <f>LEFT(loaded!O583,3)</f>
        <v/>
      </c>
      <c r="H583" s="67" t="str">
        <f>_xlfn.IFNA(INDEX(cntry_codes,MATCH(loaded!Q583,countries,0)),IF(loaded!Q583="","0003",""))</f>
        <v>0003</v>
      </c>
      <c r="I583" t="e">
        <f>INDEX(atsi_codes,MATCH(loaded!S583,atsi,0))</f>
        <v>#N/A</v>
      </c>
      <c r="J583" t="e">
        <f>INDEX(lang_codes,MATCH(loaded!U583,lang,0))</f>
        <v>#N/A</v>
      </c>
      <c r="K583" s="6">
        <f>loaded!W583</f>
        <v>0</v>
      </c>
      <c r="L583" t="e">
        <f>INDEX(us_acc_codes,MATCH(loaded!Y583,us_acc,0))</f>
        <v>#N/A</v>
      </c>
      <c r="M583" t="e">
        <f>INDEX(client_codes,MATCH(loaded!AA583,client,0))</f>
        <v>#N/A</v>
      </c>
      <c r="N583" t="e">
        <f>INDEX(src_ref_codes,MATCH(loaded!AC583,src_ref,0))</f>
        <v>#N/A</v>
      </c>
      <c r="O583" s="89" t="e">
        <f>IF(stats!$Y$13,DATE(RIGHT(loaded!AE583,4),MID(loaded!AE583,3,2),LEFT(loaded!AE583,2)),DATE(RIGHT(loaded!AE583,4),MID(loaded!AE583,4,2),LEFT(loaded!AE583,2)))</f>
        <v>#VALUE!</v>
      </c>
      <c r="P583" s="89" t="e">
        <f>IF(stats!$Y$13,DATE(RIGHT(loaded!AG583,4),MID(loaded!AG583,3,2),LEFT(loaded!AG583,2)),DATE(RIGHT(loaded!AG583,4),MID(loaded!AG583,4,2),LEFT(loaded!AG583,2)))</f>
        <v>#VALUE!</v>
      </c>
      <c r="Q583" s="67" t="e">
        <f t="shared" si="19"/>
        <v>#VALUE!</v>
      </c>
      <c r="R583" t="e">
        <f>INDEX(reces_codes,MATCH(loaded!AI583,reason,0))</f>
        <v>#N/A</v>
      </c>
      <c r="S583" t="e">
        <f>INDEX(TDS_codes,MATCH(loaded!AK583,TDS,0))</f>
        <v>#N/A</v>
      </c>
      <c r="T583" t="e">
        <f>IF(M583=2,"",INDEX(method_codes,MATCH(loaded!AM583,method,0)))</f>
        <v>#N/A</v>
      </c>
      <c r="U583" t="e">
        <f>IF(M583=2,"",INDEX(inj_codes,MATCH(loaded!AO583,inj,0)))</f>
        <v>#N/A</v>
      </c>
      <c r="V583" t="e">
        <f>IF(M583=2,"",INDEX(drug_codes,MATCH(loaded!AQ583,drug,0)))</f>
        <v>#N/A</v>
      </c>
      <c r="W583" t="e">
        <f>IF(M583=2,"",_xlfn.IFNA(INDEX(drug_codes,MATCH(loaded!AS583,drug,0)),""))</f>
        <v>#N/A</v>
      </c>
      <c r="X583" t="e">
        <f>IF(M583=2,"",_xlfn.IFNA(INDEX(drug_codes,MATCH(loaded!AU583,drug,0)),""))</f>
        <v>#N/A</v>
      </c>
      <c r="Y583" t="e">
        <f>IF(M583=2,"",_xlfn.IFNA(INDEX(drug_codes,MATCH(loaded!AW583,drug,0)),""))</f>
        <v>#N/A</v>
      </c>
      <c r="Z583" t="e">
        <f>IF(M583=2,"",_xlfn.IFNA(INDEX(drug_codes,MATCH(loaded!AY583,drug,0)),""))</f>
        <v>#N/A</v>
      </c>
      <c r="AA583" t="e">
        <f>IF(M583=2,"",_xlfn.IFNA(INDEX(drug_codes,MATCH(loaded!BA583,drug,0)),""))</f>
        <v>#N/A</v>
      </c>
      <c r="AB583" t="e">
        <f>INDEX(MTT_codes,MATCH(loaded!BC583,MTT,0))</f>
        <v>#N/A</v>
      </c>
      <c r="AC583" t="str">
        <f>_xlfn.IFNA(INDEX(MTT_codes,MATCH(loaded!BE583,MTT,0)),"")</f>
        <v/>
      </c>
      <c r="AD583" t="str">
        <f>_xlfn.IFNA(INDEX(MTT_codes,MATCH(loaded!BG583,MTT,0)),"")</f>
        <v/>
      </c>
      <c r="AE583" t="str">
        <f>_xlfn.IFNA(INDEX(MTT_codes,MATCH(loaded!BI583,MTT,0)),"")</f>
        <v/>
      </c>
      <c r="AF583" t="str">
        <f>_xlfn.IFNA(INDEX(MTT_codes,MATCH(loaded!BK583,MTT,0)),"")</f>
        <v/>
      </c>
      <c r="AG583" t="str">
        <f>_xlfn.IFNA(INDEX(MTT_codes,MATCH(loaded!BM583,MTT,0)),"")</f>
        <v/>
      </c>
      <c r="AH583" t="e">
        <f>INDEX(liv_ar_codes,MATCH(loaded!BO583,liv_ar,0))</f>
        <v>#N/A</v>
      </c>
      <c r="AI583" t="str">
        <f>_xlfn.IFNA(INDEX(MTT_codes,MATCH(loaded!BQ583,MTT,0)),"")</f>
        <v/>
      </c>
      <c r="AJ583">
        <f>_xlfn.IFNA(INDEX(mental_codes,MATCH(loaded!BS583,mental,0)),9)</f>
        <v>9</v>
      </c>
    </row>
    <row r="584" spans="2:36">
      <c r="B584">
        <f>loaded!C584</f>
        <v>0</v>
      </c>
      <c r="C584">
        <f>loaded!I584</f>
        <v>0</v>
      </c>
      <c r="D584">
        <f>IF(loaded!K584="Male",1,IF(loaded!K584="Female",2,9))</f>
        <v>9</v>
      </c>
      <c r="E584" s="89" t="e">
        <f>IF(stats!$Y$13,DATE(RIGHT(loaded!M584,4),MID(loaded!M584,3,2),LEFT(loaded!M584,2)),DATE(RIGHT(loaded!M584,4), MID(loaded!M584,4,2),LEFT(loaded!M584,2)))</f>
        <v>#VALUE!</v>
      </c>
      <c r="F584" s="67" t="e">
        <f t="shared" si="18"/>
        <v>#VALUE!</v>
      </c>
      <c r="G584" t="str">
        <f>LEFT(loaded!O584,3)</f>
        <v/>
      </c>
      <c r="H584" s="67" t="str">
        <f>_xlfn.IFNA(INDEX(cntry_codes,MATCH(loaded!Q584,countries,0)),IF(loaded!Q584="","0003",""))</f>
        <v>0003</v>
      </c>
      <c r="I584" t="e">
        <f>INDEX(atsi_codes,MATCH(loaded!S584,atsi,0))</f>
        <v>#N/A</v>
      </c>
      <c r="J584" t="e">
        <f>INDEX(lang_codes,MATCH(loaded!U584,lang,0))</f>
        <v>#N/A</v>
      </c>
      <c r="K584" s="6">
        <f>loaded!W584</f>
        <v>0</v>
      </c>
      <c r="L584" t="e">
        <f>INDEX(us_acc_codes,MATCH(loaded!Y584,us_acc,0))</f>
        <v>#N/A</v>
      </c>
      <c r="M584" t="e">
        <f>INDEX(client_codes,MATCH(loaded!AA584,client,0))</f>
        <v>#N/A</v>
      </c>
      <c r="N584" t="e">
        <f>INDEX(src_ref_codes,MATCH(loaded!AC584,src_ref,0))</f>
        <v>#N/A</v>
      </c>
      <c r="O584" s="89" t="e">
        <f>IF(stats!$Y$13,DATE(RIGHT(loaded!AE584,4),MID(loaded!AE584,3,2),LEFT(loaded!AE584,2)),DATE(RIGHT(loaded!AE584,4),MID(loaded!AE584,4,2),LEFT(loaded!AE584,2)))</f>
        <v>#VALUE!</v>
      </c>
      <c r="P584" s="89" t="e">
        <f>IF(stats!$Y$13,DATE(RIGHT(loaded!AG584,4),MID(loaded!AG584,3,2),LEFT(loaded!AG584,2)),DATE(RIGHT(loaded!AG584,4),MID(loaded!AG584,4,2),LEFT(loaded!AG584,2)))</f>
        <v>#VALUE!</v>
      </c>
      <c r="Q584" s="67" t="e">
        <f t="shared" si="19"/>
        <v>#VALUE!</v>
      </c>
      <c r="R584" t="e">
        <f>INDEX(reces_codes,MATCH(loaded!AI584,reason,0))</f>
        <v>#N/A</v>
      </c>
      <c r="S584" t="e">
        <f>INDEX(TDS_codes,MATCH(loaded!AK584,TDS,0))</f>
        <v>#N/A</v>
      </c>
      <c r="T584" t="e">
        <f>IF(M584=2,"",INDEX(method_codes,MATCH(loaded!AM584,method,0)))</f>
        <v>#N/A</v>
      </c>
      <c r="U584" t="e">
        <f>IF(M584=2,"",INDEX(inj_codes,MATCH(loaded!AO584,inj,0)))</f>
        <v>#N/A</v>
      </c>
      <c r="V584" t="e">
        <f>IF(M584=2,"",INDEX(drug_codes,MATCH(loaded!AQ584,drug,0)))</f>
        <v>#N/A</v>
      </c>
      <c r="W584" t="e">
        <f>IF(M584=2,"",_xlfn.IFNA(INDEX(drug_codes,MATCH(loaded!AS584,drug,0)),""))</f>
        <v>#N/A</v>
      </c>
      <c r="X584" t="e">
        <f>IF(M584=2,"",_xlfn.IFNA(INDEX(drug_codes,MATCH(loaded!AU584,drug,0)),""))</f>
        <v>#N/A</v>
      </c>
      <c r="Y584" t="e">
        <f>IF(M584=2,"",_xlfn.IFNA(INDEX(drug_codes,MATCH(loaded!AW584,drug,0)),""))</f>
        <v>#N/A</v>
      </c>
      <c r="Z584" t="e">
        <f>IF(M584=2,"",_xlfn.IFNA(INDEX(drug_codes,MATCH(loaded!AY584,drug,0)),""))</f>
        <v>#N/A</v>
      </c>
      <c r="AA584" t="e">
        <f>IF(M584=2,"",_xlfn.IFNA(INDEX(drug_codes,MATCH(loaded!BA584,drug,0)),""))</f>
        <v>#N/A</v>
      </c>
      <c r="AB584" t="e">
        <f>INDEX(MTT_codes,MATCH(loaded!BC584,MTT,0))</f>
        <v>#N/A</v>
      </c>
      <c r="AC584" t="str">
        <f>_xlfn.IFNA(INDEX(MTT_codes,MATCH(loaded!BE584,MTT,0)),"")</f>
        <v/>
      </c>
      <c r="AD584" t="str">
        <f>_xlfn.IFNA(INDEX(MTT_codes,MATCH(loaded!BG584,MTT,0)),"")</f>
        <v/>
      </c>
      <c r="AE584" t="str">
        <f>_xlfn.IFNA(INDEX(MTT_codes,MATCH(loaded!BI584,MTT,0)),"")</f>
        <v/>
      </c>
      <c r="AF584" t="str">
        <f>_xlfn.IFNA(INDEX(MTT_codes,MATCH(loaded!BK584,MTT,0)),"")</f>
        <v/>
      </c>
      <c r="AG584" t="str">
        <f>_xlfn.IFNA(INDEX(MTT_codes,MATCH(loaded!BM584,MTT,0)),"")</f>
        <v/>
      </c>
      <c r="AH584" t="e">
        <f>INDEX(liv_ar_codes,MATCH(loaded!BO584,liv_ar,0))</f>
        <v>#N/A</v>
      </c>
      <c r="AI584" t="str">
        <f>_xlfn.IFNA(INDEX(MTT_codes,MATCH(loaded!BQ584,MTT,0)),"")</f>
        <v/>
      </c>
      <c r="AJ584">
        <f>_xlfn.IFNA(INDEX(mental_codes,MATCH(loaded!BS584,mental,0)),9)</f>
        <v>9</v>
      </c>
    </row>
    <row r="585" spans="2:36">
      <c r="B585">
        <f>loaded!C585</f>
        <v>0</v>
      </c>
      <c r="C585">
        <f>loaded!I585</f>
        <v>0</v>
      </c>
      <c r="D585">
        <f>IF(loaded!K585="Male",1,IF(loaded!K585="Female",2,9))</f>
        <v>9</v>
      </c>
      <c r="E585" s="89" t="e">
        <f>IF(stats!$Y$13,DATE(RIGHT(loaded!M585,4),MID(loaded!M585,3,2),LEFT(loaded!M585,2)),DATE(RIGHT(loaded!M585,4), MID(loaded!M585,4,2),LEFT(loaded!M585,2)))</f>
        <v>#VALUE!</v>
      </c>
      <c r="F585" s="67" t="e">
        <f t="shared" si="18"/>
        <v>#VALUE!</v>
      </c>
      <c r="G585" t="str">
        <f>LEFT(loaded!O585,3)</f>
        <v/>
      </c>
      <c r="H585" s="67" t="str">
        <f>_xlfn.IFNA(INDEX(cntry_codes,MATCH(loaded!Q585,countries,0)),IF(loaded!Q585="","0003",""))</f>
        <v>0003</v>
      </c>
      <c r="I585" t="e">
        <f>INDEX(atsi_codes,MATCH(loaded!S585,atsi,0))</f>
        <v>#N/A</v>
      </c>
      <c r="J585" t="e">
        <f>INDEX(lang_codes,MATCH(loaded!U585,lang,0))</f>
        <v>#N/A</v>
      </c>
      <c r="K585" s="6">
        <f>loaded!W585</f>
        <v>0</v>
      </c>
      <c r="L585" t="e">
        <f>INDEX(us_acc_codes,MATCH(loaded!Y585,us_acc,0))</f>
        <v>#N/A</v>
      </c>
      <c r="M585" t="e">
        <f>INDEX(client_codes,MATCH(loaded!AA585,client,0))</f>
        <v>#N/A</v>
      </c>
      <c r="N585" t="e">
        <f>INDEX(src_ref_codes,MATCH(loaded!AC585,src_ref,0))</f>
        <v>#N/A</v>
      </c>
      <c r="O585" s="89" t="e">
        <f>IF(stats!$Y$13,DATE(RIGHT(loaded!AE585,4),MID(loaded!AE585,3,2),LEFT(loaded!AE585,2)),DATE(RIGHT(loaded!AE585,4),MID(loaded!AE585,4,2),LEFT(loaded!AE585,2)))</f>
        <v>#VALUE!</v>
      </c>
      <c r="P585" s="89" t="e">
        <f>IF(stats!$Y$13,DATE(RIGHT(loaded!AG585,4),MID(loaded!AG585,3,2),LEFT(loaded!AG585,2)),DATE(RIGHT(loaded!AG585,4),MID(loaded!AG585,4,2),LEFT(loaded!AG585,2)))</f>
        <v>#VALUE!</v>
      </c>
      <c r="Q585" s="67" t="e">
        <f t="shared" si="19"/>
        <v>#VALUE!</v>
      </c>
      <c r="R585" t="e">
        <f>INDEX(reces_codes,MATCH(loaded!AI585,reason,0))</f>
        <v>#N/A</v>
      </c>
      <c r="S585" t="e">
        <f>INDEX(TDS_codes,MATCH(loaded!AK585,TDS,0))</f>
        <v>#N/A</v>
      </c>
      <c r="T585" t="e">
        <f>IF(M585=2,"",INDEX(method_codes,MATCH(loaded!AM585,method,0)))</f>
        <v>#N/A</v>
      </c>
      <c r="U585" t="e">
        <f>IF(M585=2,"",INDEX(inj_codes,MATCH(loaded!AO585,inj,0)))</f>
        <v>#N/A</v>
      </c>
      <c r="V585" t="e">
        <f>IF(M585=2,"",INDEX(drug_codes,MATCH(loaded!AQ585,drug,0)))</f>
        <v>#N/A</v>
      </c>
      <c r="W585" t="e">
        <f>IF(M585=2,"",_xlfn.IFNA(INDEX(drug_codes,MATCH(loaded!AS585,drug,0)),""))</f>
        <v>#N/A</v>
      </c>
      <c r="X585" t="e">
        <f>IF(M585=2,"",_xlfn.IFNA(INDEX(drug_codes,MATCH(loaded!AU585,drug,0)),""))</f>
        <v>#N/A</v>
      </c>
      <c r="Y585" t="e">
        <f>IF(M585=2,"",_xlfn.IFNA(INDEX(drug_codes,MATCH(loaded!AW585,drug,0)),""))</f>
        <v>#N/A</v>
      </c>
      <c r="Z585" t="e">
        <f>IF(M585=2,"",_xlfn.IFNA(INDEX(drug_codes,MATCH(loaded!AY585,drug,0)),""))</f>
        <v>#N/A</v>
      </c>
      <c r="AA585" t="e">
        <f>IF(M585=2,"",_xlfn.IFNA(INDEX(drug_codes,MATCH(loaded!BA585,drug,0)),""))</f>
        <v>#N/A</v>
      </c>
      <c r="AB585" t="e">
        <f>INDEX(MTT_codes,MATCH(loaded!BC585,MTT,0))</f>
        <v>#N/A</v>
      </c>
      <c r="AC585" t="str">
        <f>_xlfn.IFNA(INDEX(MTT_codes,MATCH(loaded!BE585,MTT,0)),"")</f>
        <v/>
      </c>
      <c r="AD585" t="str">
        <f>_xlfn.IFNA(INDEX(MTT_codes,MATCH(loaded!BG585,MTT,0)),"")</f>
        <v/>
      </c>
      <c r="AE585" t="str">
        <f>_xlfn.IFNA(INDEX(MTT_codes,MATCH(loaded!BI585,MTT,0)),"")</f>
        <v/>
      </c>
      <c r="AF585" t="str">
        <f>_xlfn.IFNA(INDEX(MTT_codes,MATCH(loaded!BK585,MTT,0)),"")</f>
        <v/>
      </c>
      <c r="AG585" t="str">
        <f>_xlfn.IFNA(INDEX(MTT_codes,MATCH(loaded!BM585,MTT,0)),"")</f>
        <v/>
      </c>
      <c r="AH585" t="e">
        <f>INDEX(liv_ar_codes,MATCH(loaded!BO585,liv_ar,0))</f>
        <v>#N/A</v>
      </c>
      <c r="AI585" t="str">
        <f>_xlfn.IFNA(INDEX(MTT_codes,MATCH(loaded!BQ585,MTT,0)),"")</f>
        <v/>
      </c>
      <c r="AJ585">
        <f>_xlfn.IFNA(INDEX(mental_codes,MATCH(loaded!BS585,mental,0)),9)</f>
        <v>9</v>
      </c>
    </row>
    <row r="586" spans="2:36">
      <c r="B586">
        <f>loaded!C586</f>
        <v>0</v>
      </c>
      <c r="C586">
        <f>loaded!I586</f>
        <v>0</v>
      </c>
      <c r="D586">
        <f>IF(loaded!K586="Male",1,IF(loaded!K586="Female",2,9))</f>
        <v>9</v>
      </c>
      <c r="E586" s="89" t="e">
        <f>IF(stats!$Y$13,DATE(RIGHT(loaded!M586,4),MID(loaded!M586,3,2),LEFT(loaded!M586,2)),DATE(RIGHT(loaded!M586,4), MID(loaded!M586,4,2),LEFT(loaded!M586,2)))</f>
        <v>#VALUE!</v>
      </c>
      <c r="F586" s="67" t="e">
        <f t="shared" si="18"/>
        <v>#VALUE!</v>
      </c>
      <c r="G586" t="str">
        <f>LEFT(loaded!O586,3)</f>
        <v/>
      </c>
      <c r="H586" s="67" t="str">
        <f>_xlfn.IFNA(INDEX(cntry_codes,MATCH(loaded!Q586,countries,0)),IF(loaded!Q586="","0003",""))</f>
        <v>0003</v>
      </c>
      <c r="I586" t="e">
        <f>INDEX(atsi_codes,MATCH(loaded!S586,atsi,0))</f>
        <v>#N/A</v>
      </c>
      <c r="J586" t="e">
        <f>INDEX(lang_codes,MATCH(loaded!U586,lang,0))</f>
        <v>#N/A</v>
      </c>
      <c r="K586" s="6">
        <f>loaded!W586</f>
        <v>0</v>
      </c>
      <c r="L586" t="e">
        <f>INDEX(us_acc_codes,MATCH(loaded!Y586,us_acc,0))</f>
        <v>#N/A</v>
      </c>
      <c r="M586" t="e">
        <f>INDEX(client_codes,MATCH(loaded!AA586,client,0))</f>
        <v>#N/A</v>
      </c>
      <c r="N586" t="e">
        <f>INDEX(src_ref_codes,MATCH(loaded!AC586,src_ref,0))</f>
        <v>#N/A</v>
      </c>
      <c r="O586" s="89" t="e">
        <f>IF(stats!$Y$13,DATE(RIGHT(loaded!AE586,4),MID(loaded!AE586,3,2),LEFT(loaded!AE586,2)),DATE(RIGHT(loaded!AE586,4),MID(loaded!AE586,4,2),LEFT(loaded!AE586,2)))</f>
        <v>#VALUE!</v>
      </c>
      <c r="P586" s="89" t="e">
        <f>IF(stats!$Y$13,DATE(RIGHT(loaded!AG586,4),MID(loaded!AG586,3,2),LEFT(loaded!AG586,2)),DATE(RIGHT(loaded!AG586,4),MID(loaded!AG586,4,2),LEFT(loaded!AG586,2)))</f>
        <v>#VALUE!</v>
      </c>
      <c r="Q586" s="67" t="e">
        <f t="shared" si="19"/>
        <v>#VALUE!</v>
      </c>
      <c r="R586" t="e">
        <f>INDEX(reces_codes,MATCH(loaded!AI586,reason,0))</f>
        <v>#N/A</v>
      </c>
      <c r="S586" t="e">
        <f>INDEX(TDS_codes,MATCH(loaded!AK586,TDS,0))</f>
        <v>#N/A</v>
      </c>
      <c r="T586" t="e">
        <f>IF(M586=2,"",INDEX(method_codes,MATCH(loaded!AM586,method,0)))</f>
        <v>#N/A</v>
      </c>
      <c r="U586" t="e">
        <f>IF(M586=2,"",INDEX(inj_codes,MATCH(loaded!AO586,inj,0)))</f>
        <v>#N/A</v>
      </c>
      <c r="V586" t="e">
        <f>IF(M586=2,"",INDEX(drug_codes,MATCH(loaded!AQ586,drug,0)))</f>
        <v>#N/A</v>
      </c>
      <c r="W586" t="e">
        <f>IF(M586=2,"",_xlfn.IFNA(INDEX(drug_codes,MATCH(loaded!AS586,drug,0)),""))</f>
        <v>#N/A</v>
      </c>
      <c r="X586" t="e">
        <f>IF(M586=2,"",_xlfn.IFNA(INDEX(drug_codes,MATCH(loaded!AU586,drug,0)),""))</f>
        <v>#N/A</v>
      </c>
      <c r="Y586" t="e">
        <f>IF(M586=2,"",_xlfn.IFNA(INDEX(drug_codes,MATCH(loaded!AW586,drug,0)),""))</f>
        <v>#N/A</v>
      </c>
      <c r="Z586" t="e">
        <f>IF(M586=2,"",_xlfn.IFNA(INDEX(drug_codes,MATCH(loaded!AY586,drug,0)),""))</f>
        <v>#N/A</v>
      </c>
      <c r="AA586" t="e">
        <f>IF(M586=2,"",_xlfn.IFNA(INDEX(drug_codes,MATCH(loaded!BA586,drug,0)),""))</f>
        <v>#N/A</v>
      </c>
      <c r="AB586" t="e">
        <f>INDEX(MTT_codes,MATCH(loaded!BC586,MTT,0))</f>
        <v>#N/A</v>
      </c>
      <c r="AC586" t="str">
        <f>_xlfn.IFNA(INDEX(MTT_codes,MATCH(loaded!BE586,MTT,0)),"")</f>
        <v/>
      </c>
      <c r="AD586" t="str">
        <f>_xlfn.IFNA(INDEX(MTT_codes,MATCH(loaded!BG586,MTT,0)),"")</f>
        <v/>
      </c>
      <c r="AE586" t="str">
        <f>_xlfn.IFNA(INDEX(MTT_codes,MATCH(loaded!BI586,MTT,0)),"")</f>
        <v/>
      </c>
      <c r="AF586" t="str">
        <f>_xlfn.IFNA(INDEX(MTT_codes,MATCH(loaded!BK586,MTT,0)),"")</f>
        <v/>
      </c>
      <c r="AG586" t="str">
        <f>_xlfn.IFNA(INDEX(MTT_codes,MATCH(loaded!BM586,MTT,0)),"")</f>
        <v/>
      </c>
      <c r="AH586" t="e">
        <f>INDEX(liv_ar_codes,MATCH(loaded!BO586,liv_ar,0))</f>
        <v>#N/A</v>
      </c>
      <c r="AI586" t="str">
        <f>_xlfn.IFNA(INDEX(MTT_codes,MATCH(loaded!BQ586,MTT,0)),"")</f>
        <v/>
      </c>
      <c r="AJ586">
        <f>_xlfn.IFNA(INDEX(mental_codes,MATCH(loaded!BS586,mental,0)),9)</f>
        <v>9</v>
      </c>
    </row>
    <row r="587" spans="2:36">
      <c r="B587">
        <f>loaded!C587</f>
        <v>0</v>
      </c>
      <c r="C587">
        <f>loaded!I587</f>
        <v>0</v>
      </c>
      <c r="D587">
        <f>IF(loaded!K587="Male",1,IF(loaded!K587="Female",2,9))</f>
        <v>9</v>
      </c>
      <c r="E587" s="89" t="e">
        <f>IF(stats!$Y$13,DATE(RIGHT(loaded!M587,4),MID(loaded!M587,3,2),LEFT(loaded!M587,2)),DATE(RIGHT(loaded!M587,4), MID(loaded!M587,4,2),LEFT(loaded!M587,2)))</f>
        <v>#VALUE!</v>
      </c>
      <c r="F587" s="67" t="e">
        <f t="shared" si="18"/>
        <v>#VALUE!</v>
      </c>
      <c r="G587" t="str">
        <f>LEFT(loaded!O587,3)</f>
        <v/>
      </c>
      <c r="H587" s="67" t="str">
        <f>_xlfn.IFNA(INDEX(cntry_codes,MATCH(loaded!Q587,countries,0)),IF(loaded!Q587="","0003",""))</f>
        <v>0003</v>
      </c>
      <c r="I587" t="e">
        <f>INDEX(atsi_codes,MATCH(loaded!S587,atsi,0))</f>
        <v>#N/A</v>
      </c>
      <c r="J587" t="e">
        <f>INDEX(lang_codes,MATCH(loaded!U587,lang,0))</f>
        <v>#N/A</v>
      </c>
      <c r="K587" s="6">
        <f>loaded!W587</f>
        <v>0</v>
      </c>
      <c r="L587" t="e">
        <f>INDEX(us_acc_codes,MATCH(loaded!Y587,us_acc,0))</f>
        <v>#N/A</v>
      </c>
      <c r="M587" t="e">
        <f>INDEX(client_codes,MATCH(loaded!AA587,client,0))</f>
        <v>#N/A</v>
      </c>
      <c r="N587" t="e">
        <f>INDEX(src_ref_codes,MATCH(loaded!AC587,src_ref,0))</f>
        <v>#N/A</v>
      </c>
      <c r="O587" s="89" t="e">
        <f>IF(stats!$Y$13,DATE(RIGHT(loaded!AE587,4),MID(loaded!AE587,3,2),LEFT(loaded!AE587,2)),DATE(RIGHT(loaded!AE587,4),MID(loaded!AE587,4,2),LEFT(loaded!AE587,2)))</f>
        <v>#VALUE!</v>
      </c>
      <c r="P587" s="89" t="e">
        <f>IF(stats!$Y$13,DATE(RIGHT(loaded!AG587,4),MID(loaded!AG587,3,2),LEFT(loaded!AG587,2)),DATE(RIGHT(loaded!AG587,4),MID(loaded!AG587,4,2),LEFT(loaded!AG587,2)))</f>
        <v>#VALUE!</v>
      </c>
      <c r="Q587" s="67" t="e">
        <f t="shared" si="19"/>
        <v>#VALUE!</v>
      </c>
      <c r="R587" t="e">
        <f>INDEX(reces_codes,MATCH(loaded!AI587,reason,0))</f>
        <v>#N/A</v>
      </c>
      <c r="S587" t="e">
        <f>INDEX(TDS_codes,MATCH(loaded!AK587,TDS,0))</f>
        <v>#N/A</v>
      </c>
      <c r="T587" t="e">
        <f>IF(M587=2,"",INDEX(method_codes,MATCH(loaded!AM587,method,0)))</f>
        <v>#N/A</v>
      </c>
      <c r="U587" t="e">
        <f>IF(M587=2,"",INDEX(inj_codes,MATCH(loaded!AO587,inj,0)))</f>
        <v>#N/A</v>
      </c>
      <c r="V587" t="e">
        <f>IF(M587=2,"",INDEX(drug_codes,MATCH(loaded!AQ587,drug,0)))</f>
        <v>#N/A</v>
      </c>
      <c r="W587" t="e">
        <f>IF(M587=2,"",_xlfn.IFNA(INDEX(drug_codes,MATCH(loaded!AS587,drug,0)),""))</f>
        <v>#N/A</v>
      </c>
      <c r="X587" t="e">
        <f>IF(M587=2,"",_xlfn.IFNA(INDEX(drug_codes,MATCH(loaded!AU587,drug,0)),""))</f>
        <v>#N/A</v>
      </c>
      <c r="Y587" t="e">
        <f>IF(M587=2,"",_xlfn.IFNA(INDEX(drug_codes,MATCH(loaded!AW587,drug,0)),""))</f>
        <v>#N/A</v>
      </c>
      <c r="Z587" t="e">
        <f>IF(M587=2,"",_xlfn.IFNA(INDEX(drug_codes,MATCH(loaded!AY587,drug,0)),""))</f>
        <v>#N/A</v>
      </c>
      <c r="AA587" t="e">
        <f>IF(M587=2,"",_xlfn.IFNA(INDEX(drug_codes,MATCH(loaded!BA587,drug,0)),""))</f>
        <v>#N/A</v>
      </c>
      <c r="AB587" t="e">
        <f>INDEX(MTT_codes,MATCH(loaded!BC587,MTT,0))</f>
        <v>#N/A</v>
      </c>
      <c r="AC587" t="str">
        <f>_xlfn.IFNA(INDEX(MTT_codes,MATCH(loaded!BE587,MTT,0)),"")</f>
        <v/>
      </c>
      <c r="AD587" t="str">
        <f>_xlfn.IFNA(INDEX(MTT_codes,MATCH(loaded!BG587,MTT,0)),"")</f>
        <v/>
      </c>
      <c r="AE587" t="str">
        <f>_xlfn.IFNA(INDEX(MTT_codes,MATCH(loaded!BI587,MTT,0)),"")</f>
        <v/>
      </c>
      <c r="AF587" t="str">
        <f>_xlfn.IFNA(INDEX(MTT_codes,MATCH(loaded!BK587,MTT,0)),"")</f>
        <v/>
      </c>
      <c r="AG587" t="str">
        <f>_xlfn.IFNA(INDEX(MTT_codes,MATCH(loaded!BM587,MTT,0)),"")</f>
        <v/>
      </c>
      <c r="AH587" t="e">
        <f>INDEX(liv_ar_codes,MATCH(loaded!BO587,liv_ar,0))</f>
        <v>#N/A</v>
      </c>
      <c r="AI587" t="str">
        <f>_xlfn.IFNA(INDEX(MTT_codes,MATCH(loaded!BQ587,MTT,0)),"")</f>
        <v/>
      </c>
      <c r="AJ587">
        <f>_xlfn.IFNA(INDEX(mental_codes,MATCH(loaded!BS587,mental,0)),9)</f>
        <v>9</v>
      </c>
    </row>
    <row r="588" spans="2:36">
      <c r="B588">
        <f>loaded!C588</f>
        <v>0</v>
      </c>
      <c r="C588">
        <f>loaded!I588</f>
        <v>0</v>
      </c>
      <c r="D588">
        <f>IF(loaded!K588="Male",1,IF(loaded!K588="Female",2,9))</f>
        <v>9</v>
      </c>
      <c r="E588" s="89" t="e">
        <f>IF(stats!$Y$13,DATE(RIGHT(loaded!M588,4),MID(loaded!M588,3,2),LEFT(loaded!M588,2)),DATE(RIGHT(loaded!M588,4), MID(loaded!M588,4,2),LEFT(loaded!M588,2)))</f>
        <v>#VALUE!</v>
      </c>
      <c r="F588" s="67" t="e">
        <f t="shared" si="18"/>
        <v>#VALUE!</v>
      </c>
      <c r="G588" t="str">
        <f>LEFT(loaded!O588,3)</f>
        <v/>
      </c>
      <c r="H588" s="67" t="str">
        <f>_xlfn.IFNA(INDEX(cntry_codes,MATCH(loaded!Q588,countries,0)),IF(loaded!Q588="","0003",""))</f>
        <v>0003</v>
      </c>
      <c r="I588" t="e">
        <f>INDEX(atsi_codes,MATCH(loaded!S588,atsi,0))</f>
        <v>#N/A</v>
      </c>
      <c r="J588" t="e">
        <f>INDEX(lang_codes,MATCH(loaded!U588,lang,0))</f>
        <v>#N/A</v>
      </c>
      <c r="K588" s="6">
        <f>loaded!W588</f>
        <v>0</v>
      </c>
      <c r="L588" t="e">
        <f>INDEX(us_acc_codes,MATCH(loaded!Y588,us_acc,0))</f>
        <v>#N/A</v>
      </c>
      <c r="M588" t="e">
        <f>INDEX(client_codes,MATCH(loaded!AA588,client,0))</f>
        <v>#N/A</v>
      </c>
      <c r="N588" t="e">
        <f>INDEX(src_ref_codes,MATCH(loaded!AC588,src_ref,0))</f>
        <v>#N/A</v>
      </c>
      <c r="O588" s="89" t="e">
        <f>IF(stats!$Y$13,DATE(RIGHT(loaded!AE588,4),MID(loaded!AE588,3,2),LEFT(loaded!AE588,2)),DATE(RIGHT(loaded!AE588,4),MID(loaded!AE588,4,2),LEFT(loaded!AE588,2)))</f>
        <v>#VALUE!</v>
      </c>
      <c r="P588" s="89" t="e">
        <f>IF(stats!$Y$13,DATE(RIGHT(loaded!AG588,4),MID(loaded!AG588,3,2),LEFT(loaded!AG588,2)),DATE(RIGHT(loaded!AG588,4),MID(loaded!AG588,4,2),LEFT(loaded!AG588,2)))</f>
        <v>#VALUE!</v>
      </c>
      <c r="Q588" s="67" t="e">
        <f t="shared" si="19"/>
        <v>#VALUE!</v>
      </c>
      <c r="R588" t="e">
        <f>INDEX(reces_codes,MATCH(loaded!AI588,reason,0))</f>
        <v>#N/A</v>
      </c>
      <c r="S588" t="e">
        <f>INDEX(TDS_codes,MATCH(loaded!AK588,TDS,0))</f>
        <v>#N/A</v>
      </c>
      <c r="T588" t="e">
        <f>IF(M588=2,"",INDEX(method_codes,MATCH(loaded!AM588,method,0)))</f>
        <v>#N/A</v>
      </c>
      <c r="U588" t="e">
        <f>IF(M588=2,"",INDEX(inj_codes,MATCH(loaded!AO588,inj,0)))</f>
        <v>#N/A</v>
      </c>
      <c r="V588" t="e">
        <f>IF(M588=2,"",INDEX(drug_codes,MATCH(loaded!AQ588,drug,0)))</f>
        <v>#N/A</v>
      </c>
      <c r="W588" t="e">
        <f>IF(M588=2,"",_xlfn.IFNA(INDEX(drug_codes,MATCH(loaded!AS588,drug,0)),""))</f>
        <v>#N/A</v>
      </c>
      <c r="X588" t="e">
        <f>IF(M588=2,"",_xlfn.IFNA(INDEX(drug_codes,MATCH(loaded!AU588,drug,0)),""))</f>
        <v>#N/A</v>
      </c>
      <c r="Y588" t="e">
        <f>IF(M588=2,"",_xlfn.IFNA(INDEX(drug_codes,MATCH(loaded!AW588,drug,0)),""))</f>
        <v>#N/A</v>
      </c>
      <c r="Z588" t="e">
        <f>IF(M588=2,"",_xlfn.IFNA(INDEX(drug_codes,MATCH(loaded!AY588,drug,0)),""))</f>
        <v>#N/A</v>
      </c>
      <c r="AA588" t="e">
        <f>IF(M588=2,"",_xlfn.IFNA(INDEX(drug_codes,MATCH(loaded!BA588,drug,0)),""))</f>
        <v>#N/A</v>
      </c>
      <c r="AB588" t="e">
        <f>INDEX(MTT_codes,MATCH(loaded!BC588,MTT,0))</f>
        <v>#N/A</v>
      </c>
      <c r="AC588" t="str">
        <f>_xlfn.IFNA(INDEX(MTT_codes,MATCH(loaded!BE588,MTT,0)),"")</f>
        <v/>
      </c>
      <c r="AD588" t="str">
        <f>_xlfn.IFNA(INDEX(MTT_codes,MATCH(loaded!BG588,MTT,0)),"")</f>
        <v/>
      </c>
      <c r="AE588" t="str">
        <f>_xlfn.IFNA(INDEX(MTT_codes,MATCH(loaded!BI588,MTT,0)),"")</f>
        <v/>
      </c>
      <c r="AF588" t="str">
        <f>_xlfn.IFNA(INDEX(MTT_codes,MATCH(loaded!BK588,MTT,0)),"")</f>
        <v/>
      </c>
      <c r="AG588" t="str">
        <f>_xlfn.IFNA(INDEX(MTT_codes,MATCH(loaded!BM588,MTT,0)),"")</f>
        <v/>
      </c>
      <c r="AH588" t="e">
        <f>INDEX(liv_ar_codes,MATCH(loaded!BO588,liv_ar,0))</f>
        <v>#N/A</v>
      </c>
      <c r="AI588" t="str">
        <f>_xlfn.IFNA(INDEX(MTT_codes,MATCH(loaded!BQ588,MTT,0)),"")</f>
        <v/>
      </c>
      <c r="AJ588">
        <f>_xlfn.IFNA(INDEX(mental_codes,MATCH(loaded!BS588,mental,0)),9)</f>
        <v>9</v>
      </c>
    </row>
    <row r="589" spans="2:36">
      <c r="B589">
        <f>loaded!C589</f>
        <v>0</v>
      </c>
      <c r="C589">
        <f>loaded!I589</f>
        <v>0</v>
      </c>
      <c r="D589">
        <f>IF(loaded!K589="Male",1,IF(loaded!K589="Female",2,9))</f>
        <v>9</v>
      </c>
      <c r="E589" s="89" t="e">
        <f>IF(stats!$Y$13,DATE(RIGHT(loaded!M589,4),MID(loaded!M589,3,2),LEFT(loaded!M589,2)),DATE(RIGHT(loaded!M589,4), MID(loaded!M589,4,2),LEFT(loaded!M589,2)))</f>
        <v>#VALUE!</v>
      </c>
      <c r="F589" s="67" t="e">
        <f t="shared" si="18"/>
        <v>#VALUE!</v>
      </c>
      <c r="G589" t="str">
        <f>LEFT(loaded!O589,3)</f>
        <v/>
      </c>
      <c r="H589" s="67" t="str">
        <f>_xlfn.IFNA(INDEX(cntry_codes,MATCH(loaded!Q589,countries,0)),IF(loaded!Q589="","0003",""))</f>
        <v>0003</v>
      </c>
      <c r="I589" t="e">
        <f>INDEX(atsi_codes,MATCH(loaded!S589,atsi,0))</f>
        <v>#N/A</v>
      </c>
      <c r="J589" t="e">
        <f>INDEX(lang_codes,MATCH(loaded!U589,lang,0))</f>
        <v>#N/A</v>
      </c>
      <c r="K589" s="6">
        <f>loaded!W589</f>
        <v>0</v>
      </c>
      <c r="L589" t="e">
        <f>INDEX(us_acc_codes,MATCH(loaded!Y589,us_acc,0))</f>
        <v>#N/A</v>
      </c>
      <c r="M589" t="e">
        <f>INDEX(client_codes,MATCH(loaded!AA589,client,0))</f>
        <v>#N/A</v>
      </c>
      <c r="N589" t="e">
        <f>INDEX(src_ref_codes,MATCH(loaded!AC589,src_ref,0))</f>
        <v>#N/A</v>
      </c>
      <c r="O589" s="89" t="e">
        <f>IF(stats!$Y$13,DATE(RIGHT(loaded!AE589,4),MID(loaded!AE589,3,2),LEFT(loaded!AE589,2)),DATE(RIGHT(loaded!AE589,4),MID(loaded!AE589,4,2),LEFT(loaded!AE589,2)))</f>
        <v>#VALUE!</v>
      </c>
      <c r="P589" s="89" t="e">
        <f>IF(stats!$Y$13,DATE(RIGHT(loaded!AG589,4),MID(loaded!AG589,3,2),LEFT(loaded!AG589,2)),DATE(RIGHT(loaded!AG589,4),MID(loaded!AG589,4,2),LEFT(loaded!AG589,2)))</f>
        <v>#VALUE!</v>
      </c>
      <c r="Q589" s="67" t="e">
        <f t="shared" si="19"/>
        <v>#VALUE!</v>
      </c>
      <c r="R589" t="e">
        <f>INDEX(reces_codes,MATCH(loaded!AI589,reason,0))</f>
        <v>#N/A</v>
      </c>
      <c r="S589" t="e">
        <f>INDEX(TDS_codes,MATCH(loaded!AK589,TDS,0))</f>
        <v>#N/A</v>
      </c>
      <c r="T589" t="e">
        <f>IF(M589=2,"",INDEX(method_codes,MATCH(loaded!AM589,method,0)))</f>
        <v>#N/A</v>
      </c>
      <c r="U589" t="e">
        <f>IF(M589=2,"",INDEX(inj_codes,MATCH(loaded!AO589,inj,0)))</f>
        <v>#N/A</v>
      </c>
      <c r="V589" t="e">
        <f>IF(M589=2,"",INDEX(drug_codes,MATCH(loaded!AQ589,drug,0)))</f>
        <v>#N/A</v>
      </c>
      <c r="W589" t="e">
        <f>IF(M589=2,"",_xlfn.IFNA(INDEX(drug_codes,MATCH(loaded!AS589,drug,0)),""))</f>
        <v>#N/A</v>
      </c>
      <c r="X589" t="e">
        <f>IF(M589=2,"",_xlfn.IFNA(INDEX(drug_codes,MATCH(loaded!AU589,drug,0)),""))</f>
        <v>#N/A</v>
      </c>
      <c r="Y589" t="e">
        <f>IF(M589=2,"",_xlfn.IFNA(INDEX(drug_codes,MATCH(loaded!AW589,drug,0)),""))</f>
        <v>#N/A</v>
      </c>
      <c r="Z589" t="e">
        <f>IF(M589=2,"",_xlfn.IFNA(INDEX(drug_codes,MATCH(loaded!AY589,drug,0)),""))</f>
        <v>#N/A</v>
      </c>
      <c r="AA589" t="e">
        <f>IF(M589=2,"",_xlfn.IFNA(INDEX(drug_codes,MATCH(loaded!BA589,drug,0)),""))</f>
        <v>#N/A</v>
      </c>
      <c r="AB589" t="e">
        <f>INDEX(MTT_codes,MATCH(loaded!BC589,MTT,0))</f>
        <v>#N/A</v>
      </c>
      <c r="AC589" t="str">
        <f>_xlfn.IFNA(INDEX(MTT_codes,MATCH(loaded!BE589,MTT,0)),"")</f>
        <v/>
      </c>
      <c r="AD589" t="str">
        <f>_xlfn.IFNA(INDEX(MTT_codes,MATCH(loaded!BG589,MTT,0)),"")</f>
        <v/>
      </c>
      <c r="AE589" t="str">
        <f>_xlfn.IFNA(INDEX(MTT_codes,MATCH(loaded!BI589,MTT,0)),"")</f>
        <v/>
      </c>
      <c r="AF589" t="str">
        <f>_xlfn.IFNA(INDEX(MTT_codes,MATCH(loaded!BK589,MTT,0)),"")</f>
        <v/>
      </c>
      <c r="AG589" t="str">
        <f>_xlfn.IFNA(INDEX(MTT_codes,MATCH(loaded!BM589,MTT,0)),"")</f>
        <v/>
      </c>
      <c r="AH589" t="e">
        <f>INDEX(liv_ar_codes,MATCH(loaded!BO589,liv_ar,0))</f>
        <v>#N/A</v>
      </c>
      <c r="AI589" t="str">
        <f>_xlfn.IFNA(INDEX(MTT_codes,MATCH(loaded!BQ589,MTT,0)),"")</f>
        <v/>
      </c>
      <c r="AJ589">
        <f>_xlfn.IFNA(INDEX(mental_codes,MATCH(loaded!BS589,mental,0)),9)</f>
        <v>9</v>
      </c>
    </row>
    <row r="590" spans="2:36">
      <c r="B590">
        <f>loaded!C590</f>
        <v>0</v>
      </c>
      <c r="C590">
        <f>loaded!I590</f>
        <v>0</v>
      </c>
      <c r="D590">
        <f>IF(loaded!K590="Male",1,IF(loaded!K590="Female",2,9))</f>
        <v>9</v>
      </c>
      <c r="E590" s="89" t="e">
        <f>IF(stats!$Y$13,DATE(RIGHT(loaded!M590,4),MID(loaded!M590,3,2),LEFT(loaded!M590,2)),DATE(RIGHT(loaded!M590,4), MID(loaded!M590,4,2),LEFT(loaded!M590,2)))</f>
        <v>#VALUE!</v>
      </c>
      <c r="F590" s="67" t="e">
        <f t="shared" si="18"/>
        <v>#VALUE!</v>
      </c>
      <c r="G590" t="str">
        <f>LEFT(loaded!O590,3)</f>
        <v/>
      </c>
      <c r="H590" s="67" t="str">
        <f>_xlfn.IFNA(INDEX(cntry_codes,MATCH(loaded!Q590,countries,0)),IF(loaded!Q590="","0003",""))</f>
        <v>0003</v>
      </c>
      <c r="I590" t="e">
        <f>INDEX(atsi_codes,MATCH(loaded!S590,atsi,0))</f>
        <v>#N/A</v>
      </c>
      <c r="J590" t="e">
        <f>INDEX(lang_codes,MATCH(loaded!U590,lang,0))</f>
        <v>#N/A</v>
      </c>
      <c r="K590" s="6">
        <f>loaded!W590</f>
        <v>0</v>
      </c>
      <c r="L590" t="e">
        <f>INDEX(us_acc_codes,MATCH(loaded!Y590,us_acc,0))</f>
        <v>#N/A</v>
      </c>
      <c r="M590" t="e">
        <f>INDEX(client_codes,MATCH(loaded!AA590,client,0))</f>
        <v>#N/A</v>
      </c>
      <c r="N590" t="e">
        <f>INDEX(src_ref_codes,MATCH(loaded!AC590,src_ref,0))</f>
        <v>#N/A</v>
      </c>
      <c r="O590" s="89" t="e">
        <f>IF(stats!$Y$13,DATE(RIGHT(loaded!AE590,4),MID(loaded!AE590,3,2),LEFT(loaded!AE590,2)),DATE(RIGHT(loaded!AE590,4),MID(loaded!AE590,4,2),LEFT(loaded!AE590,2)))</f>
        <v>#VALUE!</v>
      </c>
      <c r="P590" s="89" t="e">
        <f>IF(stats!$Y$13,DATE(RIGHT(loaded!AG590,4),MID(loaded!AG590,3,2),LEFT(loaded!AG590,2)),DATE(RIGHT(loaded!AG590,4),MID(loaded!AG590,4,2),LEFT(loaded!AG590,2)))</f>
        <v>#VALUE!</v>
      </c>
      <c r="Q590" s="67" t="e">
        <f t="shared" si="19"/>
        <v>#VALUE!</v>
      </c>
      <c r="R590" t="e">
        <f>INDEX(reces_codes,MATCH(loaded!AI590,reason,0))</f>
        <v>#N/A</v>
      </c>
      <c r="S590" t="e">
        <f>INDEX(TDS_codes,MATCH(loaded!AK590,TDS,0))</f>
        <v>#N/A</v>
      </c>
      <c r="T590" t="e">
        <f>IF(M590=2,"",INDEX(method_codes,MATCH(loaded!AM590,method,0)))</f>
        <v>#N/A</v>
      </c>
      <c r="U590" t="e">
        <f>IF(M590=2,"",INDEX(inj_codes,MATCH(loaded!AO590,inj,0)))</f>
        <v>#N/A</v>
      </c>
      <c r="V590" t="e">
        <f>IF(M590=2,"",INDEX(drug_codes,MATCH(loaded!AQ590,drug,0)))</f>
        <v>#N/A</v>
      </c>
      <c r="W590" t="e">
        <f>IF(M590=2,"",_xlfn.IFNA(INDEX(drug_codes,MATCH(loaded!AS590,drug,0)),""))</f>
        <v>#N/A</v>
      </c>
      <c r="X590" t="e">
        <f>IF(M590=2,"",_xlfn.IFNA(INDEX(drug_codes,MATCH(loaded!AU590,drug,0)),""))</f>
        <v>#N/A</v>
      </c>
      <c r="Y590" t="e">
        <f>IF(M590=2,"",_xlfn.IFNA(INDEX(drug_codes,MATCH(loaded!AW590,drug,0)),""))</f>
        <v>#N/A</v>
      </c>
      <c r="Z590" t="e">
        <f>IF(M590=2,"",_xlfn.IFNA(INDEX(drug_codes,MATCH(loaded!AY590,drug,0)),""))</f>
        <v>#N/A</v>
      </c>
      <c r="AA590" t="e">
        <f>IF(M590=2,"",_xlfn.IFNA(INDEX(drug_codes,MATCH(loaded!BA590,drug,0)),""))</f>
        <v>#N/A</v>
      </c>
      <c r="AB590" t="e">
        <f>INDEX(MTT_codes,MATCH(loaded!BC590,MTT,0))</f>
        <v>#N/A</v>
      </c>
      <c r="AC590" t="str">
        <f>_xlfn.IFNA(INDEX(MTT_codes,MATCH(loaded!BE590,MTT,0)),"")</f>
        <v/>
      </c>
      <c r="AD590" t="str">
        <f>_xlfn.IFNA(INDEX(MTT_codes,MATCH(loaded!BG590,MTT,0)),"")</f>
        <v/>
      </c>
      <c r="AE590" t="str">
        <f>_xlfn.IFNA(INDEX(MTT_codes,MATCH(loaded!BI590,MTT,0)),"")</f>
        <v/>
      </c>
      <c r="AF590" t="str">
        <f>_xlfn.IFNA(INDEX(MTT_codes,MATCH(loaded!BK590,MTT,0)),"")</f>
        <v/>
      </c>
      <c r="AG590" t="str">
        <f>_xlfn.IFNA(INDEX(MTT_codes,MATCH(loaded!BM590,MTT,0)),"")</f>
        <v/>
      </c>
      <c r="AH590" t="e">
        <f>INDEX(liv_ar_codes,MATCH(loaded!BO590,liv_ar,0))</f>
        <v>#N/A</v>
      </c>
      <c r="AI590" t="str">
        <f>_xlfn.IFNA(INDEX(MTT_codes,MATCH(loaded!BQ590,MTT,0)),"")</f>
        <v/>
      </c>
      <c r="AJ590">
        <f>_xlfn.IFNA(INDEX(mental_codes,MATCH(loaded!BS590,mental,0)),9)</f>
        <v>9</v>
      </c>
    </row>
    <row r="591" spans="2:36">
      <c r="B591">
        <f>loaded!C591</f>
        <v>0</v>
      </c>
      <c r="C591">
        <f>loaded!I591</f>
        <v>0</v>
      </c>
      <c r="D591">
        <f>IF(loaded!K591="Male",1,IF(loaded!K591="Female",2,9))</f>
        <v>9</v>
      </c>
      <c r="E591" s="89" t="e">
        <f>IF(stats!$Y$13,DATE(RIGHT(loaded!M591,4),MID(loaded!M591,3,2),LEFT(loaded!M591,2)),DATE(RIGHT(loaded!M591,4), MID(loaded!M591,4,2),LEFT(loaded!M591,2)))</f>
        <v>#VALUE!</v>
      </c>
      <c r="F591" s="67" t="e">
        <f t="shared" si="18"/>
        <v>#VALUE!</v>
      </c>
      <c r="G591" t="str">
        <f>LEFT(loaded!O591,3)</f>
        <v/>
      </c>
      <c r="H591" s="67" t="str">
        <f>_xlfn.IFNA(INDEX(cntry_codes,MATCH(loaded!Q591,countries,0)),IF(loaded!Q591="","0003",""))</f>
        <v>0003</v>
      </c>
      <c r="I591" t="e">
        <f>INDEX(atsi_codes,MATCH(loaded!S591,atsi,0))</f>
        <v>#N/A</v>
      </c>
      <c r="J591" t="e">
        <f>INDEX(lang_codes,MATCH(loaded!U591,lang,0))</f>
        <v>#N/A</v>
      </c>
      <c r="K591" s="6">
        <f>loaded!W591</f>
        <v>0</v>
      </c>
      <c r="L591" t="e">
        <f>INDEX(us_acc_codes,MATCH(loaded!Y591,us_acc,0))</f>
        <v>#N/A</v>
      </c>
      <c r="M591" t="e">
        <f>INDEX(client_codes,MATCH(loaded!AA591,client,0))</f>
        <v>#N/A</v>
      </c>
      <c r="N591" t="e">
        <f>INDEX(src_ref_codes,MATCH(loaded!AC591,src_ref,0))</f>
        <v>#N/A</v>
      </c>
      <c r="O591" s="89" t="e">
        <f>IF(stats!$Y$13,DATE(RIGHT(loaded!AE591,4),MID(loaded!AE591,3,2),LEFT(loaded!AE591,2)),DATE(RIGHT(loaded!AE591,4),MID(loaded!AE591,4,2),LEFT(loaded!AE591,2)))</f>
        <v>#VALUE!</v>
      </c>
      <c r="P591" s="89" t="e">
        <f>IF(stats!$Y$13,DATE(RIGHT(loaded!AG591,4),MID(loaded!AG591,3,2),LEFT(loaded!AG591,2)),DATE(RIGHT(loaded!AG591,4),MID(loaded!AG591,4,2),LEFT(loaded!AG591,2)))</f>
        <v>#VALUE!</v>
      </c>
      <c r="Q591" s="67" t="e">
        <f t="shared" si="19"/>
        <v>#VALUE!</v>
      </c>
      <c r="R591" t="e">
        <f>INDEX(reces_codes,MATCH(loaded!AI591,reason,0))</f>
        <v>#N/A</v>
      </c>
      <c r="S591" t="e">
        <f>INDEX(TDS_codes,MATCH(loaded!AK591,TDS,0))</f>
        <v>#N/A</v>
      </c>
      <c r="T591" t="e">
        <f>IF(M591=2,"",INDEX(method_codes,MATCH(loaded!AM591,method,0)))</f>
        <v>#N/A</v>
      </c>
      <c r="U591" t="e">
        <f>IF(M591=2,"",INDEX(inj_codes,MATCH(loaded!AO591,inj,0)))</f>
        <v>#N/A</v>
      </c>
      <c r="V591" t="e">
        <f>IF(M591=2,"",INDEX(drug_codes,MATCH(loaded!AQ591,drug,0)))</f>
        <v>#N/A</v>
      </c>
      <c r="W591" t="e">
        <f>IF(M591=2,"",_xlfn.IFNA(INDEX(drug_codes,MATCH(loaded!AS591,drug,0)),""))</f>
        <v>#N/A</v>
      </c>
      <c r="X591" t="e">
        <f>IF(M591=2,"",_xlfn.IFNA(INDEX(drug_codes,MATCH(loaded!AU591,drug,0)),""))</f>
        <v>#N/A</v>
      </c>
      <c r="Y591" t="e">
        <f>IF(M591=2,"",_xlfn.IFNA(INDEX(drug_codes,MATCH(loaded!AW591,drug,0)),""))</f>
        <v>#N/A</v>
      </c>
      <c r="Z591" t="e">
        <f>IF(M591=2,"",_xlfn.IFNA(INDEX(drug_codes,MATCH(loaded!AY591,drug,0)),""))</f>
        <v>#N/A</v>
      </c>
      <c r="AA591" t="e">
        <f>IF(M591=2,"",_xlfn.IFNA(INDEX(drug_codes,MATCH(loaded!BA591,drug,0)),""))</f>
        <v>#N/A</v>
      </c>
      <c r="AB591" t="e">
        <f>INDEX(MTT_codes,MATCH(loaded!BC591,MTT,0))</f>
        <v>#N/A</v>
      </c>
      <c r="AC591" t="str">
        <f>_xlfn.IFNA(INDEX(MTT_codes,MATCH(loaded!BE591,MTT,0)),"")</f>
        <v/>
      </c>
      <c r="AD591" t="str">
        <f>_xlfn.IFNA(INDEX(MTT_codes,MATCH(loaded!BG591,MTT,0)),"")</f>
        <v/>
      </c>
      <c r="AE591" t="str">
        <f>_xlfn.IFNA(INDEX(MTT_codes,MATCH(loaded!BI591,MTT,0)),"")</f>
        <v/>
      </c>
      <c r="AF591" t="str">
        <f>_xlfn.IFNA(INDEX(MTT_codes,MATCH(loaded!BK591,MTT,0)),"")</f>
        <v/>
      </c>
      <c r="AG591" t="str">
        <f>_xlfn.IFNA(INDEX(MTT_codes,MATCH(loaded!BM591,MTT,0)),"")</f>
        <v/>
      </c>
      <c r="AH591" t="e">
        <f>INDEX(liv_ar_codes,MATCH(loaded!BO591,liv_ar,0))</f>
        <v>#N/A</v>
      </c>
      <c r="AI591" t="str">
        <f>_xlfn.IFNA(INDEX(MTT_codes,MATCH(loaded!BQ591,MTT,0)),"")</f>
        <v/>
      </c>
      <c r="AJ591">
        <f>_xlfn.IFNA(INDEX(mental_codes,MATCH(loaded!BS591,mental,0)),9)</f>
        <v>9</v>
      </c>
    </row>
    <row r="592" spans="2:36">
      <c r="B592">
        <f>loaded!C592</f>
        <v>0</v>
      </c>
      <c r="C592">
        <f>loaded!I592</f>
        <v>0</v>
      </c>
      <c r="D592">
        <f>IF(loaded!K592="Male",1,IF(loaded!K592="Female",2,9))</f>
        <v>9</v>
      </c>
      <c r="E592" s="89" t="e">
        <f>IF(stats!$Y$13,DATE(RIGHT(loaded!M592,4),MID(loaded!M592,3,2),LEFT(loaded!M592,2)),DATE(RIGHT(loaded!M592,4), MID(loaded!M592,4,2),LEFT(loaded!M592,2)))</f>
        <v>#VALUE!</v>
      </c>
      <c r="F592" s="67" t="e">
        <f t="shared" si="18"/>
        <v>#VALUE!</v>
      </c>
      <c r="G592" t="str">
        <f>LEFT(loaded!O592,3)</f>
        <v/>
      </c>
      <c r="H592" s="67" t="str">
        <f>_xlfn.IFNA(INDEX(cntry_codes,MATCH(loaded!Q592,countries,0)),IF(loaded!Q592="","0003",""))</f>
        <v>0003</v>
      </c>
      <c r="I592" t="e">
        <f>INDEX(atsi_codes,MATCH(loaded!S592,atsi,0))</f>
        <v>#N/A</v>
      </c>
      <c r="J592" t="e">
        <f>INDEX(lang_codes,MATCH(loaded!U592,lang,0))</f>
        <v>#N/A</v>
      </c>
      <c r="K592" s="6">
        <f>loaded!W592</f>
        <v>0</v>
      </c>
      <c r="L592" t="e">
        <f>INDEX(us_acc_codes,MATCH(loaded!Y592,us_acc,0))</f>
        <v>#N/A</v>
      </c>
      <c r="M592" t="e">
        <f>INDEX(client_codes,MATCH(loaded!AA592,client,0))</f>
        <v>#N/A</v>
      </c>
      <c r="N592" t="e">
        <f>INDEX(src_ref_codes,MATCH(loaded!AC592,src_ref,0))</f>
        <v>#N/A</v>
      </c>
      <c r="O592" s="89" t="e">
        <f>IF(stats!$Y$13,DATE(RIGHT(loaded!AE592,4),MID(loaded!AE592,3,2),LEFT(loaded!AE592,2)),DATE(RIGHT(loaded!AE592,4),MID(loaded!AE592,4,2),LEFT(loaded!AE592,2)))</f>
        <v>#VALUE!</v>
      </c>
      <c r="P592" s="89" t="e">
        <f>IF(stats!$Y$13,DATE(RIGHT(loaded!AG592,4),MID(loaded!AG592,3,2),LEFT(loaded!AG592,2)),DATE(RIGHT(loaded!AG592,4),MID(loaded!AG592,4,2),LEFT(loaded!AG592,2)))</f>
        <v>#VALUE!</v>
      </c>
      <c r="Q592" s="67" t="e">
        <f t="shared" si="19"/>
        <v>#VALUE!</v>
      </c>
      <c r="R592" t="e">
        <f>INDEX(reces_codes,MATCH(loaded!AI592,reason,0))</f>
        <v>#N/A</v>
      </c>
      <c r="S592" t="e">
        <f>INDEX(TDS_codes,MATCH(loaded!AK592,TDS,0))</f>
        <v>#N/A</v>
      </c>
      <c r="T592" t="e">
        <f>IF(M592=2,"",INDEX(method_codes,MATCH(loaded!AM592,method,0)))</f>
        <v>#N/A</v>
      </c>
      <c r="U592" t="e">
        <f>IF(M592=2,"",INDEX(inj_codes,MATCH(loaded!AO592,inj,0)))</f>
        <v>#N/A</v>
      </c>
      <c r="V592" t="e">
        <f>IF(M592=2,"",INDEX(drug_codes,MATCH(loaded!AQ592,drug,0)))</f>
        <v>#N/A</v>
      </c>
      <c r="W592" t="e">
        <f>IF(M592=2,"",_xlfn.IFNA(INDEX(drug_codes,MATCH(loaded!AS592,drug,0)),""))</f>
        <v>#N/A</v>
      </c>
      <c r="X592" t="e">
        <f>IF(M592=2,"",_xlfn.IFNA(INDEX(drug_codes,MATCH(loaded!AU592,drug,0)),""))</f>
        <v>#N/A</v>
      </c>
      <c r="Y592" t="e">
        <f>IF(M592=2,"",_xlfn.IFNA(INDEX(drug_codes,MATCH(loaded!AW592,drug,0)),""))</f>
        <v>#N/A</v>
      </c>
      <c r="Z592" t="e">
        <f>IF(M592=2,"",_xlfn.IFNA(INDEX(drug_codes,MATCH(loaded!AY592,drug,0)),""))</f>
        <v>#N/A</v>
      </c>
      <c r="AA592" t="e">
        <f>IF(M592=2,"",_xlfn.IFNA(INDEX(drug_codes,MATCH(loaded!BA592,drug,0)),""))</f>
        <v>#N/A</v>
      </c>
      <c r="AB592" t="e">
        <f>INDEX(MTT_codes,MATCH(loaded!BC592,MTT,0))</f>
        <v>#N/A</v>
      </c>
      <c r="AC592" t="str">
        <f>_xlfn.IFNA(INDEX(MTT_codes,MATCH(loaded!BE592,MTT,0)),"")</f>
        <v/>
      </c>
      <c r="AD592" t="str">
        <f>_xlfn.IFNA(INDEX(MTT_codes,MATCH(loaded!BG592,MTT,0)),"")</f>
        <v/>
      </c>
      <c r="AE592" t="str">
        <f>_xlfn.IFNA(INDEX(MTT_codes,MATCH(loaded!BI592,MTT,0)),"")</f>
        <v/>
      </c>
      <c r="AF592" t="str">
        <f>_xlfn.IFNA(INDEX(MTT_codes,MATCH(loaded!BK592,MTT,0)),"")</f>
        <v/>
      </c>
      <c r="AG592" t="str">
        <f>_xlfn.IFNA(INDEX(MTT_codes,MATCH(loaded!BM592,MTT,0)),"")</f>
        <v/>
      </c>
      <c r="AH592" t="e">
        <f>INDEX(liv_ar_codes,MATCH(loaded!BO592,liv_ar,0))</f>
        <v>#N/A</v>
      </c>
      <c r="AI592" t="str">
        <f>_xlfn.IFNA(INDEX(MTT_codes,MATCH(loaded!BQ592,MTT,0)),"")</f>
        <v/>
      </c>
      <c r="AJ592">
        <f>_xlfn.IFNA(INDEX(mental_codes,MATCH(loaded!BS592,mental,0)),9)</f>
        <v>9</v>
      </c>
    </row>
    <row r="593" spans="2:36">
      <c r="B593">
        <f>loaded!C593</f>
        <v>0</v>
      </c>
      <c r="C593">
        <f>loaded!I593</f>
        <v>0</v>
      </c>
      <c r="D593">
        <f>IF(loaded!K593="Male",1,IF(loaded!K593="Female",2,9))</f>
        <v>9</v>
      </c>
      <c r="E593" s="89" t="e">
        <f>IF(stats!$Y$13,DATE(RIGHT(loaded!M593,4),MID(loaded!M593,3,2),LEFT(loaded!M593,2)),DATE(RIGHT(loaded!M593,4), MID(loaded!M593,4,2),LEFT(loaded!M593,2)))</f>
        <v>#VALUE!</v>
      </c>
      <c r="F593" s="67" t="e">
        <f t="shared" si="18"/>
        <v>#VALUE!</v>
      </c>
      <c r="G593" t="str">
        <f>LEFT(loaded!O593,3)</f>
        <v/>
      </c>
      <c r="H593" s="67" t="str">
        <f>_xlfn.IFNA(INDEX(cntry_codes,MATCH(loaded!Q593,countries,0)),IF(loaded!Q593="","0003",""))</f>
        <v>0003</v>
      </c>
      <c r="I593" t="e">
        <f>INDEX(atsi_codes,MATCH(loaded!S593,atsi,0))</f>
        <v>#N/A</v>
      </c>
      <c r="J593" t="e">
        <f>INDEX(lang_codes,MATCH(loaded!U593,lang,0))</f>
        <v>#N/A</v>
      </c>
      <c r="K593" s="6">
        <f>loaded!W593</f>
        <v>0</v>
      </c>
      <c r="L593" t="e">
        <f>INDEX(us_acc_codes,MATCH(loaded!Y593,us_acc,0))</f>
        <v>#N/A</v>
      </c>
      <c r="M593" t="e">
        <f>INDEX(client_codes,MATCH(loaded!AA593,client,0))</f>
        <v>#N/A</v>
      </c>
      <c r="N593" t="e">
        <f>INDEX(src_ref_codes,MATCH(loaded!AC593,src_ref,0))</f>
        <v>#N/A</v>
      </c>
      <c r="O593" s="89" t="e">
        <f>IF(stats!$Y$13,DATE(RIGHT(loaded!AE593,4),MID(loaded!AE593,3,2),LEFT(loaded!AE593,2)),DATE(RIGHT(loaded!AE593,4),MID(loaded!AE593,4,2),LEFT(loaded!AE593,2)))</f>
        <v>#VALUE!</v>
      </c>
      <c r="P593" s="89" t="e">
        <f>IF(stats!$Y$13,DATE(RIGHT(loaded!AG593,4),MID(loaded!AG593,3,2),LEFT(loaded!AG593,2)),DATE(RIGHT(loaded!AG593,4),MID(loaded!AG593,4,2),LEFT(loaded!AG593,2)))</f>
        <v>#VALUE!</v>
      </c>
      <c r="Q593" s="67" t="e">
        <f t="shared" si="19"/>
        <v>#VALUE!</v>
      </c>
      <c r="R593" t="e">
        <f>INDEX(reces_codes,MATCH(loaded!AI593,reason,0))</f>
        <v>#N/A</v>
      </c>
      <c r="S593" t="e">
        <f>INDEX(TDS_codes,MATCH(loaded!AK593,TDS,0))</f>
        <v>#N/A</v>
      </c>
      <c r="T593" t="e">
        <f>IF(M593=2,"",INDEX(method_codes,MATCH(loaded!AM593,method,0)))</f>
        <v>#N/A</v>
      </c>
      <c r="U593" t="e">
        <f>IF(M593=2,"",INDEX(inj_codes,MATCH(loaded!AO593,inj,0)))</f>
        <v>#N/A</v>
      </c>
      <c r="V593" t="e">
        <f>IF(M593=2,"",INDEX(drug_codes,MATCH(loaded!AQ593,drug,0)))</f>
        <v>#N/A</v>
      </c>
      <c r="W593" t="e">
        <f>IF(M593=2,"",_xlfn.IFNA(INDEX(drug_codes,MATCH(loaded!AS593,drug,0)),""))</f>
        <v>#N/A</v>
      </c>
      <c r="X593" t="e">
        <f>IF(M593=2,"",_xlfn.IFNA(INDEX(drug_codes,MATCH(loaded!AU593,drug,0)),""))</f>
        <v>#N/A</v>
      </c>
      <c r="Y593" t="e">
        <f>IF(M593=2,"",_xlfn.IFNA(INDEX(drug_codes,MATCH(loaded!AW593,drug,0)),""))</f>
        <v>#N/A</v>
      </c>
      <c r="Z593" t="e">
        <f>IF(M593=2,"",_xlfn.IFNA(INDEX(drug_codes,MATCH(loaded!AY593,drug,0)),""))</f>
        <v>#N/A</v>
      </c>
      <c r="AA593" t="e">
        <f>IF(M593=2,"",_xlfn.IFNA(INDEX(drug_codes,MATCH(loaded!BA593,drug,0)),""))</f>
        <v>#N/A</v>
      </c>
      <c r="AB593" t="e">
        <f>INDEX(MTT_codes,MATCH(loaded!BC593,MTT,0))</f>
        <v>#N/A</v>
      </c>
      <c r="AC593" t="str">
        <f>_xlfn.IFNA(INDEX(MTT_codes,MATCH(loaded!BE593,MTT,0)),"")</f>
        <v/>
      </c>
      <c r="AD593" t="str">
        <f>_xlfn.IFNA(INDEX(MTT_codes,MATCH(loaded!BG593,MTT,0)),"")</f>
        <v/>
      </c>
      <c r="AE593" t="str">
        <f>_xlfn.IFNA(INDEX(MTT_codes,MATCH(loaded!BI593,MTT,0)),"")</f>
        <v/>
      </c>
      <c r="AF593" t="str">
        <f>_xlfn.IFNA(INDEX(MTT_codes,MATCH(loaded!BK593,MTT,0)),"")</f>
        <v/>
      </c>
      <c r="AG593" t="str">
        <f>_xlfn.IFNA(INDEX(MTT_codes,MATCH(loaded!BM593,MTT,0)),"")</f>
        <v/>
      </c>
      <c r="AH593" t="e">
        <f>INDEX(liv_ar_codes,MATCH(loaded!BO593,liv_ar,0))</f>
        <v>#N/A</v>
      </c>
      <c r="AI593" t="str">
        <f>_xlfn.IFNA(INDEX(MTT_codes,MATCH(loaded!BQ593,MTT,0)),"")</f>
        <v/>
      </c>
      <c r="AJ593">
        <f>_xlfn.IFNA(INDEX(mental_codes,MATCH(loaded!BS593,mental,0)),9)</f>
        <v>9</v>
      </c>
    </row>
    <row r="594" spans="2:36">
      <c r="B594">
        <f>loaded!C594</f>
        <v>0</v>
      </c>
      <c r="C594">
        <f>loaded!I594</f>
        <v>0</v>
      </c>
      <c r="D594">
        <f>IF(loaded!K594="Male",1,IF(loaded!K594="Female",2,9))</f>
        <v>9</v>
      </c>
      <c r="E594" s="89" t="e">
        <f>IF(stats!$Y$13,DATE(RIGHT(loaded!M594,4),MID(loaded!M594,3,2),LEFT(loaded!M594,2)),DATE(RIGHT(loaded!M594,4), MID(loaded!M594,4,2),LEFT(loaded!M594,2)))</f>
        <v>#VALUE!</v>
      </c>
      <c r="F594" s="67" t="e">
        <f t="shared" si="18"/>
        <v>#VALUE!</v>
      </c>
      <c r="G594" t="str">
        <f>LEFT(loaded!O594,3)</f>
        <v/>
      </c>
      <c r="H594" s="67" t="str">
        <f>_xlfn.IFNA(INDEX(cntry_codes,MATCH(loaded!Q594,countries,0)),IF(loaded!Q594="","0003",""))</f>
        <v>0003</v>
      </c>
      <c r="I594" t="e">
        <f>INDEX(atsi_codes,MATCH(loaded!S594,atsi,0))</f>
        <v>#N/A</v>
      </c>
      <c r="J594" t="e">
        <f>INDEX(lang_codes,MATCH(loaded!U594,lang,0))</f>
        <v>#N/A</v>
      </c>
      <c r="K594" s="6">
        <f>loaded!W594</f>
        <v>0</v>
      </c>
      <c r="L594" t="e">
        <f>INDEX(us_acc_codes,MATCH(loaded!Y594,us_acc,0))</f>
        <v>#N/A</v>
      </c>
      <c r="M594" t="e">
        <f>INDEX(client_codes,MATCH(loaded!AA594,client,0))</f>
        <v>#N/A</v>
      </c>
      <c r="N594" t="e">
        <f>INDEX(src_ref_codes,MATCH(loaded!AC594,src_ref,0))</f>
        <v>#N/A</v>
      </c>
      <c r="O594" s="89" t="e">
        <f>IF(stats!$Y$13,DATE(RIGHT(loaded!AE594,4),MID(loaded!AE594,3,2),LEFT(loaded!AE594,2)),DATE(RIGHT(loaded!AE594,4),MID(loaded!AE594,4,2),LEFT(loaded!AE594,2)))</f>
        <v>#VALUE!</v>
      </c>
      <c r="P594" s="89" t="e">
        <f>IF(stats!$Y$13,DATE(RIGHT(loaded!AG594,4),MID(loaded!AG594,3,2),LEFT(loaded!AG594,2)),DATE(RIGHT(loaded!AG594,4),MID(loaded!AG594,4,2),LEFT(loaded!AG594,2)))</f>
        <v>#VALUE!</v>
      </c>
      <c r="Q594" s="67" t="e">
        <f t="shared" si="19"/>
        <v>#VALUE!</v>
      </c>
      <c r="R594" t="e">
        <f>INDEX(reces_codes,MATCH(loaded!AI594,reason,0))</f>
        <v>#N/A</v>
      </c>
      <c r="S594" t="e">
        <f>INDEX(TDS_codes,MATCH(loaded!AK594,TDS,0))</f>
        <v>#N/A</v>
      </c>
      <c r="T594" t="e">
        <f>IF(M594=2,"",INDEX(method_codes,MATCH(loaded!AM594,method,0)))</f>
        <v>#N/A</v>
      </c>
      <c r="U594" t="e">
        <f>IF(M594=2,"",INDEX(inj_codes,MATCH(loaded!AO594,inj,0)))</f>
        <v>#N/A</v>
      </c>
      <c r="V594" t="e">
        <f>IF(M594=2,"",INDEX(drug_codes,MATCH(loaded!AQ594,drug,0)))</f>
        <v>#N/A</v>
      </c>
      <c r="W594" t="e">
        <f>IF(M594=2,"",_xlfn.IFNA(INDEX(drug_codes,MATCH(loaded!AS594,drug,0)),""))</f>
        <v>#N/A</v>
      </c>
      <c r="X594" t="e">
        <f>IF(M594=2,"",_xlfn.IFNA(INDEX(drug_codes,MATCH(loaded!AU594,drug,0)),""))</f>
        <v>#N/A</v>
      </c>
      <c r="Y594" t="e">
        <f>IF(M594=2,"",_xlfn.IFNA(INDEX(drug_codes,MATCH(loaded!AW594,drug,0)),""))</f>
        <v>#N/A</v>
      </c>
      <c r="Z594" t="e">
        <f>IF(M594=2,"",_xlfn.IFNA(INDEX(drug_codes,MATCH(loaded!AY594,drug,0)),""))</f>
        <v>#N/A</v>
      </c>
      <c r="AA594" t="e">
        <f>IF(M594=2,"",_xlfn.IFNA(INDEX(drug_codes,MATCH(loaded!BA594,drug,0)),""))</f>
        <v>#N/A</v>
      </c>
      <c r="AB594" t="e">
        <f>INDEX(MTT_codes,MATCH(loaded!BC594,MTT,0))</f>
        <v>#N/A</v>
      </c>
      <c r="AC594" t="str">
        <f>_xlfn.IFNA(INDEX(MTT_codes,MATCH(loaded!BE594,MTT,0)),"")</f>
        <v/>
      </c>
      <c r="AD594" t="str">
        <f>_xlfn.IFNA(INDEX(MTT_codes,MATCH(loaded!BG594,MTT,0)),"")</f>
        <v/>
      </c>
      <c r="AE594" t="str">
        <f>_xlfn.IFNA(INDEX(MTT_codes,MATCH(loaded!BI594,MTT,0)),"")</f>
        <v/>
      </c>
      <c r="AF594" t="str">
        <f>_xlfn.IFNA(INDEX(MTT_codes,MATCH(loaded!BK594,MTT,0)),"")</f>
        <v/>
      </c>
      <c r="AG594" t="str">
        <f>_xlfn.IFNA(INDEX(MTT_codes,MATCH(loaded!BM594,MTT,0)),"")</f>
        <v/>
      </c>
      <c r="AH594" t="e">
        <f>INDEX(liv_ar_codes,MATCH(loaded!BO594,liv_ar,0))</f>
        <v>#N/A</v>
      </c>
      <c r="AI594" t="str">
        <f>_xlfn.IFNA(INDEX(MTT_codes,MATCH(loaded!BQ594,MTT,0)),"")</f>
        <v/>
      </c>
      <c r="AJ594">
        <f>_xlfn.IFNA(INDEX(mental_codes,MATCH(loaded!BS594,mental,0)),9)</f>
        <v>9</v>
      </c>
    </row>
    <row r="595" spans="2:36">
      <c r="B595">
        <f>loaded!C595</f>
        <v>0</v>
      </c>
      <c r="C595">
        <f>loaded!I595</f>
        <v>0</v>
      </c>
      <c r="D595">
        <f>IF(loaded!K595="Male",1,IF(loaded!K595="Female",2,9))</f>
        <v>9</v>
      </c>
      <c r="E595" s="89" t="e">
        <f>IF(stats!$Y$13,DATE(RIGHT(loaded!M595,4),MID(loaded!M595,3,2),LEFT(loaded!M595,2)),DATE(RIGHT(loaded!M595,4), MID(loaded!M595,4,2),LEFT(loaded!M595,2)))</f>
        <v>#VALUE!</v>
      </c>
      <c r="F595" s="67" t="e">
        <f t="shared" si="18"/>
        <v>#VALUE!</v>
      </c>
      <c r="G595" t="str">
        <f>LEFT(loaded!O595,3)</f>
        <v/>
      </c>
      <c r="H595" s="67" t="str">
        <f>_xlfn.IFNA(INDEX(cntry_codes,MATCH(loaded!Q595,countries,0)),IF(loaded!Q595="","0003",""))</f>
        <v>0003</v>
      </c>
      <c r="I595" t="e">
        <f>INDEX(atsi_codes,MATCH(loaded!S595,atsi,0))</f>
        <v>#N/A</v>
      </c>
      <c r="J595" t="e">
        <f>INDEX(lang_codes,MATCH(loaded!U595,lang,0))</f>
        <v>#N/A</v>
      </c>
      <c r="K595" s="6">
        <f>loaded!W595</f>
        <v>0</v>
      </c>
      <c r="L595" t="e">
        <f>INDEX(us_acc_codes,MATCH(loaded!Y595,us_acc,0))</f>
        <v>#N/A</v>
      </c>
      <c r="M595" t="e">
        <f>INDEX(client_codes,MATCH(loaded!AA595,client,0))</f>
        <v>#N/A</v>
      </c>
      <c r="N595" t="e">
        <f>INDEX(src_ref_codes,MATCH(loaded!AC595,src_ref,0))</f>
        <v>#N/A</v>
      </c>
      <c r="O595" s="89" t="e">
        <f>IF(stats!$Y$13,DATE(RIGHT(loaded!AE595,4),MID(loaded!AE595,3,2),LEFT(loaded!AE595,2)),DATE(RIGHT(loaded!AE595,4),MID(loaded!AE595,4,2),LEFT(loaded!AE595,2)))</f>
        <v>#VALUE!</v>
      </c>
      <c r="P595" s="89" t="e">
        <f>IF(stats!$Y$13,DATE(RIGHT(loaded!AG595,4),MID(loaded!AG595,3,2),LEFT(loaded!AG595,2)),DATE(RIGHT(loaded!AG595,4),MID(loaded!AG595,4,2),LEFT(loaded!AG595,2)))</f>
        <v>#VALUE!</v>
      </c>
      <c r="Q595" s="67" t="e">
        <f t="shared" si="19"/>
        <v>#VALUE!</v>
      </c>
      <c r="R595" t="e">
        <f>INDEX(reces_codes,MATCH(loaded!AI595,reason,0))</f>
        <v>#N/A</v>
      </c>
      <c r="S595" t="e">
        <f>INDEX(TDS_codes,MATCH(loaded!AK595,TDS,0))</f>
        <v>#N/A</v>
      </c>
      <c r="T595" t="e">
        <f>IF(M595=2,"",INDEX(method_codes,MATCH(loaded!AM595,method,0)))</f>
        <v>#N/A</v>
      </c>
      <c r="U595" t="e">
        <f>IF(M595=2,"",INDEX(inj_codes,MATCH(loaded!AO595,inj,0)))</f>
        <v>#N/A</v>
      </c>
      <c r="V595" t="e">
        <f>IF(M595=2,"",INDEX(drug_codes,MATCH(loaded!AQ595,drug,0)))</f>
        <v>#N/A</v>
      </c>
      <c r="W595" t="e">
        <f>IF(M595=2,"",_xlfn.IFNA(INDEX(drug_codes,MATCH(loaded!AS595,drug,0)),""))</f>
        <v>#N/A</v>
      </c>
      <c r="X595" t="e">
        <f>IF(M595=2,"",_xlfn.IFNA(INDEX(drug_codes,MATCH(loaded!AU595,drug,0)),""))</f>
        <v>#N/A</v>
      </c>
      <c r="Y595" t="e">
        <f>IF(M595=2,"",_xlfn.IFNA(INDEX(drug_codes,MATCH(loaded!AW595,drug,0)),""))</f>
        <v>#N/A</v>
      </c>
      <c r="Z595" t="e">
        <f>IF(M595=2,"",_xlfn.IFNA(INDEX(drug_codes,MATCH(loaded!AY595,drug,0)),""))</f>
        <v>#N/A</v>
      </c>
      <c r="AA595" t="e">
        <f>IF(M595=2,"",_xlfn.IFNA(INDEX(drug_codes,MATCH(loaded!BA595,drug,0)),""))</f>
        <v>#N/A</v>
      </c>
      <c r="AB595" t="e">
        <f>INDEX(MTT_codes,MATCH(loaded!BC595,MTT,0))</f>
        <v>#N/A</v>
      </c>
      <c r="AC595" t="str">
        <f>_xlfn.IFNA(INDEX(MTT_codes,MATCH(loaded!BE595,MTT,0)),"")</f>
        <v/>
      </c>
      <c r="AD595" t="str">
        <f>_xlfn.IFNA(INDEX(MTT_codes,MATCH(loaded!BG595,MTT,0)),"")</f>
        <v/>
      </c>
      <c r="AE595" t="str">
        <f>_xlfn.IFNA(INDEX(MTT_codes,MATCH(loaded!BI595,MTT,0)),"")</f>
        <v/>
      </c>
      <c r="AF595" t="str">
        <f>_xlfn.IFNA(INDEX(MTT_codes,MATCH(loaded!BK595,MTT,0)),"")</f>
        <v/>
      </c>
      <c r="AG595" t="str">
        <f>_xlfn.IFNA(INDEX(MTT_codes,MATCH(loaded!BM595,MTT,0)),"")</f>
        <v/>
      </c>
      <c r="AH595" t="e">
        <f>INDEX(liv_ar_codes,MATCH(loaded!BO595,liv_ar,0))</f>
        <v>#N/A</v>
      </c>
      <c r="AI595" t="str">
        <f>_xlfn.IFNA(INDEX(MTT_codes,MATCH(loaded!BQ595,MTT,0)),"")</f>
        <v/>
      </c>
      <c r="AJ595">
        <f>_xlfn.IFNA(INDEX(mental_codes,MATCH(loaded!BS595,mental,0)),9)</f>
        <v>9</v>
      </c>
    </row>
    <row r="596" spans="2:36">
      <c r="B596">
        <f>loaded!C596</f>
        <v>0</v>
      </c>
      <c r="C596">
        <f>loaded!I596</f>
        <v>0</v>
      </c>
      <c r="D596">
        <f>IF(loaded!K596="Male",1,IF(loaded!K596="Female",2,9))</f>
        <v>9</v>
      </c>
      <c r="E596" s="89" t="e">
        <f>IF(stats!$Y$13,DATE(RIGHT(loaded!M596,4),MID(loaded!M596,3,2),LEFT(loaded!M596,2)),DATE(RIGHT(loaded!M596,4), MID(loaded!M596,4,2),LEFT(loaded!M596,2)))</f>
        <v>#VALUE!</v>
      </c>
      <c r="F596" s="67" t="e">
        <f t="shared" si="18"/>
        <v>#VALUE!</v>
      </c>
      <c r="G596" t="str">
        <f>LEFT(loaded!O596,3)</f>
        <v/>
      </c>
      <c r="H596" s="67" t="str">
        <f>_xlfn.IFNA(INDEX(cntry_codes,MATCH(loaded!Q596,countries,0)),IF(loaded!Q596="","0003",""))</f>
        <v>0003</v>
      </c>
      <c r="I596" t="e">
        <f>INDEX(atsi_codes,MATCH(loaded!S596,atsi,0))</f>
        <v>#N/A</v>
      </c>
      <c r="J596" t="e">
        <f>INDEX(lang_codes,MATCH(loaded!U596,lang,0))</f>
        <v>#N/A</v>
      </c>
      <c r="K596" s="6">
        <f>loaded!W596</f>
        <v>0</v>
      </c>
      <c r="L596" t="e">
        <f>INDEX(us_acc_codes,MATCH(loaded!Y596,us_acc,0))</f>
        <v>#N/A</v>
      </c>
      <c r="M596" t="e">
        <f>INDEX(client_codes,MATCH(loaded!AA596,client,0))</f>
        <v>#N/A</v>
      </c>
      <c r="N596" t="e">
        <f>INDEX(src_ref_codes,MATCH(loaded!AC596,src_ref,0))</f>
        <v>#N/A</v>
      </c>
      <c r="O596" s="89" t="e">
        <f>IF(stats!$Y$13,DATE(RIGHT(loaded!AE596,4),MID(loaded!AE596,3,2),LEFT(loaded!AE596,2)),DATE(RIGHT(loaded!AE596,4),MID(loaded!AE596,4,2),LEFT(loaded!AE596,2)))</f>
        <v>#VALUE!</v>
      </c>
      <c r="P596" s="89" t="e">
        <f>IF(stats!$Y$13,DATE(RIGHT(loaded!AG596,4),MID(loaded!AG596,3,2),LEFT(loaded!AG596,2)),DATE(RIGHT(loaded!AG596,4),MID(loaded!AG596,4,2),LEFT(loaded!AG596,2)))</f>
        <v>#VALUE!</v>
      </c>
      <c r="Q596" s="67" t="e">
        <f t="shared" si="19"/>
        <v>#VALUE!</v>
      </c>
      <c r="R596" t="e">
        <f>INDEX(reces_codes,MATCH(loaded!AI596,reason,0))</f>
        <v>#N/A</v>
      </c>
      <c r="S596" t="e">
        <f>INDEX(TDS_codes,MATCH(loaded!AK596,TDS,0))</f>
        <v>#N/A</v>
      </c>
      <c r="T596" t="e">
        <f>IF(M596=2,"",INDEX(method_codes,MATCH(loaded!AM596,method,0)))</f>
        <v>#N/A</v>
      </c>
      <c r="U596" t="e">
        <f>IF(M596=2,"",INDEX(inj_codes,MATCH(loaded!AO596,inj,0)))</f>
        <v>#N/A</v>
      </c>
      <c r="V596" t="e">
        <f>IF(M596=2,"",INDEX(drug_codes,MATCH(loaded!AQ596,drug,0)))</f>
        <v>#N/A</v>
      </c>
      <c r="W596" t="e">
        <f>IF(M596=2,"",_xlfn.IFNA(INDEX(drug_codes,MATCH(loaded!AS596,drug,0)),""))</f>
        <v>#N/A</v>
      </c>
      <c r="X596" t="e">
        <f>IF(M596=2,"",_xlfn.IFNA(INDEX(drug_codes,MATCH(loaded!AU596,drug,0)),""))</f>
        <v>#N/A</v>
      </c>
      <c r="Y596" t="e">
        <f>IF(M596=2,"",_xlfn.IFNA(INDEX(drug_codes,MATCH(loaded!AW596,drug,0)),""))</f>
        <v>#N/A</v>
      </c>
      <c r="Z596" t="e">
        <f>IF(M596=2,"",_xlfn.IFNA(INDEX(drug_codes,MATCH(loaded!AY596,drug,0)),""))</f>
        <v>#N/A</v>
      </c>
      <c r="AA596" t="e">
        <f>IF(M596=2,"",_xlfn.IFNA(INDEX(drug_codes,MATCH(loaded!BA596,drug,0)),""))</f>
        <v>#N/A</v>
      </c>
      <c r="AB596" t="e">
        <f>INDEX(MTT_codes,MATCH(loaded!BC596,MTT,0))</f>
        <v>#N/A</v>
      </c>
      <c r="AC596" t="str">
        <f>_xlfn.IFNA(INDEX(MTT_codes,MATCH(loaded!BE596,MTT,0)),"")</f>
        <v/>
      </c>
      <c r="AD596" t="str">
        <f>_xlfn.IFNA(INDEX(MTT_codes,MATCH(loaded!BG596,MTT,0)),"")</f>
        <v/>
      </c>
      <c r="AE596" t="str">
        <f>_xlfn.IFNA(INDEX(MTT_codes,MATCH(loaded!BI596,MTT,0)),"")</f>
        <v/>
      </c>
      <c r="AF596" t="str">
        <f>_xlfn.IFNA(INDEX(MTT_codes,MATCH(loaded!BK596,MTT,0)),"")</f>
        <v/>
      </c>
      <c r="AG596" t="str">
        <f>_xlfn.IFNA(INDEX(MTT_codes,MATCH(loaded!BM596,MTT,0)),"")</f>
        <v/>
      </c>
      <c r="AH596" t="e">
        <f>INDEX(liv_ar_codes,MATCH(loaded!BO596,liv_ar,0))</f>
        <v>#N/A</v>
      </c>
      <c r="AI596" t="str">
        <f>_xlfn.IFNA(INDEX(MTT_codes,MATCH(loaded!BQ596,MTT,0)),"")</f>
        <v/>
      </c>
      <c r="AJ596">
        <f>_xlfn.IFNA(INDEX(mental_codes,MATCH(loaded!BS596,mental,0)),9)</f>
        <v>9</v>
      </c>
    </row>
    <row r="597" spans="2:36">
      <c r="B597">
        <f>loaded!C597</f>
        <v>0</v>
      </c>
      <c r="C597">
        <f>loaded!I597</f>
        <v>0</v>
      </c>
      <c r="D597">
        <f>IF(loaded!K597="Male",1,IF(loaded!K597="Female",2,9))</f>
        <v>9</v>
      </c>
      <c r="E597" s="89" t="e">
        <f>IF(stats!$Y$13,DATE(RIGHT(loaded!M597,4),MID(loaded!M597,3,2),LEFT(loaded!M597,2)),DATE(RIGHT(loaded!M597,4), MID(loaded!M597,4,2),LEFT(loaded!M597,2)))</f>
        <v>#VALUE!</v>
      </c>
      <c r="F597" s="67" t="e">
        <f t="shared" si="18"/>
        <v>#VALUE!</v>
      </c>
      <c r="G597" t="str">
        <f>LEFT(loaded!O597,3)</f>
        <v/>
      </c>
      <c r="H597" s="67" t="str">
        <f>_xlfn.IFNA(INDEX(cntry_codes,MATCH(loaded!Q597,countries,0)),IF(loaded!Q597="","0003",""))</f>
        <v>0003</v>
      </c>
      <c r="I597" t="e">
        <f>INDEX(atsi_codes,MATCH(loaded!S597,atsi,0))</f>
        <v>#N/A</v>
      </c>
      <c r="J597" t="e">
        <f>INDEX(lang_codes,MATCH(loaded!U597,lang,0))</f>
        <v>#N/A</v>
      </c>
      <c r="K597" s="6">
        <f>loaded!W597</f>
        <v>0</v>
      </c>
      <c r="L597" t="e">
        <f>INDEX(us_acc_codes,MATCH(loaded!Y597,us_acc,0))</f>
        <v>#N/A</v>
      </c>
      <c r="M597" t="e">
        <f>INDEX(client_codes,MATCH(loaded!AA597,client,0))</f>
        <v>#N/A</v>
      </c>
      <c r="N597" t="e">
        <f>INDEX(src_ref_codes,MATCH(loaded!AC597,src_ref,0))</f>
        <v>#N/A</v>
      </c>
      <c r="O597" s="89" t="e">
        <f>IF(stats!$Y$13,DATE(RIGHT(loaded!AE597,4),MID(loaded!AE597,3,2),LEFT(loaded!AE597,2)),DATE(RIGHT(loaded!AE597,4),MID(loaded!AE597,4,2),LEFT(loaded!AE597,2)))</f>
        <v>#VALUE!</v>
      </c>
      <c r="P597" s="89" t="e">
        <f>IF(stats!$Y$13,DATE(RIGHT(loaded!AG597,4),MID(loaded!AG597,3,2),LEFT(loaded!AG597,2)),DATE(RIGHT(loaded!AG597,4),MID(loaded!AG597,4,2),LEFT(loaded!AG597,2)))</f>
        <v>#VALUE!</v>
      </c>
      <c r="Q597" s="67" t="e">
        <f t="shared" si="19"/>
        <v>#VALUE!</v>
      </c>
      <c r="R597" t="e">
        <f>INDEX(reces_codes,MATCH(loaded!AI597,reason,0))</f>
        <v>#N/A</v>
      </c>
      <c r="S597" t="e">
        <f>INDEX(TDS_codes,MATCH(loaded!AK597,TDS,0))</f>
        <v>#N/A</v>
      </c>
      <c r="T597" t="e">
        <f>IF(M597=2,"",INDEX(method_codes,MATCH(loaded!AM597,method,0)))</f>
        <v>#N/A</v>
      </c>
      <c r="U597" t="e">
        <f>IF(M597=2,"",INDEX(inj_codes,MATCH(loaded!AO597,inj,0)))</f>
        <v>#N/A</v>
      </c>
      <c r="V597" t="e">
        <f>IF(M597=2,"",INDEX(drug_codes,MATCH(loaded!AQ597,drug,0)))</f>
        <v>#N/A</v>
      </c>
      <c r="W597" t="e">
        <f>IF(M597=2,"",_xlfn.IFNA(INDEX(drug_codes,MATCH(loaded!AS597,drug,0)),""))</f>
        <v>#N/A</v>
      </c>
      <c r="X597" t="e">
        <f>IF(M597=2,"",_xlfn.IFNA(INDEX(drug_codes,MATCH(loaded!AU597,drug,0)),""))</f>
        <v>#N/A</v>
      </c>
      <c r="Y597" t="e">
        <f>IF(M597=2,"",_xlfn.IFNA(INDEX(drug_codes,MATCH(loaded!AW597,drug,0)),""))</f>
        <v>#N/A</v>
      </c>
      <c r="Z597" t="e">
        <f>IF(M597=2,"",_xlfn.IFNA(INDEX(drug_codes,MATCH(loaded!AY597,drug,0)),""))</f>
        <v>#N/A</v>
      </c>
      <c r="AA597" t="e">
        <f>IF(M597=2,"",_xlfn.IFNA(INDEX(drug_codes,MATCH(loaded!BA597,drug,0)),""))</f>
        <v>#N/A</v>
      </c>
      <c r="AB597" t="e">
        <f>INDEX(MTT_codes,MATCH(loaded!BC597,MTT,0))</f>
        <v>#N/A</v>
      </c>
      <c r="AC597" t="str">
        <f>_xlfn.IFNA(INDEX(MTT_codes,MATCH(loaded!BE597,MTT,0)),"")</f>
        <v/>
      </c>
      <c r="AD597" t="str">
        <f>_xlfn.IFNA(INDEX(MTT_codes,MATCH(loaded!BG597,MTT,0)),"")</f>
        <v/>
      </c>
      <c r="AE597" t="str">
        <f>_xlfn.IFNA(INDEX(MTT_codes,MATCH(loaded!BI597,MTT,0)),"")</f>
        <v/>
      </c>
      <c r="AF597" t="str">
        <f>_xlfn.IFNA(INDEX(MTT_codes,MATCH(loaded!BK597,MTT,0)),"")</f>
        <v/>
      </c>
      <c r="AG597" t="str">
        <f>_xlfn.IFNA(INDEX(MTT_codes,MATCH(loaded!BM597,MTT,0)),"")</f>
        <v/>
      </c>
      <c r="AH597" t="e">
        <f>INDEX(liv_ar_codes,MATCH(loaded!BO597,liv_ar,0))</f>
        <v>#N/A</v>
      </c>
      <c r="AI597" t="str">
        <f>_xlfn.IFNA(INDEX(MTT_codes,MATCH(loaded!BQ597,MTT,0)),"")</f>
        <v/>
      </c>
      <c r="AJ597">
        <f>_xlfn.IFNA(INDEX(mental_codes,MATCH(loaded!BS597,mental,0)),9)</f>
        <v>9</v>
      </c>
    </row>
    <row r="598" spans="2:36">
      <c r="B598">
        <f>loaded!C598</f>
        <v>0</v>
      </c>
      <c r="C598">
        <f>loaded!I598</f>
        <v>0</v>
      </c>
      <c r="D598">
        <f>IF(loaded!K598="Male",1,IF(loaded!K598="Female",2,9))</f>
        <v>9</v>
      </c>
      <c r="E598" s="89" t="e">
        <f>IF(stats!$Y$13,DATE(RIGHT(loaded!M598,4),MID(loaded!M598,3,2),LEFT(loaded!M598,2)),DATE(RIGHT(loaded!M598,4), MID(loaded!M598,4,2),LEFT(loaded!M598,2)))</f>
        <v>#VALUE!</v>
      </c>
      <c r="F598" s="67" t="e">
        <f t="shared" si="18"/>
        <v>#VALUE!</v>
      </c>
      <c r="G598" t="str">
        <f>LEFT(loaded!O598,3)</f>
        <v/>
      </c>
      <c r="H598" s="67" t="str">
        <f>_xlfn.IFNA(INDEX(cntry_codes,MATCH(loaded!Q598,countries,0)),IF(loaded!Q598="","0003",""))</f>
        <v>0003</v>
      </c>
      <c r="I598" t="e">
        <f>INDEX(atsi_codes,MATCH(loaded!S598,atsi,0))</f>
        <v>#N/A</v>
      </c>
      <c r="J598" t="e">
        <f>INDEX(lang_codes,MATCH(loaded!U598,lang,0))</f>
        <v>#N/A</v>
      </c>
      <c r="K598" s="6">
        <f>loaded!W598</f>
        <v>0</v>
      </c>
      <c r="L598" t="e">
        <f>INDEX(us_acc_codes,MATCH(loaded!Y598,us_acc,0))</f>
        <v>#N/A</v>
      </c>
      <c r="M598" t="e">
        <f>INDEX(client_codes,MATCH(loaded!AA598,client,0))</f>
        <v>#N/A</v>
      </c>
      <c r="N598" t="e">
        <f>INDEX(src_ref_codes,MATCH(loaded!AC598,src_ref,0))</f>
        <v>#N/A</v>
      </c>
      <c r="O598" s="89" t="e">
        <f>IF(stats!$Y$13,DATE(RIGHT(loaded!AE598,4),MID(loaded!AE598,3,2),LEFT(loaded!AE598,2)),DATE(RIGHT(loaded!AE598,4),MID(loaded!AE598,4,2),LEFT(loaded!AE598,2)))</f>
        <v>#VALUE!</v>
      </c>
      <c r="P598" s="89" t="e">
        <f>IF(stats!$Y$13,DATE(RIGHT(loaded!AG598,4),MID(loaded!AG598,3,2),LEFT(loaded!AG598,2)),DATE(RIGHT(loaded!AG598,4),MID(loaded!AG598,4,2),LEFT(loaded!AG598,2)))</f>
        <v>#VALUE!</v>
      </c>
      <c r="Q598" s="67" t="e">
        <f t="shared" si="19"/>
        <v>#VALUE!</v>
      </c>
      <c r="R598" t="e">
        <f>INDEX(reces_codes,MATCH(loaded!AI598,reason,0))</f>
        <v>#N/A</v>
      </c>
      <c r="S598" t="e">
        <f>INDEX(TDS_codes,MATCH(loaded!AK598,TDS,0))</f>
        <v>#N/A</v>
      </c>
      <c r="T598" t="e">
        <f>IF(M598=2,"",INDEX(method_codes,MATCH(loaded!AM598,method,0)))</f>
        <v>#N/A</v>
      </c>
      <c r="U598" t="e">
        <f>IF(M598=2,"",INDEX(inj_codes,MATCH(loaded!AO598,inj,0)))</f>
        <v>#N/A</v>
      </c>
      <c r="V598" t="e">
        <f>IF(M598=2,"",INDEX(drug_codes,MATCH(loaded!AQ598,drug,0)))</f>
        <v>#N/A</v>
      </c>
      <c r="W598" t="e">
        <f>IF(M598=2,"",_xlfn.IFNA(INDEX(drug_codes,MATCH(loaded!AS598,drug,0)),""))</f>
        <v>#N/A</v>
      </c>
      <c r="X598" t="e">
        <f>IF(M598=2,"",_xlfn.IFNA(INDEX(drug_codes,MATCH(loaded!AU598,drug,0)),""))</f>
        <v>#N/A</v>
      </c>
      <c r="Y598" t="e">
        <f>IF(M598=2,"",_xlfn.IFNA(INDEX(drug_codes,MATCH(loaded!AW598,drug,0)),""))</f>
        <v>#N/A</v>
      </c>
      <c r="Z598" t="e">
        <f>IF(M598=2,"",_xlfn.IFNA(INDEX(drug_codes,MATCH(loaded!AY598,drug,0)),""))</f>
        <v>#N/A</v>
      </c>
      <c r="AA598" t="e">
        <f>IF(M598=2,"",_xlfn.IFNA(INDEX(drug_codes,MATCH(loaded!BA598,drug,0)),""))</f>
        <v>#N/A</v>
      </c>
      <c r="AB598" t="e">
        <f>INDEX(MTT_codes,MATCH(loaded!BC598,MTT,0))</f>
        <v>#N/A</v>
      </c>
      <c r="AC598" t="str">
        <f>_xlfn.IFNA(INDEX(MTT_codes,MATCH(loaded!BE598,MTT,0)),"")</f>
        <v/>
      </c>
      <c r="AD598" t="str">
        <f>_xlfn.IFNA(INDEX(MTT_codes,MATCH(loaded!BG598,MTT,0)),"")</f>
        <v/>
      </c>
      <c r="AE598" t="str">
        <f>_xlfn.IFNA(INDEX(MTT_codes,MATCH(loaded!BI598,MTT,0)),"")</f>
        <v/>
      </c>
      <c r="AF598" t="str">
        <f>_xlfn.IFNA(INDEX(MTT_codes,MATCH(loaded!BK598,MTT,0)),"")</f>
        <v/>
      </c>
      <c r="AG598" t="str">
        <f>_xlfn.IFNA(INDEX(MTT_codes,MATCH(loaded!BM598,MTT,0)),"")</f>
        <v/>
      </c>
      <c r="AH598" t="e">
        <f>INDEX(liv_ar_codes,MATCH(loaded!BO598,liv_ar,0))</f>
        <v>#N/A</v>
      </c>
      <c r="AI598" t="str">
        <f>_xlfn.IFNA(INDEX(MTT_codes,MATCH(loaded!BQ598,MTT,0)),"")</f>
        <v/>
      </c>
      <c r="AJ598">
        <f>_xlfn.IFNA(INDEX(mental_codes,MATCH(loaded!BS598,mental,0)),9)</f>
        <v>9</v>
      </c>
    </row>
    <row r="599" spans="2:36">
      <c r="B599">
        <f>loaded!C599</f>
        <v>0</v>
      </c>
      <c r="C599">
        <f>loaded!I599</f>
        <v>0</v>
      </c>
      <c r="D599">
        <f>IF(loaded!K599="Male",1,IF(loaded!K599="Female",2,9))</f>
        <v>9</v>
      </c>
      <c r="E599" s="89" t="e">
        <f>IF(stats!$Y$13,DATE(RIGHT(loaded!M599,4),MID(loaded!M599,3,2),LEFT(loaded!M599,2)),DATE(RIGHT(loaded!M599,4), MID(loaded!M599,4,2),LEFT(loaded!M599,2)))</f>
        <v>#VALUE!</v>
      </c>
      <c r="F599" s="67" t="e">
        <f t="shared" si="18"/>
        <v>#VALUE!</v>
      </c>
      <c r="G599" t="str">
        <f>LEFT(loaded!O599,3)</f>
        <v/>
      </c>
      <c r="H599" s="67" t="str">
        <f>_xlfn.IFNA(INDEX(cntry_codes,MATCH(loaded!Q599,countries,0)),IF(loaded!Q599="","0003",""))</f>
        <v>0003</v>
      </c>
      <c r="I599" t="e">
        <f>INDEX(atsi_codes,MATCH(loaded!S599,atsi,0))</f>
        <v>#N/A</v>
      </c>
      <c r="J599" t="e">
        <f>INDEX(lang_codes,MATCH(loaded!U599,lang,0))</f>
        <v>#N/A</v>
      </c>
      <c r="K599" s="6">
        <f>loaded!W599</f>
        <v>0</v>
      </c>
      <c r="L599" t="e">
        <f>INDEX(us_acc_codes,MATCH(loaded!Y599,us_acc,0))</f>
        <v>#N/A</v>
      </c>
      <c r="M599" t="e">
        <f>INDEX(client_codes,MATCH(loaded!AA599,client,0))</f>
        <v>#N/A</v>
      </c>
      <c r="N599" t="e">
        <f>INDEX(src_ref_codes,MATCH(loaded!AC599,src_ref,0))</f>
        <v>#N/A</v>
      </c>
      <c r="O599" s="89" t="e">
        <f>IF(stats!$Y$13,DATE(RIGHT(loaded!AE599,4),MID(loaded!AE599,3,2),LEFT(loaded!AE599,2)),DATE(RIGHT(loaded!AE599,4),MID(loaded!AE599,4,2),LEFT(loaded!AE599,2)))</f>
        <v>#VALUE!</v>
      </c>
      <c r="P599" s="89" t="e">
        <f>IF(stats!$Y$13,DATE(RIGHT(loaded!AG599,4),MID(loaded!AG599,3,2),LEFT(loaded!AG599,2)),DATE(RIGHT(loaded!AG599,4),MID(loaded!AG599,4,2),LEFT(loaded!AG599,2)))</f>
        <v>#VALUE!</v>
      </c>
      <c r="Q599" s="67" t="e">
        <f t="shared" si="19"/>
        <v>#VALUE!</v>
      </c>
      <c r="R599" t="e">
        <f>INDEX(reces_codes,MATCH(loaded!AI599,reason,0))</f>
        <v>#N/A</v>
      </c>
      <c r="S599" t="e">
        <f>INDEX(TDS_codes,MATCH(loaded!AK599,TDS,0))</f>
        <v>#N/A</v>
      </c>
      <c r="T599" t="e">
        <f>IF(M599=2,"",INDEX(method_codes,MATCH(loaded!AM599,method,0)))</f>
        <v>#N/A</v>
      </c>
      <c r="U599" t="e">
        <f>IF(M599=2,"",INDEX(inj_codes,MATCH(loaded!AO599,inj,0)))</f>
        <v>#N/A</v>
      </c>
      <c r="V599" t="e">
        <f>IF(M599=2,"",INDEX(drug_codes,MATCH(loaded!AQ599,drug,0)))</f>
        <v>#N/A</v>
      </c>
      <c r="W599" t="e">
        <f>IF(M599=2,"",_xlfn.IFNA(INDEX(drug_codes,MATCH(loaded!AS599,drug,0)),""))</f>
        <v>#N/A</v>
      </c>
      <c r="X599" t="e">
        <f>IF(M599=2,"",_xlfn.IFNA(INDEX(drug_codes,MATCH(loaded!AU599,drug,0)),""))</f>
        <v>#N/A</v>
      </c>
      <c r="Y599" t="e">
        <f>IF(M599=2,"",_xlfn.IFNA(INDEX(drug_codes,MATCH(loaded!AW599,drug,0)),""))</f>
        <v>#N/A</v>
      </c>
      <c r="Z599" t="e">
        <f>IF(M599=2,"",_xlfn.IFNA(INDEX(drug_codes,MATCH(loaded!AY599,drug,0)),""))</f>
        <v>#N/A</v>
      </c>
      <c r="AA599" t="e">
        <f>IF(M599=2,"",_xlfn.IFNA(INDEX(drug_codes,MATCH(loaded!BA599,drug,0)),""))</f>
        <v>#N/A</v>
      </c>
      <c r="AB599" t="e">
        <f>INDEX(MTT_codes,MATCH(loaded!BC599,MTT,0))</f>
        <v>#N/A</v>
      </c>
      <c r="AC599" t="str">
        <f>_xlfn.IFNA(INDEX(MTT_codes,MATCH(loaded!BE599,MTT,0)),"")</f>
        <v/>
      </c>
      <c r="AD599" t="str">
        <f>_xlfn.IFNA(INDEX(MTT_codes,MATCH(loaded!BG599,MTT,0)),"")</f>
        <v/>
      </c>
      <c r="AE599" t="str">
        <f>_xlfn.IFNA(INDEX(MTT_codes,MATCH(loaded!BI599,MTT,0)),"")</f>
        <v/>
      </c>
      <c r="AF599" t="str">
        <f>_xlfn.IFNA(INDEX(MTT_codes,MATCH(loaded!BK599,MTT,0)),"")</f>
        <v/>
      </c>
      <c r="AG599" t="str">
        <f>_xlfn.IFNA(INDEX(MTT_codes,MATCH(loaded!BM599,MTT,0)),"")</f>
        <v/>
      </c>
      <c r="AH599" t="e">
        <f>INDEX(liv_ar_codes,MATCH(loaded!BO599,liv_ar,0))</f>
        <v>#N/A</v>
      </c>
      <c r="AI599" t="str">
        <f>_xlfn.IFNA(INDEX(MTT_codes,MATCH(loaded!BQ599,MTT,0)),"")</f>
        <v/>
      </c>
      <c r="AJ599">
        <f>_xlfn.IFNA(INDEX(mental_codes,MATCH(loaded!BS599,mental,0)),9)</f>
        <v>9</v>
      </c>
    </row>
    <row r="600" spans="2:36">
      <c r="B600">
        <f>loaded!C600</f>
        <v>0</v>
      </c>
      <c r="C600">
        <f>loaded!I600</f>
        <v>0</v>
      </c>
      <c r="D600">
        <f>IF(loaded!K600="Male",1,IF(loaded!K600="Female",2,9))</f>
        <v>9</v>
      </c>
      <c r="E600" s="89" t="e">
        <f>IF(stats!$Y$13,DATE(RIGHT(loaded!M600,4),MID(loaded!M600,3,2),LEFT(loaded!M600,2)),DATE(RIGHT(loaded!M600,4), MID(loaded!M600,4,2),LEFT(loaded!M600,2)))</f>
        <v>#VALUE!</v>
      </c>
      <c r="F600" s="67" t="e">
        <f t="shared" si="18"/>
        <v>#VALUE!</v>
      </c>
      <c r="G600" t="str">
        <f>LEFT(loaded!O600,3)</f>
        <v/>
      </c>
      <c r="H600" s="67" t="str">
        <f>_xlfn.IFNA(INDEX(cntry_codes,MATCH(loaded!Q600,countries,0)),IF(loaded!Q600="","0003",""))</f>
        <v>0003</v>
      </c>
      <c r="I600" t="e">
        <f>INDEX(atsi_codes,MATCH(loaded!S600,atsi,0))</f>
        <v>#N/A</v>
      </c>
      <c r="J600" t="e">
        <f>INDEX(lang_codes,MATCH(loaded!U600,lang,0))</f>
        <v>#N/A</v>
      </c>
      <c r="K600" s="6">
        <f>loaded!W600</f>
        <v>0</v>
      </c>
      <c r="L600" t="e">
        <f>INDEX(us_acc_codes,MATCH(loaded!Y600,us_acc,0))</f>
        <v>#N/A</v>
      </c>
      <c r="M600" t="e">
        <f>INDEX(client_codes,MATCH(loaded!AA600,client,0))</f>
        <v>#N/A</v>
      </c>
      <c r="N600" t="e">
        <f>INDEX(src_ref_codes,MATCH(loaded!AC600,src_ref,0))</f>
        <v>#N/A</v>
      </c>
      <c r="O600" s="89" t="e">
        <f>IF(stats!$Y$13,DATE(RIGHT(loaded!AE600,4),MID(loaded!AE600,3,2),LEFT(loaded!AE600,2)),DATE(RIGHT(loaded!AE600,4),MID(loaded!AE600,4,2),LEFT(loaded!AE600,2)))</f>
        <v>#VALUE!</v>
      </c>
      <c r="P600" s="89" t="e">
        <f>IF(stats!$Y$13,DATE(RIGHT(loaded!AG600,4),MID(loaded!AG600,3,2),LEFT(loaded!AG600,2)),DATE(RIGHT(loaded!AG600,4),MID(loaded!AG600,4,2),LEFT(loaded!AG600,2)))</f>
        <v>#VALUE!</v>
      </c>
      <c r="Q600" s="67" t="e">
        <f t="shared" si="19"/>
        <v>#VALUE!</v>
      </c>
      <c r="R600" t="e">
        <f>INDEX(reces_codes,MATCH(loaded!AI600,reason,0))</f>
        <v>#N/A</v>
      </c>
      <c r="S600" t="e">
        <f>INDEX(TDS_codes,MATCH(loaded!AK600,TDS,0))</f>
        <v>#N/A</v>
      </c>
      <c r="T600" t="e">
        <f>IF(M600=2,"",INDEX(method_codes,MATCH(loaded!AM600,method,0)))</f>
        <v>#N/A</v>
      </c>
      <c r="U600" t="e">
        <f>IF(M600=2,"",INDEX(inj_codes,MATCH(loaded!AO600,inj,0)))</f>
        <v>#N/A</v>
      </c>
      <c r="V600" t="e">
        <f>IF(M600=2,"",INDEX(drug_codes,MATCH(loaded!AQ600,drug,0)))</f>
        <v>#N/A</v>
      </c>
      <c r="W600" t="e">
        <f>IF(M600=2,"",_xlfn.IFNA(INDEX(drug_codes,MATCH(loaded!AS600,drug,0)),""))</f>
        <v>#N/A</v>
      </c>
      <c r="X600" t="e">
        <f>IF(M600=2,"",_xlfn.IFNA(INDEX(drug_codes,MATCH(loaded!AU600,drug,0)),""))</f>
        <v>#N/A</v>
      </c>
      <c r="Y600" t="e">
        <f>IF(M600=2,"",_xlfn.IFNA(INDEX(drug_codes,MATCH(loaded!AW600,drug,0)),""))</f>
        <v>#N/A</v>
      </c>
      <c r="Z600" t="e">
        <f>IF(M600=2,"",_xlfn.IFNA(INDEX(drug_codes,MATCH(loaded!AY600,drug,0)),""))</f>
        <v>#N/A</v>
      </c>
      <c r="AA600" t="e">
        <f>IF(M600=2,"",_xlfn.IFNA(INDEX(drug_codes,MATCH(loaded!BA600,drug,0)),""))</f>
        <v>#N/A</v>
      </c>
      <c r="AB600" t="e">
        <f>INDEX(MTT_codes,MATCH(loaded!BC600,MTT,0))</f>
        <v>#N/A</v>
      </c>
      <c r="AC600" t="str">
        <f>_xlfn.IFNA(INDEX(MTT_codes,MATCH(loaded!BE600,MTT,0)),"")</f>
        <v/>
      </c>
      <c r="AD600" t="str">
        <f>_xlfn.IFNA(INDEX(MTT_codes,MATCH(loaded!BG600,MTT,0)),"")</f>
        <v/>
      </c>
      <c r="AE600" t="str">
        <f>_xlfn.IFNA(INDEX(MTT_codes,MATCH(loaded!BI600,MTT,0)),"")</f>
        <v/>
      </c>
      <c r="AF600" t="str">
        <f>_xlfn.IFNA(INDEX(MTT_codes,MATCH(loaded!BK600,MTT,0)),"")</f>
        <v/>
      </c>
      <c r="AG600" t="str">
        <f>_xlfn.IFNA(INDEX(MTT_codes,MATCH(loaded!BM600,MTT,0)),"")</f>
        <v/>
      </c>
      <c r="AH600" t="e">
        <f>INDEX(liv_ar_codes,MATCH(loaded!BO600,liv_ar,0))</f>
        <v>#N/A</v>
      </c>
      <c r="AI600" t="str">
        <f>_xlfn.IFNA(INDEX(MTT_codes,MATCH(loaded!BQ600,MTT,0)),"")</f>
        <v/>
      </c>
      <c r="AJ600">
        <f>_xlfn.IFNA(INDEX(mental_codes,MATCH(loaded!BS600,mental,0)),9)</f>
        <v>9</v>
      </c>
    </row>
    <row r="601" spans="2:36">
      <c r="B601">
        <f>loaded!C601</f>
        <v>0</v>
      </c>
      <c r="C601">
        <f>loaded!I601</f>
        <v>0</v>
      </c>
      <c r="D601">
        <f>IF(loaded!K601="Male",1,IF(loaded!K601="Female",2,9))</f>
        <v>9</v>
      </c>
      <c r="E601" s="89" t="e">
        <f>IF(stats!$Y$13,DATE(RIGHT(loaded!M601,4),MID(loaded!M601,3,2),LEFT(loaded!M601,2)),DATE(RIGHT(loaded!M601,4), MID(loaded!M601,4,2),LEFT(loaded!M601,2)))</f>
        <v>#VALUE!</v>
      </c>
      <c r="F601" s="67" t="e">
        <f t="shared" si="18"/>
        <v>#VALUE!</v>
      </c>
      <c r="G601" t="str">
        <f>LEFT(loaded!O601,3)</f>
        <v/>
      </c>
      <c r="H601" s="67" t="str">
        <f>_xlfn.IFNA(INDEX(cntry_codes,MATCH(loaded!Q601,countries,0)),IF(loaded!Q601="","0003",""))</f>
        <v>0003</v>
      </c>
      <c r="I601" t="e">
        <f>INDEX(atsi_codes,MATCH(loaded!S601,atsi,0))</f>
        <v>#N/A</v>
      </c>
      <c r="J601" t="e">
        <f>INDEX(lang_codes,MATCH(loaded!U601,lang,0))</f>
        <v>#N/A</v>
      </c>
      <c r="K601" s="6">
        <f>loaded!W601</f>
        <v>0</v>
      </c>
      <c r="L601" t="e">
        <f>INDEX(us_acc_codes,MATCH(loaded!Y601,us_acc,0))</f>
        <v>#N/A</v>
      </c>
      <c r="M601" t="e">
        <f>INDEX(client_codes,MATCH(loaded!AA601,client,0))</f>
        <v>#N/A</v>
      </c>
      <c r="N601" t="e">
        <f>INDEX(src_ref_codes,MATCH(loaded!AC601,src_ref,0))</f>
        <v>#N/A</v>
      </c>
      <c r="O601" s="89" t="e">
        <f>IF(stats!$Y$13,DATE(RIGHT(loaded!AE601,4),MID(loaded!AE601,3,2),LEFT(loaded!AE601,2)),DATE(RIGHT(loaded!AE601,4),MID(loaded!AE601,4,2),LEFT(loaded!AE601,2)))</f>
        <v>#VALUE!</v>
      </c>
      <c r="P601" s="89" t="e">
        <f>IF(stats!$Y$13,DATE(RIGHT(loaded!AG601,4),MID(loaded!AG601,3,2),LEFT(loaded!AG601,2)),DATE(RIGHT(loaded!AG601,4),MID(loaded!AG601,4,2),LEFT(loaded!AG601,2)))</f>
        <v>#VALUE!</v>
      </c>
      <c r="Q601" s="67" t="e">
        <f t="shared" si="19"/>
        <v>#VALUE!</v>
      </c>
      <c r="R601" t="e">
        <f>INDEX(reces_codes,MATCH(loaded!AI601,reason,0))</f>
        <v>#N/A</v>
      </c>
      <c r="S601" t="e">
        <f>INDEX(TDS_codes,MATCH(loaded!AK601,TDS,0))</f>
        <v>#N/A</v>
      </c>
      <c r="T601" t="e">
        <f>IF(M601=2,"",INDEX(method_codes,MATCH(loaded!AM601,method,0)))</f>
        <v>#N/A</v>
      </c>
      <c r="U601" t="e">
        <f>IF(M601=2,"",INDEX(inj_codes,MATCH(loaded!AO601,inj,0)))</f>
        <v>#N/A</v>
      </c>
      <c r="V601" t="e">
        <f>IF(M601=2,"",INDEX(drug_codes,MATCH(loaded!AQ601,drug,0)))</f>
        <v>#N/A</v>
      </c>
      <c r="W601" t="e">
        <f>IF(M601=2,"",_xlfn.IFNA(INDEX(drug_codes,MATCH(loaded!AS601,drug,0)),""))</f>
        <v>#N/A</v>
      </c>
      <c r="X601" t="e">
        <f>IF(M601=2,"",_xlfn.IFNA(INDEX(drug_codes,MATCH(loaded!AU601,drug,0)),""))</f>
        <v>#N/A</v>
      </c>
      <c r="Y601" t="e">
        <f>IF(M601=2,"",_xlfn.IFNA(INDEX(drug_codes,MATCH(loaded!AW601,drug,0)),""))</f>
        <v>#N/A</v>
      </c>
      <c r="Z601" t="e">
        <f>IF(M601=2,"",_xlfn.IFNA(INDEX(drug_codes,MATCH(loaded!AY601,drug,0)),""))</f>
        <v>#N/A</v>
      </c>
      <c r="AA601" t="e">
        <f>IF(M601=2,"",_xlfn.IFNA(INDEX(drug_codes,MATCH(loaded!BA601,drug,0)),""))</f>
        <v>#N/A</v>
      </c>
      <c r="AB601" t="e">
        <f>INDEX(MTT_codes,MATCH(loaded!BC601,MTT,0))</f>
        <v>#N/A</v>
      </c>
      <c r="AC601" t="str">
        <f>_xlfn.IFNA(INDEX(MTT_codes,MATCH(loaded!BE601,MTT,0)),"")</f>
        <v/>
      </c>
      <c r="AD601" t="str">
        <f>_xlfn.IFNA(INDEX(MTT_codes,MATCH(loaded!BG601,MTT,0)),"")</f>
        <v/>
      </c>
      <c r="AE601" t="str">
        <f>_xlfn.IFNA(INDEX(MTT_codes,MATCH(loaded!BI601,MTT,0)),"")</f>
        <v/>
      </c>
      <c r="AF601" t="str">
        <f>_xlfn.IFNA(INDEX(MTT_codes,MATCH(loaded!BK601,MTT,0)),"")</f>
        <v/>
      </c>
      <c r="AG601" t="str">
        <f>_xlfn.IFNA(INDEX(MTT_codes,MATCH(loaded!BM601,MTT,0)),"")</f>
        <v/>
      </c>
      <c r="AH601" t="e">
        <f>INDEX(liv_ar_codes,MATCH(loaded!BO601,liv_ar,0))</f>
        <v>#N/A</v>
      </c>
      <c r="AI601" t="str">
        <f>_xlfn.IFNA(INDEX(MTT_codes,MATCH(loaded!BQ601,MTT,0)),"")</f>
        <v/>
      </c>
      <c r="AJ601">
        <f>_xlfn.IFNA(INDEX(mental_codes,MATCH(loaded!BS601,mental,0)),9)</f>
        <v>9</v>
      </c>
    </row>
    <row r="602" spans="2:36">
      <c r="B602">
        <f>loaded!C602</f>
        <v>0</v>
      </c>
      <c r="C602">
        <f>loaded!I602</f>
        <v>0</v>
      </c>
      <c r="D602">
        <f>IF(loaded!K602="Male",1,IF(loaded!K602="Female",2,9))</f>
        <v>9</v>
      </c>
      <c r="E602" s="89" t="e">
        <f>IF(stats!$Y$13,DATE(RIGHT(loaded!M602,4),MID(loaded!M602,3,2),LEFT(loaded!M602,2)),DATE(RIGHT(loaded!M602,4), MID(loaded!M602,4,2),LEFT(loaded!M602,2)))</f>
        <v>#VALUE!</v>
      </c>
      <c r="F602" s="67" t="e">
        <f t="shared" si="18"/>
        <v>#VALUE!</v>
      </c>
      <c r="G602" t="str">
        <f>LEFT(loaded!O602,3)</f>
        <v/>
      </c>
      <c r="H602" s="67" t="str">
        <f>_xlfn.IFNA(INDEX(cntry_codes,MATCH(loaded!Q602,countries,0)),IF(loaded!Q602="","0003",""))</f>
        <v>0003</v>
      </c>
      <c r="I602" t="e">
        <f>INDEX(atsi_codes,MATCH(loaded!S602,atsi,0))</f>
        <v>#N/A</v>
      </c>
      <c r="J602" t="e">
        <f>INDEX(lang_codes,MATCH(loaded!U602,lang,0))</f>
        <v>#N/A</v>
      </c>
      <c r="K602" s="6">
        <f>loaded!W602</f>
        <v>0</v>
      </c>
      <c r="L602" t="e">
        <f>INDEX(us_acc_codes,MATCH(loaded!Y602,us_acc,0))</f>
        <v>#N/A</v>
      </c>
      <c r="M602" t="e">
        <f>INDEX(client_codes,MATCH(loaded!AA602,client,0))</f>
        <v>#N/A</v>
      </c>
      <c r="N602" t="e">
        <f>INDEX(src_ref_codes,MATCH(loaded!AC602,src_ref,0))</f>
        <v>#N/A</v>
      </c>
      <c r="O602" s="89" t="e">
        <f>IF(stats!$Y$13,DATE(RIGHT(loaded!AE602,4),MID(loaded!AE602,3,2),LEFT(loaded!AE602,2)),DATE(RIGHT(loaded!AE602,4),MID(loaded!AE602,4,2),LEFT(loaded!AE602,2)))</f>
        <v>#VALUE!</v>
      </c>
      <c r="P602" s="89" t="e">
        <f>IF(stats!$Y$13,DATE(RIGHT(loaded!AG602,4),MID(loaded!AG602,3,2),LEFT(loaded!AG602,2)),DATE(RIGHT(loaded!AG602,4),MID(loaded!AG602,4,2),LEFT(loaded!AG602,2)))</f>
        <v>#VALUE!</v>
      </c>
      <c r="Q602" s="67" t="e">
        <f t="shared" si="19"/>
        <v>#VALUE!</v>
      </c>
      <c r="R602" t="e">
        <f>INDEX(reces_codes,MATCH(loaded!AI602,reason,0))</f>
        <v>#N/A</v>
      </c>
      <c r="S602" t="e">
        <f>INDEX(TDS_codes,MATCH(loaded!AK602,TDS,0))</f>
        <v>#N/A</v>
      </c>
      <c r="T602" t="e">
        <f>IF(M602=2,"",INDEX(method_codes,MATCH(loaded!AM602,method,0)))</f>
        <v>#N/A</v>
      </c>
      <c r="U602" t="e">
        <f>IF(M602=2,"",INDEX(inj_codes,MATCH(loaded!AO602,inj,0)))</f>
        <v>#N/A</v>
      </c>
      <c r="V602" t="e">
        <f>IF(M602=2,"",INDEX(drug_codes,MATCH(loaded!AQ602,drug,0)))</f>
        <v>#N/A</v>
      </c>
      <c r="W602" t="e">
        <f>IF(M602=2,"",_xlfn.IFNA(INDEX(drug_codes,MATCH(loaded!AS602,drug,0)),""))</f>
        <v>#N/A</v>
      </c>
      <c r="X602" t="e">
        <f>IF(M602=2,"",_xlfn.IFNA(INDEX(drug_codes,MATCH(loaded!AU602,drug,0)),""))</f>
        <v>#N/A</v>
      </c>
      <c r="Y602" t="e">
        <f>IF(M602=2,"",_xlfn.IFNA(INDEX(drug_codes,MATCH(loaded!AW602,drug,0)),""))</f>
        <v>#N/A</v>
      </c>
      <c r="Z602" t="e">
        <f>IF(M602=2,"",_xlfn.IFNA(INDEX(drug_codes,MATCH(loaded!AY602,drug,0)),""))</f>
        <v>#N/A</v>
      </c>
      <c r="AA602" t="e">
        <f>IF(M602=2,"",_xlfn.IFNA(INDEX(drug_codes,MATCH(loaded!BA602,drug,0)),""))</f>
        <v>#N/A</v>
      </c>
      <c r="AB602" t="e">
        <f>INDEX(MTT_codes,MATCH(loaded!BC602,MTT,0))</f>
        <v>#N/A</v>
      </c>
      <c r="AC602" t="str">
        <f>_xlfn.IFNA(INDEX(MTT_codes,MATCH(loaded!BE602,MTT,0)),"")</f>
        <v/>
      </c>
      <c r="AD602" t="str">
        <f>_xlfn.IFNA(INDEX(MTT_codes,MATCH(loaded!BG602,MTT,0)),"")</f>
        <v/>
      </c>
      <c r="AE602" t="str">
        <f>_xlfn.IFNA(INDEX(MTT_codes,MATCH(loaded!BI602,MTT,0)),"")</f>
        <v/>
      </c>
      <c r="AF602" t="str">
        <f>_xlfn.IFNA(INDEX(MTT_codes,MATCH(loaded!BK602,MTT,0)),"")</f>
        <v/>
      </c>
      <c r="AG602" t="str">
        <f>_xlfn.IFNA(INDEX(MTT_codes,MATCH(loaded!BM602,MTT,0)),"")</f>
        <v/>
      </c>
      <c r="AH602" t="e">
        <f>INDEX(liv_ar_codes,MATCH(loaded!BO602,liv_ar,0))</f>
        <v>#N/A</v>
      </c>
      <c r="AI602" t="str">
        <f>_xlfn.IFNA(INDEX(MTT_codes,MATCH(loaded!BQ602,MTT,0)),"")</f>
        <v/>
      </c>
      <c r="AJ602">
        <f>_xlfn.IFNA(INDEX(mental_codes,MATCH(loaded!BS602,mental,0)),9)</f>
        <v>9</v>
      </c>
    </row>
    <row r="603" spans="2:36">
      <c r="B603">
        <f>loaded!C603</f>
        <v>0</v>
      </c>
      <c r="C603">
        <f>loaded!I603</f>
        <v>0</v>
      </c>
      <c r="D603">
        <f>IF(loaded!K603="Male",1,IF(loaded!K603="Female",2,9))</f>
        <v>9</v>
      </c>
      <c r="E603" s="89" t="e">
        <f>IF(stats!$Y$13,DATE(RIGHT(loaded!M603,4),MID(loaded!M603,3,2),LEFT(loaded!M603,2)),DATE(RIGHT(loaded!M603,4), MID(loaded!M603,4,2),LEFT(loaded!M603,2)))</f>
        <v>#VALUE!</v>
      </c>
      <c r="F603" s="67" t="e">
        <f t="shared" si="18"/>
        <v>#VALUE!</v>
      </c>
      <c r="G603" t="str">
        <f>LEFT(loaded!O603,3)</f>
        <v/>
      </c>
      <c r="H603" s="67" t="str">
        <f>_xlfn.IFNA(INDEX(cntry_codes,MATCH(loaded!Q603,countries,0)),IF(loaded!Q603="","0003",""))</f>
        <v>0003</v>
      </c>
      <c r="I603" t="e">
        <f>INDEX(atsi_codes,MATCH(loaded!S603,atsi,0))</f>
        <v>#N/A</v>
      </c>
      <c r="J603" t="e">
        <f>INDEX(lang_codes,MATCH(loaded!U603,lang,0))</f>
        <v>#N/A</v>
      </c>
      <c r="K603" s="6">
        <f>loaded!W603</f>
        <v>0</v>
      </c>
      <c r="L603" t="e">
        <f>INDEX(us_acc_codes,MATCH(loaded!Y603,us_acc,0))</f>
        <v>#N/A</v>
      </c>
      <c r="M603" t="e">
        <f>INDEX(client_codes,MATCH(loaded!AA603,client,0))</f>
        <v>#N/A</v>
      </c>
      <c r="N603" t="e">
        <f>INDEX(src_ref_codes,MATCH(loaded!AC603,src_ref,0))</f>
        <v>#N/A</v>
      </c>
      <c r="O603" s="89" t="e">
        <f>IF(stats!$Y$13,DATE(RIGHT(loaded!AE603,4),MID(loaded!AE603,3,2),LEFT(loaded!AE603,2)),DATE(RIGHT(loaded!AE603,4),MID(loaded!AE603,4,2),LEFT(loaded!AE603,2)))</f>
        <v>#VALUE!</v>
      </c>
      <c r="P603" s="89" t="e">
        <f>IF(stats!$Y$13,DATE(RIGHT(loaded!AG603,4),MID(loaded!AG603,3,2),LEFT(loaded!AG603,2)),DATE(RIGHT(loaded!AG603,4),MID(loaded!AG603,4,2),LEFT(loaded!AG603,2)))</f>
        <v>#VALUE!</v>
      </c>
      <c r="Q603" s="67" t="e">
        <f t="shared" si="19"/>
        <v>#VALUE!</v>
      </c>
      <c r="R603" t="e">
        <f>INDEX(reces_codes,MATCH(loaded!AI603,reason,0))</f>
        <v>#N/A</v>
      </c>
      <c r="S603" t="e">
        <f>INDEX(TDS_codes,MATCH(loaded!AK603,TDS,0))</f>
        <v>#N/A</v>
      </c>
      <c r="T603" t="e">
        <f>IF(M603=2,"",INDEX(method_codes,MATCH(loaded!AM603,method,0)))</f>
        <v>#N/A</v>
      </c>
      <c r="U603" t="e">
        <f>IF(M603=2,"",INDEX(inj_codes,MATCH(loaded!AO603,inj,0)))</f>
        <v>#N/A</v>
      </c>
      <c r="V603" t="e">
        <f>IF(M603=2,"",INDEX(drug_codes,MATCH(loaded!AQ603,drug,0)))</f>
        <v>#N/A</v>
      </c>
      <c r="W603" t="e">
        <f>IF(M603=2,"",_xlfn.IFNA(INDEX(drug_codes,MATCH(loaded!AS603,drug,0)),""))</f>
        <v>#N/A</v>
      </c>
      <c r="X603" t="e">
        <f>IF(M603=2,"",_xlfn.IFNA(INDEX(drug_codes,MATCH(loaded!AU603,drug,0)),""))</f>
        <v>#N/A</v>
      </c>
      <c r="Y603" t="e">
        <f>IF(M603=2,"",_xlfn.IFNA(INDEX(drug_codes,MATCH(loaded!AW603,drug,0)),""))</f>
        <v>#N/A</v>
      </c>
      <c r="Z603" t="e">
        <f>IF(M603=2,"",_xlfn.IFNA(INDEX(drug_codes,MATCH(loaded!AY603,drug,0)),""))</f>
        <v>#N/A</v>
      </c>
      <c r="AA603" t="e">
        <f>IF(M603=2,"",_xlfn.IFNA(INDEX(drug_codes,MATCH(loaded!BA603,drug,0)),""))</f>
        <v>#N/A</v>
      </c>
      <c r="AB603" t="e">
        <f>INDEX(MTT_codes,MATCH(loaded!BC603,MTT,0))</f>
        <v>#N/A</v>
      </c>
      <c r="AC603" t="str">
        <f>_xlfn.IFNA(INDEX(MTT_codes,MATCH(loaded!BE603,MTT,0)),"")</f>
        <v/>
      </c>
      <c r="AD603" t="str">
        <f>_xlfn.IFNA(INDEX(MTT_codes,MATCH(loaded!BG603,MTT,0)),"")</f>
        <v/>
      </c>
      <c r="AE603" t="str">
        <f>_xlfn.IFNA(INDEX(MTT_codes,MATCH(loaded!BI603,MTT,0)),"")</f>
        <v/>
      </c>
      <c r="AF603" t="str">
        <f>_xlfn.IFNA(INDEX(MTT_codes,MATCH(loaded!BK603,MTT,0)),"")</f>
        <v/>
      </c>
      <c r="AG603" t="str">
        <f>_xlfn.IFNA(INDEX(MTT_codes,MATCH(loaded!BM603,MTT,0)),"")</f>
        <v/>
      </c>
      <c r="AH603" t="e">
        <f>INDEX(liv_ar_codes,MATCH(loaded!BO603,liv_ar,0))</f>
        <v>#N/A</v>
      </c>
      <c r="AI603" t="str">
        <f>_xlfn.IFNA(INDEX(MTT_codes,MATCH(loaded!BQ603,MTT,0)),"")</f>
        <v/>
      </c>
      <c r="AJ603">
        <f>_xlfn.IFNA(INDEX(mental_codes,MATCH(loaded!BS603,mental,0)),9)</f>
        <v>9</v>
      </c>
    </row>
    <row r="604" spans="2:36">
      <c r="B604">
        <f>loaded!C604</f>
        <v>0</v>
      </c>
      <c r="C604">
        <f>loaded!I604</f>
        <v>0</v>
      </c>
      <c r="D604">
        <f>IF(loaded!K604="Male",1,IF(loaded!K604="Female",2,9))</f>
        <v>9</v>
      </c>
      <c r="E604" s="89" t="e">
        <f>IF(stats!$Y$13,DATE(RIGHT(loaded!M604,4),MID(loaded!M604,3,2),LEFT(loaded!M604,2)),DATE(RIGHT(loaded!M604,4), MID(loaded!M604,4,2),LEFT(loaded!M604,2)))</f>
        <v>#VALUE!</v>
      </c>
      <c r="F604" s="67" t="e">
        <f t="shared" si="18"/>
        <v>#VALUE!</v>
      </c>
      <c r="G604" t="str">
        <f>LEFT(loaded!O604,3)</f>
        <v/>
      </c>
      <c r="H604" s="67" t="str">
        <f>_xlfn.IFNA(INDEX(cntry_codes,MATCH(loaded!Q604,countries,0)),IF(loaded!Q604="","0003",""))</f>
        <v>0003</v>
      </c>
      <c r="I604" t="e">
        <f>INDEX(atsi_codes,MATCH(loaded!S604,atsi,0))</f>
        <v>#N/A</v>
      </c>
      <c r="J604" t="e">
        <f>INDEX(lang_codes,MATCH(loaded!U604,lang,0))</f>
        <v>#N/A</v>
      </c>
      <c r="K604" s="6">
        <f>loaded!W604</f>
        <v>0</v>
      </c>
      <c r="L604" t="e">
        <f>INDEX(us_acc_codes,MATCH(loaded!Y604,us_acc,0))</f>
        <v>#N/A</v>
      </c>
      <c r="M604" t="e">
        <f>INDEX(client_codes,MATCH(loaded!AA604,client,0))</f>
        <v>#N/A</v>
      </c>
      <c r="N604" t="e">
        <f>INDEX(src_ref_codes,MATCH(loaded!AC604,src_ref,0))</f>
        <v>#N/A</v>
      </c>
      <c r="O604" s="89" t="e">
        <f>IF(stats!$Y$13,DATE(RIGHT(loaded!AE604,4),MID(loaded!AE604,3,2),LEFT(loaded!AE604,2)),DATE(RIGHT(loaded!AE604,4),MID(loaded!AE604,4,2),LEFT(loaded!AE604,2)))</f>
        <v>#VALUE!</v>
      </c>
      <c r="P604" s="89" t="e">
        <f>IF(stats!$Y$13,DATE(RIGHT(loaded!AG604,4),MID(loaded!AG604,3,2),LEFT(loaded!AG604,2)),DATE(RIGHT(loaded!AG604,4),MID(loaded!AG604,4,2),LEFT(loaded!AG604,2)))</f>
        <v>#VALUE!</v>
      </c>
      <c r="Q604" s="67" t="e">
        <f t="shared" si="19"/>
        <v>#VALUE!</v>
      </c>
      <c r="R604" t="e">
        <f>INDEX(reces_codes,MATCH(loaded!AI604,reason,0))</f>
        <v>#N/A</v>
      </c>
      <c r="S604" t="e">
        <f>INDEX(TDS_codes,MATCH(loaded!AK604,TDS,0))</f>
        <v>#N/A</v>
      </c>
      <c r="T604" t="e">
        <f>IF(M604=2,"",INDEX(method_codes,MATCH(loaded!AM604,method,0)))</f>
        <v>#N/A</v>
      </c>
      <c r="U604" t="e">
        <f>IF(M604=2,"",INDEX(inj_codes,MATCH(loaded!AO604,inj,0)))</f>
        <v>#N/A</v>
      </c>
      <c r="V604" t="e">
        <f>IF(M604=2,"",INDEX(drug_codes,MATCH(loaded!AQ604,drug,0)))</f>
        <v>#N/A</v>
      </c>
      <c r="W604" t="e">
        <f>IF(M604=2,"",_xlfn.IFNA(INDEX(drug_codes,MATCH(loaded!AS604,drug,0)),""))</f>
        <v>#N/A</v>
      </c>
      <c r="X604" t="e">
        <f>IF(M604=2,"",_xlfn.IFNA(INDEX(drug_codes,MATCH(loaded!AU604,drug,0)),""))</f>
        <v>#N/A</v>
      </c>
      <c r="Y604" t="e">
        <f>IF(M604=2,"",_xlfn.IFNA(INDEX(drug_codes,MATCH(loaded!AW604,drug,0)),""))</f>
        <v>#N/A</v>
      </c>
      <c r="Z604" t="e">
        <f>IF(M604=2,"",_xlfn.IFNA(INDEX(drug_codes,MATCH(loaded!AY604,drug,0)),""))</f>
        <v>#N/A</v>
      </c>
      <c r="AA604" t="e">
        <f>IF(M604=2,"",_xlfn.IFNA(INDEX(drug_codes,MATCH(loaded!BA604,drug,0)),""))</f>
        <v>#N/A</v>
      </c>
      <c r="AB604" t="e">
        <f>INDEX(MTT_codes,MATCH(loaded!BC604,MTT,0))</f>
        <v>#N/A</v>
      </c>
      <c r="AC604" t="str">
        <f>_xlfn.IFNA(INDEX(MTT_codes,MATCH(loaded!BE604,MTT,0)),"")</f>
        <v/>
      </c>
      <c r="AD604" t="str">
        <f>_xlfn.IFNA(INDEX(MTT_codes,MATCH(loaded!BG604,MTT,0)),"")</f>
        <v/>
      </c>
      <c r="AE604" t="str">
        <f>_xlfn.IFNA(INDEX(MTT_codes,MATCH(loaded!BI604,MTT,0)),"")</f>
        <v/>
      </c>
      <c r="AF604" t="str">
        <f>_xlfn.IFNA(INDEX(MTT_codes,MATCH(loaded!BK604,MTT,0)),"")</f>
        <v/>
      </c>
      <c r="AG604" t="str">
        <f>_xlfn.IFNA(INDEX(MTT_codes,MATCH(loaded!BM604,MTT,0)),"")</f>
        <v/>
      </c>
      <c r="AH604" t="e">
        <f>INDEX(liv_ar_codes,MATCH(loaded!BO604,liv_ar,0))</f>
        <v>#N/A</v>
      </c>
      <c r="AI604" t="str">
        <f>_xlfn.IFNA(INDEX(MTT_codes,MATCH(loaded!BQ604,MTT,0)),"")</f>
        <v/>
      </c>
      <c r="AJ604">
        <f>_xlfn.IFNA(INDEX(mental_codes,MATCH(loaded!BS604,mental,0)),9)</f>
        <v>9</v>
      </c>
    </row>
    <row r="605" spans="2:36">
      <c r="B605">
        <f>loaded!C605</f>
        <v>0</v>
      </c>
      <c r="C605">
        <f>loaded!I605</f>
        <v>0</v>
      </c>
      <c r="D605">
        <f>IF(loaded!K605="Male",1,IF(loaded!K605="Female",2,9))</f>
        <v>9</v>
      </c>
      <c r="E605" s="89" t="e">
        <f>IF(stats!$Y$13,DATE(RIGHT(loaded!M605,4),MID(loaded!M605,3,2),LEFT(loaded!M605,2)),DATE(RIGHT(loaded!M605,4), MID(loaded!M605,4,2),LEFT(loaded!M605,2)))</f>
        <v>#VALUE!</v>
      </c>
      <c r="F605" s="67" t="e">
        <f t="shared" si="18"/>
        <v>#VALUE!</v>
      </c>
      <c r="G605" t="str">
        <f>LEFT(loaded!O605,3)</f>
        <v/>
      </c>
      <c r="H605" s="67" t="str">
        <f>_xlfn.IFNA(INDEX(cntry_codes,MATCH(loaded!Q605,countries,0)),IF(loaded!Q605="","0003",""))</f>
        <v>0003</v>
      </c>
      <c r="I605" t="e">
        <f>INDEX(atsi_codes,MATCH(loaded!S605,atsi,0))</f>
        <v>#N/A</v>
      </c>
      <c r="J605" t="e">
        <f>INDEX(lang_codes,MATCH(loaded!U605,lang,0))</f>
        <v>#N/A</v>
      </c>
      <c r="K605" s="6">
        <f>loaded!W605</f>
        <v>0</v>
      </c>
      <c r="L605" t="e">
        <f>INDEX(us_acc_codes,MATCH(loaded!Y605,us_acc,0))</f>
        <v>#N/A</v>
      </c>
      <c r="M605" t="e">
        <f>INDEX(client_codes,MATCH(loaded!AA605,client,0))</f>
        <v>#N/A</v>
      </c>
      <c r="N605" t="e">
        <f>INDEX(src_ref_codes,MATCH(loaded!AC605,src_ref,0))</f>
        <v>#N/A</v>
      </c>
      <c r="O605" s="89" t="e">
        <f>IF(stats!$Y$13,DATE(RIGHT(loaded!AE605,4),MID(loaded!AE605,3,2),LEFT(loaded!AE605,2)),DATE(RIGHT(loaded!AE605,4),MID(loaded!AE605,4,2),LEFT(loaded!AE605,2)))</f>
        <v>#VALUE!</v>
      </c>
      <c r="P605" s="89" t="e">
        <f>IF(stats!$Y$13,DATE(RIGHT(loaded!AG605,4),MID(loaded!AG605,3,2),LEFT(loaded!AG605,2)),DATE(RIGHT(loaded!AG605,4),MID(loaded!AG605,4,2),LEFT(loaded!AG605,2)))</f>
        <v>#VALUE!</v>
      </c>
      <c r="Q605" s="67" t="e">
        <f t="shared" si="19"/>
        <v>#VALUE!</v>
      </c>
      <c r="R605" t="e">
        <f>INDEX(reces_codes,MATCH(loaded!AI605,reason,0))</f>
        <v>#N/A</v>
      </c>
      <c r="S605" t="e">
        <f>INDEX(TDS_codes,MATCH(loaded!AK605,TDS,0))</f>
        <v>#N/A</v>
      </c>
      <c r="T605" t="e">
        <f>IF(M605=2,"",INDEX(method_codes,MATCH(loaded!AM605,method,0)))</f>
        <v>#N/A</v>
      </c>
      <c r="U605" t="e">
        <f>IF(M605=2,"",INDEX(inj_codes,MATCH(loaded!AO605,inj,0)))</f>
        <v>#N/A</v>
      </c>
      <c r="V605" t="e">
        <f>IF(M605=2,"",INDEX(drug_codes,MATCH(loaded!AQ605,drug,0)))</f>
        <v>#N/A</v>
      </c>
      <c r="W605" t="e">
        <f>IF(M605=2,"",_xlfn.IFNA(INDEX(drug_codes,MATCH(loaded!AS605,drug,0)),""))</f>
        <v>#N/A</v>
      </c>
      <c r="X605" t="e">
        <f>IF(M605=2,"",_xlfn.IFNA(INDEX(drug_codes,MATCH(loaded!AU605,drug,0)),""))</f>
        <v>#N/A</v>
      </c>
      <c r="Y605" t="e">
        <f>IF(M605=2,"",_xlfn.IFNA(INDEX(drug_codes,MATCH(loaded!AW605,drug,0)),""))</f>
        <v>#N/A</v>
      </c>
      <c r="Z605" t="e">
        <f>IF(M605=2,"",_xlfn.IFNA(INDEX(drug_codes,MATCH(loaded!AY605,drug,0)),""))</f>
        <v>#N/A</v>
      </c>
      <c r="AA605" t="e">
        <f>IF(M605=2,"",_xlfn.IFNA(INDEX(drug_codes,MATCH(loaded!BA605,drug,0)),""))</f>
        <v>#N/A</v>
      </c>
      <c r="AB605" t="e">
        <f>INDEX(MTT_codes,MATCH(loaded!BC605,MTT,0))</f>
        <v>#N/A</v>
      </c>
      <c r="AC605" t="str">
        <f>_xlfn.IFNA(INDEX(MTT_codes,MATCH(loaded!BE605,MTT,0)),"")</f>
        <v/>
      </c>
      <c r="AD605" t="str">
        <f>_xlfn.IFNA(INDEX(MTT_codes,MATCH(loaded!BG605,MTT,0)),"")</f>
        <v/>
      </c>
      <c r="AE605" t="str">
        <f>_xlfn.IFNA(INDEX(MTT_codes,MATCH(loaded!BI605,MTT,0)),"")</f>
        <v/>
      </c>
      <c r="AF605" t="str">
        <f>_xlfn.IFNA(INDEX(MTT_codes,MATCH(loaded!BK605,MTT,0)),"")</f>
        <v/>
      </c>
      <c r="AG605" t="str">
        <f>_xlfn.IFNA(INDEX(MTT_codes,MATCH(loaded!BM605,MTT,0)),"")</f>
        <v/>
      </c>
      <c r="AH605" t="e">
        <f>INDEX(liv_ar_codes,MATCH(loaded!BO605,liv_ar,0))</f>
        <v>#N/A</v>
      </c>
      <c r="AI605" t="str">
        <f>_xlfn.IFNA(INDEX(MTT_codes,MATCH(loaded!BQ605,MTT,0)),"")</f>
        <v/>
      </c>
      <c r="AJ605">
        <f>_xlfn.IFNA(INDEX(mental_codes,MATCH(loaded!BS605,mental,0)),9)</f>
        <v>9</v>
      </c>
    </row>
    <row r="606" spans="2:36">
      <c r="B606">
        <f>loaded!C606</f>
        <v>0</v>
      </c>
      <c r="C606">
        <f>loaded!I606</f>
        <v>0</v>
      </c>
      <c r="D606">
        <f>IF(loaded!K606="Male",1,IF(loaded!K606="Female",2,9))</f>
        <v>9</v>
      </c>
      <c r="E606" s="89" t="e">
        <f>IF(stats!$Y$13,DATE(RIGHT(loaded!M606,4),MID(loaded!M606,3,2),LEFT(loaded!M606,2)),DATE(RIGHT(loaded!M606,4), MID(loaded!M606,4,2),LEFT(loaded!M606,2)))</f>
        <v>#VALUE!</v>
      </c>
      <c r="F606" s="67" t="e">
        <f t="shared" si="18"/>
        <v>#VALUE!</v>
      </c>
      <c r="G606" t="str">
        <f>LEFT(loaded!O606,3)</f>
        <v/>
      </c>
      <c r="H606" s="67" t="str">
        <f>_xlfn.IFNA(INDEX(cntry_codes,MATCH(loaded!Q606,countries,0)),IF(loaded!Q606="","0003",""))</f>
        <v>0003</v>
      </c>
      <c r="I606" t="e">
        <f>INDEX(atsi_codes,MATCH(loaded!S606,atsi,0))</f>
        <v>#N/A</v>
      </c>
      <c r="J606" t="e">
        <f>INDEX(lang_codes,MATCH(loaded!U606,lang,0))</f>
        <v>#N/A</v>
      </c>
      <c r="K606" s="6">
        <f>loaded!W606</f>
        <v>0</v>
      </c>
      <c r="L606" t="e">
        <f>INDEX(us_acc_codes,MATCH(loaded!Y606,us_acc,0))</f>
        <v>#N/A</v>
      </c>
      <c r="M606" t="e">
        <f>INDEX(client_codes,MATCH(loaded!AA606,client,0))</f>
        <v>#N/A</v>
      </c>
      <c r="N606" t="e">
        <f>INDEX(src_ref_codes,MATCH(loaded!AC606,src_ref,0))</f>
        <v>#N/A</v>
      </c>
      <c r="O606" s="89" t="e">
        <f>IF(stats!$Y$13,DATE(RIGHT(loaded!AE606,4),MID(loaded!AE606,3,2),LEFT(loaded!AE606,2)),DATE(RIGHT(loaded!AE606,4),MID(loaded!AE606,4,2),LEFT(loaded!AE606,2)))</f>
        <v>#VALUE!</v>
      </c>
      <c r="P606" s="89" t="e">
        <f>IF(stats!$Y$13,DATE(RIGHT(loaded!AG606,4),MID(loaded!AG606,3,2),LEFT(loaded!AG606,2)),DATE(RIGHT(loaded!AG606,4),MID(loaded!AG606,4,2),LEFT(loaded!AG606,2)))</f>
        <v>#VALUE!</v>
      </c>
      <c r="Q606" s="67" t="e">
        <f t="shared" si="19"/>
        <v>#VALUE!</v>
      </c>
      <c r="R606" t="e">
        <f>INDEX(reces_codes,MATCH(loaded!AI606,reason,0))</f>
        <v>#N/A</v>
      </c>
      <c r="S606" t="e">
        <f>INDEX(TDS_codes,MATCH(loaded!AK606,TDS,0))</f>
        <v>#N/A</v>
      </c>
      <c r="T606" t="e">
        <f>IF(M606=2,"",INDEX(method_codes,MATCH(loaded!AM606,method,0)))</f>
        <v>#N/A</v>
      </c>
      <c r="U606" t="e">
        <f>IF(M606=2,"",INDEX(inj_codes,MATCH(loaded!AO606,inj,0)))</f>
        <v>#N/A</v>
      </c>
      <c r="V606" t="e">
        <f>IF(M606=2,"",INDEX(drug_codes,MATCH(loaded!AQ606,drug,0)))</f>
        <v>#N/A</v>
      </c>
      <c r="W606" t="e">
        <f>IF(M606=2,"",_xlfn.IFNA(INDEX(drug_codes,MATCH(loaded!AS606,drug,0)),""))</f>
        <v>#N/A</v>
      </c>
      <c r="X606" t="e">
        <f>IF(M606=2,"",_xlfn.IFNA(INDEX(drug_codes,MATCH(loaded!AU606,drug,0)),""))</f>
        <v>#N/A</v>
      </c>
      <c r="Y606" t="e">
        <f>IF(M606=2,"",_xlfn.IFNA(INDEX(drug_codes,MATCH(loaded!AW606,drug,0)),""))</f>
        <v>#N/A</v>
      </c>
      <c r="Z606" t="e">
        <f>IF(M606=2,"",_xlfn.IFNA(INDEX(drug_codes,MATCH(loaded!AY606,drug,0)),""))</f>
        <v>#N/A</v>
      </c>
      <c r="AA606" t="e">
        <f>IF(M606=2,"",_xlfn.IFNA(INDEX(drug_codes,MATCH(loaded!BA606,drug,0)),""))</f>
        <v>#N/A</v>
      </c>
      <c r="AB606" t="e">
        <f>INDEX(MTT_codes,MATCH(loaded!BC606,MTT,0))</f>
        <v>#N/A</v>
      </c>
      <c r="AC606" t="str">
        <f>_xlfn.IFNA(INDEX(MTT_codes,MATCH(loaded!BE606,MTT,0)),"")</f>
        <v/>
      </c>
      <c r="AD606" t="str">
        <f>_xlfn.IFNA(INDEX(MTT_codes,MATCH(loaded!BG606,MTT,0)),"")</f>
        <v/>
      </c>
      <c r="AE606" t="str">
        <f>_xlfn.IFNA(INDEX(MTT_codes,MATCH(loaded!BI606,MTT,0)),"")</f>
        <v/>
      </c>
      <c r="AF606" t="str">
        <f>_xlfn.IFNA(INDEX(MTT_codes,MATCH(loaded!BK606,MTT,0)),"")</f>
        <v/>
      </c>
      <c r="AG606" t="str">
        <f>_xlfn.IFNA(INDEX(MTT_codes,MATCH(loaded!BM606,MTT,0)),"")</f>
        <v/>
      </c>
      <c r="AH606" t="e">
        <f>INDEX(liv_ar_codes,MATCH(loaded!BO606,liv_ar,0))</f>
        <v>#N/A</v>
      </c>
      <c r="AI606" t="str">
        <f>_xlfn.IFNA(INDEX(MTT_codes,MATCH(loaded!BQ606,MTT,0)),"")</f>
        <v/>
      </c>
      <c r="AJ606">
        <f>_xlfn.IFNA(INDEX(mental_codes,MATCH(loaded!BS606,mental,0)),9)</f>
        <v>9</v>
      </c>
    </row>
    <row r="607" spans="2:36">
      <c r="B607">
        <f>loaded!C607</f>
        <v>0</v>
      </c>
      <c r="C607">
        <f>loaded!I607</f>
        <v>0</v>
      </c>
      <c r="D607">
        <f>IF(loaded!K607="Male",1,IF(loaded!K607="Female",2,9))</f>
        <v>9</v>
      </c>
      <c r="E607" s="89" t="e">
        <f>IF(stats!$Y$13,DATE(RIGHT(loaded!M607,4),MID(loaded!M607,3,2),LEFT(loaded!M607,2)),DATE(RIGHT(loaded!M607,4), MID(loaded!M607,4,2),LEFT(loaded!M607,2)))</f>
        <v>#VALUE!</v>
      </c>
      <c r="F607" s="67" t="e">
        <f t="shared" si="18"/>
        <v>#VALUE!</v>
      </c>
      <c r="G607" t="str">
        <f>LEFT(loaded!O607,3)</f>
        <v/>
      </c>
      <c r="H607" s="67" t="str">
        <f>_xlfn.IFNA(INDEX(cntry_codes,MATCH(loaded!Q607,countries,0)),IF(loaded!Q607="","0003",""))</f>
        <v>0003</v>
      </c>
      <c r="I607" t="e">
        <f>INDEX(atsi_codes,MATCH(loaded!S607,atsi,0))</f>
        <v>#N/A</v>
      </c>
      <c r="J607" t="e">
        <f>INDEX(lang_codes,MATCH(loaded!U607,lang,0))</f>
        <v>#N/A</v>
      </c>
      <c r="K607" s="6">
        <f>loaded!W607</f>
        <v>0</v>
      </c>
      <c r="L607" t="e">
        <f>INDEX(us_acc_codes,MATCH(loaded!Y607,us_acc,0))</f>
        <v>#N/A</v>
      </c>
      <c r="M607" t="e">
        <f>INDEX(client_codes,MATCH(loaded!AA607,client,0))</f>
        <v>#N/A</v>
      </c>
      <c r="N607" t="e">
        <f>INDEX(src_ref_codes,MATCH(loaded!AC607,src_ref,0))</f>
        <v>#N/A</v>
      </c>
      <c r="O607" s="89" t="e">
        <f>IF(stats!$Y$13,DATE(RIGHT(loaded!AE607,4),MID(loaded!AE607,3,2),LEFT(loaded!AE607,2)),DATE(RIGHT(loaded!AE607,4),MID(loaded!AE607,4,2),LEFT(loaded!AE607,2)))</f>
        <v>#VALUE!</v>
      </c>
      <c r="P607" s="89" t="e">
        <f>IF(stats!$Y$13,DATE(RIGHT(loaded!AG607,4),MID(loaded!AG607,3,2),LEFT(loaded!AG607,2)),DATE(RIGHT(loaded!AG607,4),MID(loaded!AG607,4,2),LEFT(loaded!AG607,2)))</f>
        <v>#VALUE!</v>
      </c>
      <c r="Q607" s="67" t="e">
        <f t="shared" si="19"/>
        <v>#VALUE!</v>
      </c>
      <c r="R607" t="e">
        <f>INDEX(reces_codes,MATCH(loaded!AI607,reason,0))</f>
        <v>#N/A</v>
      </c>
      <c r="S607" t="e">
        <f>INDEX(TDS_codes,MATCH(loaded!AK607,TDS,0))</f>
        <v>#N/A</v>
      </c>
      <c r="T607" t="e">
        <f>IF(M607=2,"",INDEX(method_codes,MATCH(loaded!AM607,method,0)))</f>
        <v>#N/A</v>
      </c>
      <c r="U607" t="e">
        <f>IF(M607=2,"",INDEX(inj_codes,MATCH(loaded!AO607,inj,0)))</f>
        <v>#N/A</v>
      </c>
      <c r="V607" t="e">
        <f>IF(M607=2,"",INDEX(drug_codes,MATCH(loaded!AQ607,drug,0)))</f>
        <v>#N/A</v>
      </c>
      <c r="W607" t="e">
        <f>IF(M607=2,"",_xlfn.IFNA(INDEX(drug_codes,MATCH(loaded!AS607,drug,0)),""))</f>
        <v>#N/A</v>
      </c>
      <c r="X607" t="e">
        <f>IF(M607=2,"",_xlfn.IFNA(INDEX(drug_codes,MATCH(loaded!AU607,drug,0)),""))</f>
        <v>#N/A</v>
      </c>
      <c r="Y607" t="e">
        <f>IF(M607=2,"",_xlfn.IFNA(INDEX(drug_codes,MATCH(loaded!AW607,drug,0)),""))</f>
        <v>#N/A</v>
      </c>
      <c r="Z607" t="e">
        <f>IF(M607=2,"",_xlfn.IFNA(INDEX(drug_codes,MATCH(loaded!AY607,drug,0)),""))</f>
        <v>#N/A</v>
      </c>
      <c r="AA607" t="e">
        <f>IF(M607=2,"",_xlfn.IFNA(INDEX(drug_codes,MATCH(loaded!BA607,drug,0)),""))</f>
        <v>#N/A</v>
      </c>
      <c r="AB607" t="e">
        <f>INDEX(MTT_codes,MATCH(loaded!BC607,MTT,0))</f>
        <v>#N/A</v>
      </c>
      <c r="AC607" t="str">
        <f>_xlfn.IFNA(INDEX(MTT_codes,MATCH(loaded!BE607,MTT,0)),"")</f>
        <v/>
      </c>
      <c r="AD607" t="str">
        <f>_xlfn.IFNA(INDEX(MTT_codes,MATCH(loaded!BG607,MTT,0)),"")</f>
        <v/>
      </c>
      <c r="AE607" t="str">
        <f>_xlfn.IFNA(INDEX(MTT_codes,MATCH(loaded!BI607,MTT,0)),"")</f>
        <v/>
      </c>
      <c r="AF607" t="str">
        <f>_xlfn.IFNA(INDEX(MTT_codes,MATCH(loaded!BK607,MTT,0)),"")</f>
        <v/>
      </c>
      <c r="AG607" t="str">
        <f>_xlfn.IFNA(INDEX(MTT_codes,MATCH(loaded!BM607,MTT,0)),"")</f>
        <v/>
      </c>
      <c r="AH607" t="e">
        <f>INDEX(liv_ar_codes,MATCH(loaded!BO607,liv_ar,0))</f>
        <v>#N/A</v>
      </c>
      <c r="AI607" t="str">
        <f>_xlfn.IFNA(INDEX(MTT_codes,MATCH(loaded!BQ607,MTT,0)),"")</f>
        <v/>
      </c>
      <c r="AJ607">
        <f>_xlfn.IFNA(INDEX(mental_codes,MATCH(loaded!BS607,mental,0)),9)</f>
        <v>9</v>
      </c>
    </row>
    <row r="608" spans="2:36">
      <c r="B608">
        <f>loaded!C608</f>
        <v>0</v>
      </c>
      <c r="C608">
        <f>loaded!I608</f>
        <v>0</v>
      </c>
      <c r="D608">
        <f>IF(loaded!K608="Male",1,IF(loaded!K608="Female",2,9))</f>
        <v>9</v>
      </c>
      <c r="E608" s="89" t="e">
        <f>IF(stats!$Y$13,DATE(RIGHT(loaded!M608,4),MID(loaded!M608,3,2),LEFT(loaded!M608,2)),DATE(RIGHT(loaded!M608,4), MID(loaded!M608,4,2),LEFT(loaded!M608,2)))</f>
        <v>#VALUE!</v>
      </c>
      <c r="F608" s="67" t="e">
        <f t="shared" si="18"/>
        <v>#VALUE!</v>
      </c>
      <c r="G608" t="str">
        <f>LEFT(loaded!O608,3)</f>
        <v/>
      </c>
      <c r="H608" s="67" t="str">
        <f>_xlfn.IFNA(INDEX(cntry_codes,MATCH(loaded!Q608,countries,0)),IF(loaded!Q608="","0003",""))</f>
        <v>0003</v>
      </c>
      <c r="I608" t="e">
        <f>INDEX(atsi_codes,MATCH(loaded!S608,atsi,0))</f>
        <v>#N/A</v>
      </c>
      <c r="J608" t="e">
        <f>INDEX(lang_codes,MATCH(loaded!U608,lang,0))</f>
        <v>#N/A</v>
      </c>
      <c r="K608" s="6">
        <f>loaded!W608</f>
        <v>0</v>
      </c>
      <c r="L608" t="e">
        <f>INDEX(us_acc_codes,MATCH(loaded!Y608,us_acc,0))</f>
        <v>#N/A</v>
      </c>
      <c r="M608" t="e">
        <f>INDEX(client_codes,MATCH(loaded!AA608,client,0))</f>
        <v>#N/A</v>
      </c>
      <c r="N608" t="e">
        <f>INDEX(src_ref_codes,MATCH(loaded!AC608,src_ref,0))</f>
        <v>#N/A</v>
      </c>
      <c r="O608" s="89" t="e">
        <f>IF(stats!$Y$13,DATE(RIGHT(loaded!AE608,4),MID(loaded!AE608,3,2),LEFT(loaded!AE608,2)),DATE(RIGHT(loaded!AE608,4),MID(loaded!AE608,4,2),LEFT(loaded!AE608,2)))</f>
        <v>#VALUE!</v>
      </c>
      <c r="P608" s="89" t="e">
        <f>IF(stats!$Y$13,DATE(RIGHT(loaded!AG608,4),MID(loaded!AG608,3,2),LEFT(loaded!AG608,2)),DATE(RIGHT(loaded!AG608,4),MID(loaded!AG608,4,2),LEFT(loaded!AG608,2)))</f>
        <v>#VALUE!</v>
      </c>
      <c r="Q608" s="67" t="e">
        <f t="shared" si="19"/>
        <v>#VALUE!</v>
      </c>
      <c r="R608" t="e">
        <f>INDEX(reces_codes,MATCH(loaded!AI608,reason,0))</f>
        <v>#N/A</v>
      </c>
      <c r="S608" t="e">
        <f>INDEX(TDS_codes,MATCH(loaded!AK608,TDS,0))</f>
        <v>#N/A</v>
      </c>
      <c r="T608" t="e">
        <f>IF(M608=2,"",INDEX(method_codes,MATCH(loaded!AM608,method,0)))</f>
        <v>#N/A</v>
      </c>
      <c r="U608" t="e">
        <f>IF(M608=2,"",INDEX(inj_codes,MATCH(loaded!AO608,inj,0)))</f>
        <v>#N/A</v>
      </c>
      <c r="V608" t="e">
        <f>IF(M608=2,"",INDEX(drug_codes,MATCH(loaded!AQ608,drug,0)))</f>
        <v>#N/A</v>
      </c>
      <c r="W608" t="e">
        <f>IF(M608=2,"",_xlfn.IFNA(INDEX(drug_codes,MATCH(loaded!AS608,drug,0)),""))</f>
        <v>#N/A</v>
      </c>
      <c r="X608" t="e">
        <f>IF(M608=2,"",_xlfn.IFNA(INDEX(drug_codes,MATCH(loaded!AU608,drug,0)),""))</f>
        <v>#N/A</v>
      </c>
      <c r="Y608" t="e">
        <f>IF(M608=2,"",_xlfn.IFNA(INDEX(drug_codes,MATCH(loaded!AW608,drug,0)),""))</f>
        <v>#N/A</v>
      </c>
      <c r="Z608" t="e">
        <f>IF(M608=2,"",_xlfn.IFNA(INDEX(drug_codes,MATCH(loaded!AY608,drug,0)),""))</f>
        <v>#N/A</v>
      </c>
      <c r="AA608" t="e">
        <f>IF(M608=2,"",_xlfn.IFNA(INDEX(drug_codes,MATCH(loaded!BA608,drug,0)),""))</f>
        <v>#N/A</v>
      </c>
      <c r="AB608" t="e">
        <f>INDEX(MTT_codes,MATCH(loaded!BC608,MTT,0))</f>
        <v>#N/A</v>
      </c>
      <c r="AC608" t="str">
        <f>_xlfn.IFNA(INDEX(MTT_codes,MATCH(loaded!BE608,MTT,0)),"")</f>
        <v/>
      </c>
      <c r="AD608" t="str">
        <f>_xlfn.IFNA(INDEX(MTT_codes,MATCH(loaded!BG608,MTT,0)),"")</f>
        <v/>
      </c>
      <c r="AE608" t="str">
        <f>_xlfn.IFNA(INDEX(MTT_codes,MATCH(loaded!BI608,MTT,0)),"")</f>
        <v/>
      </c>
      <c r="AF608" t="str">
        <f>_xlfn.IFNA(INDEX(MTT_codes,MATCH(loaded!BK608,MTT,0)),"")</f>
        <v/>
      </c>
      <c r="AG608" t="str">
        <f>_xlfn.IFNA(INDEX(MTT_codes,MATCH(loaded!BM608,MTT,0)),"")</f>
        <v/>
      </c>
      <c r="AH608" t="e">
        <f>INDEX(liv_ar_codes,MATCH(loaded!BO608,liv_ar,0))</f>
        <v>#N/A</v>
      </c>
      <c r="AI608" t="str">
        <f>_xlfn.IFNA(INDEX(MTT_codes,MATCH(loaded!BQ608,MTT,0)),"")</f>
        <v/>
      </c>
      <c r="AJ608">
        <f>_xlfn.IFNA(INDEX(mental_codes,MATCH(loaded!BS608,mental,0)),9)</f>
        <v>9</v>
      </c>
    </row>
    <row r="609" spans="2:36">
      <c r="B609">
        <f>loaded!C609</f>
        <v>0</v>
      </c>
      <c r="C609">
        <f>loaded!I609</f>
        <v>0</v>
      </c>
      <c r="D609">
        <f>IF(loaded!K609="Male",1,IF(loaded!K609="Female",2,9))</f>
        <v>9</v>
      </c>
      <c r="E609" s="89" t="e">
        <f>IF(stats!$Y$13,DATE(RIGHT(loaded!M609,4),MID(loaded!M609,3,2),LEFT(loaded!M609,2)),DATE(RIGHT(loaded!M609,4), MID(loaded!M609,4,2),LEFT(loaded!M609,2)))</f>
        <v>#VALUE!</v>
      </c>
      <c r="F609" s="67" t="e">
        <f t="shared" si="18"/>
        <v>#VALUE!</v>
      </c>
      <c r="G609" t="str">
        <f>LEFT(loaded!O609,3)</f>
        <v/>
      </c>
      <c r="H609" s="67" t="str">
        <f>_xlfn.IFNA(INDEX(cntry_codes,MATCH(loaded!Q609,countries,0)),IF(loaded!Q609="","0003",""))</f>
        <v>0003</v>
      </c>
      <c r="I609" t="e">
        <f>INDEX(atsi_codes,MATCH(loaded!S609,atsi,0))</f>
        <v>#N/A</v>
      </c>
      <c r="J609" t="e">
        <f>INDEX(lang_codes,MATCH(loaded!U609,lang,0))</f>
        <v>#N/A</v>
      </c>
      <c r="K609" s="6">
        <f>loaded!W609</f>
        <v>0</v>
      </c>
      <c r="L609" t="e">
        <f>INDEX(us_acc_codes,MATCH(loaded!Y609,us_acc,0))</f>
        <v>#N/A</v>
      </c>
      <c r="M609" t="e">
        <f>INDEX(client_codes,MATCH(loaded!AA609,client,0))</f>
        <v>#N/A</v>
      </c>
      <c r="N609" t="e">
        <f>INDEX(src_ref_codes,MATCH(loaded!AC609,src_ref,0))</f>
        <v>#N/A</v>
      </c>
      <c r="O609" s="89" t="e">
        <f>IF(stats!$Y$13,DATE(RIGHT(loaded!AE609,4),MID(loaded!AE609,3,2),LEFT(loaded!AE609,2)),DATE(RIGHT(loaded!AE609,4),MID(loaded!AE609,4,2),LEFT(loaded!AE609,2)))</f>
        <v>#VALUE!</v>
      </c>
      <c r="P609" s="89" t="e">
        <f>IF(stats!$Y$13,DATE(RIGHT(loaded!AG609,4),MID(loaded!AG609,3,2),LEFT(loaded!AG609,2)),DATE(RIGHT(loaded!AG609,4),MID(loaded!AG609,4,2),LEFT(loaded!AG609,2)))</f>
        <v>#VALUE!</v>
      </c>
      <c r="Q609" s="67" t="e">
        <f t="shared" si="19"/>
        <v>#VALUE!</v>
      </c>
      <c r="R609" t="e">
        <f>INDEX(reces_codes,MATCH(loaded!AI609,reason,0))</f>
        <v>#N/A</v>
      </c>
      <c r="S609" t="e">
        <f>INDEX(TDS_codes,MATCH(loaded!AK609,TDS,0))</f>
        <v>#N/A</v>
      </c>
      <c r="T609" t="e">
        <f>IF(M609=2,"",INDEX(method_codes,MATCH(loaded!AM609,method,0)))</f>
        <v>#N/A</v>
      </c>
      <c r="U609" t="e">
        <f>IF(M609=2,"",INDEX(inj_codes,MATCH(loaded!AO609,inj,0)))</f>
        <v>#N/A</v>
      </c>
      <c r="V609" t="e">
        <f>IF(M609=2,"",INDEX(drug_codes,MATCH(loaded!AQ609,drug,0)))</f>
        <v>#N/A</v>
      </c>
      <c r="W609" t="e">
        <f>IF(M609=2,"",_xlfn.IFNA(INDEX(drug_codes,MATCH(loaded!AS609,drug,0)),""))</f>
        <v>#N/A</v>
      </c>
      <c r="X609" t="e">
        <f>IF(M609=2,"",_xlfn.IFNA(INDEX(drug_codes,MATCH(loaded!AU609,drug,0)),""))</f>
        <v>#N/A</v>
      </c>
      <c r="Y609" t="e">
        <f>IF(M609=2,"",_xlfn.IFNA(INDEX(drug_codes,MATCH(loaded!AW609,drug,0)),""))</f>
        <v>#N/A</v>
      </c>
      <c r="Z609" t="e">
        <f>IF(M609=2,"",_xlfn.IFNA(INDEX(drug_codes,MATCH(loaded!AY609,drug,0)),""))</f>
        <v>#N/A</v>
      </c>
      <c r="AA609" t="e">
        <f>IF(M609=2,"",_xlfn.IFNA(INDEX(drug_codes,MATCH(loaded!BA609,drug,0)),""))</f>
        <v>#N/A</v>
      </c>
      <c r="AB609" t="e">
        <f>INDEX(MTT_codes,MATCH(loaded!BC609,MTT,0))</f>
        <v>#N/A</v>
      </c>
      <c r="AC609" t="str">
        <f>_xlfn.IFNA(INDEX(MTT_codes,MATCH(loaded!BE609,MTT,0)),"")</f>
        <v/>
      </c>
      <c r="AD609" t="str">
        <f>_xlfn.IFNA(INDEX(MTT_codes,MATCH(loaded!BG609,MTT,0)),"")</f>
        <v/>
      </c>
      <c r="AE609" t="str">
        <f>_xlfn.IFNA(INDEX(MTT_codes,MATCH(loaded!BI609,MTT,0)),"")</f>
        <v/>
      </c>
      <c r="AF609" t="str">
        <f>_xlfn.IFNA(INDEX(MTT_codes,MATCH(loaded!BK609,MTT,0)),"")</f>
        <v/>
      </c>
      <c r="AG609" t="str">
        <f>_xlfn.IFNA(INDEX(MTT_codes,MATCH(loaded!BM609,MTT,0)),"")</f>
        <v/>
      </c>
      <c r="AH609" t="e">
        <f>INDEX(liv_ar_codes,MATCH(loaded!BO609,liv_ar,0))</f>
        <v>#N/A</v>
      </c>
      <c r="AI609" t="str">
        <f>_xlfn.IFNA(INDEX(MTT_codes,MATCH(loaded!BQ609,MTT,0)),"")</f>
        <v/>
      </c>
      <c r="AJ609">
        <f>_xlfn.IFNA(INDEX(mental_codes,MATCH(loaded!BS609,mental,0)),9)</f>
        <v>9</v>
      </c>
    </row>
    <row r="610" spans="2:36">
      <c r="B610">
        <f>loaded!C610</f>
        <v>0</v>
      </c>
      <c r="C610">
        <f>loaded!I610</f>
        <v>0</v>
      </c>
      <c r="D610">
        <f>IF(loaded!K610="Male",1,IF(loaded!K610="Female",2,9))</f>
        <v>9</v>
      </c>
      <c r="E610" s="89" t="e">
        <f>IF(stats!$Y$13,DATE(RIGHT(loaded!M610,4),MID(loaded!M610,3,2),LEFT(loaded!M610,2)),DATE(RIGHT(loaded!M610,4), MID(loaded!M610,4,2),LEFT(loaded!M610,2)))</f>
        <v>#VALUE!</v>
      </c>
      <c r="F610" s="67" t="e">
        <f t="shared" si="18"/>
        <v>#VALUE!</v>
      </c>
      <c r="G610" t="str">
        <f>LEFT(loaded!O610,3)</f>
        <v/>
      </c>
      <c r="H610" s="67" t="str">
        <f>_xlfn.IFNA(INDEX(cntry_codes,MATCH(loaded!Q610,countries,0)),IF(loaded!Q610="","0003",""))</f>
        <v>0003</v>
      </c>
      <c r="I610" t="e">
        <f>INDEX(atsi_codes,MATCH(loaded!S610,atsi,0))</f>
        <v>#N/A</v>
      </c>
      <c r="J610" t="e">
        <f>INDEX(lang_codes,MATCH(loaded!U610,lang,0))</f>
        <v>#N/A</v>
      </c>
      <c r="K610" s="6">
        <f>loaded!W610</f>
        <v>0</v>
      </c>
      <c r="L610" t="e">
        <f>INDEX(us_acc_codes,MATCH(loaded!Y610,us_acc,0))</f>
        <v>#N/A</v>
      </c>
      <c r="M610" t="e">
        <f>INDEX(client_codes,MATCH(loaded!AA610,client,0))</f>
        <v>#N/A</v>
      </c>
      <c r="N610" t="e">
        <f>INDEX(src_ref_codes,MATCH(loaded!AC610,src_ref,0))</f>
        <v>#N/A</v>
      </c>
      <c r="O610" s="89" t="e">
        <f>IF(stats!$Y$13,DATE(RIGHT(loaded!AE610,4),MID(loaded!AE610,3,2),LEFT(loaded!AE610,2)),DATE(RIGHT(loaded!AE610,4),MID(loaded!AE610,4,2),LEFT(loaded!AE610,2)))</f>
        <v>#VALUE!</v>
      </c>
      <c r="P610" s="89" t="e">
        <f>IF(stats!$Y$13,DATE(RIGHT(loaded!AG610,4),MID(loaded!AG610,3,2),LEFT(loaded!AG610,2)),DATE(RIGHT(loaded!AG610,4),MID(loaded!AG610,4,2),LEFT(loaded!AG610,2)))</f>
        <v>#VALUE!</v>
      </c>
      <c r="Q610" s="67" t="e">
        <f t="shared" si="19"/>
        <v>#VALUE!</v>
      </c>
      <c r="R610" t="e">
        <f>INDEX(reces_codes,MATCH(loaded!AI610,reason,0))</f>
        <v>#N/A</v>
      </c>
      <c r="S610" t="e">
        <f>INDEX(TDS_codes,MATCH(loaded!AK610,TDS,0))</f>
        <v>#N/A</v>
      </c>
      <c r="T610" t="e">
        <f>IF(M610=2,"",INDEX(method_codes,MATCH(loaded!AM610,method,0)))</f>
        <v>#N/A</v>
      </c>
      <c r="U610" t="e">
        <f>IF(M610=2,"",INDEX(inj_codes,MATCH(loaded!AO610,inj,0)))</f>
        <v>#N/A</v>
      </c>
      <c r="V610" t="e">
        <f>IF(M610=2,"",INDEX(drug_codes,MATCH(loaded!AQ610,drug,0)))</f>
        <v>#N/A</v>
      </c>
      <c r="W610" t="e">
        <f>IF(M610=2,"",_xlfn.IFNA(INDEX(drug_codes,MATCH(loaded!AS610,drug,0)),""))</f>
        <v>#N/A</v>
      </c>
      <c r="X610" t="e">
        <f>IF(M610=2,"",_xlfn.IFNA(INDEX(drug_codes,MATCH(loaded!AU610,drug,0)),""))</f>
        <v>#N/A</v>
      </c>
      <c r="Y610" t="e">
        <f>IF(M610=2,"",_xlfn.IFNA(INDEX(drug_codes,MATCH(loaded!AW610,drug,0)),""))</f>
        <v>#N/A</v>
      </c>
      <c r="Z610" t="e">
        <f>IF(M610=2,"",_xlfn.IFNA(INDEX(drug_codes,MATCH(loaded!AY610,drug,0)),""))</f>
        <v>#N/A</v>
      </c>
      <c r="AA610" t="e">
        <f>IF(M610=2,"",_xlfn.IFNA(INDEX(drug_codes,MATCH(loaded!BA610,drug,0)),""))</f>
        <v>#N/A</v>
      </c>
      <c r="AB610" t="e">
        <f>INDEX(MTT_codes,MATCH(loaded!BC610,MTT,0))</f>
        <v>#N/A</v>
      </c>
      <c r="AC610" t="str">
        <f>_xlfn.IFNA(INDEX(MTT_codes,MATCH(loaded!BE610,MTT,0)),"")</f>
        <v/>
      </c>
      <c r="AD610" t="str">
        <f>_xlfn.IFNA(INDEX(MTT_codes,MATCH(loaded!BG610,MTT,0)),"")</f>
        <v/>
      </c>
      <c r="AE610" t="str">
        <f>_xlfn.IFNA(INDEX(MTT_codes,MATCH(loaded!BI610,MTT,0)),"")</f>
        <v/>
      </c>
      <c r="AF610" t="str">
        <f>_xlfn.IFNA(INDEX(MTT_codes,MATCH(loaded!BK610,MTT,0)),"")</f>
        <v/>
      </c>
      <c r="AG610" t="str">
        <f>_xlfn.IFNA(INDEX(MTT_codes,MATCH(loaded!BM610,MTT,0)),"")</f>
        <v/>
      </c>
      <c r="AH610" t="e">
        <f>INDEX(liv_ar_codes,MATCH(loaded!BO610,liv_ar,0))</f>
        <v>#N/A</v>
      </c>
      <c r="AI610" t="str">
        <f>_xlfn.IFNA(INDEX(MTT_codes,MATCH(loaded!BQ610,MTT,0)),"")</f>
        <v/>
      </c>
      <c r="AJ610">
        <f>_xlfn.IFNA(INDEX(mental_codes,MATCH(loaded!BS610,mental,0)),9)</f>
        <v>9</v>
      </c>
    </row>
    <row r="611" spans="2:36">
      <c r="B611">
        <f>loaded!C611</f>
        <v>0</v>
      </c>
      <c r="C611">
        <f>loaded!I611</f>
        <v>0</v>
      </c>
      <c r="D611">
        <f>IF(loaded!K611="Male",1,IF(loaded!K611="Female",2,9))</f>
        <v>9</v>
      </c>
      <c r="E611" s="89" t="e">
        <f>IF(stats!$Y$13,DATE(RIGHT(loaded!M611,4),MID(loaded!M611,3,2),LEFT(loaded!M611,2)),DATE(RIGHT(loaded!M611,4), MID(loaded!M611,4,2),LEFT(loaded!M611,2)))</f>
        <v>#VALUE!</v>
      </c>
      <c r="F611" s="67" t="e">
        <f t="shared" si="18"/>
        <v>#VALUE!</v>
      </c>
      <c r="G611" t="str">
        <f>LEFT(loaded!O611,3)</f>
        <v/>
      </c>
      <c r="H611" s="67" t="str">
        <f>_xlfn.IFNA(INDEX(cntry_codes,MATCH(loaded!Q611,countries,0)),IF(loaded!Q611="","0003",""))</f>
        <v>0003</v>
      </c>
      <c r="I611" t="e">
        <f>INDEX(atsi_codes,MATCH(loaded!S611,atsi,0))</f>
        <v>#N/A</v>
      </c>
      <c r="J611" t="e">
        <f>INDEX(lang_codes,MATCH(loaded!U611,lang,0))</f>
        <v>#N/A</v>
      </c>
      <c r="K611" s="6">
        <f>loaded!W611</f>
        <v>0</v>
      </c>
      <c r="L611" t="e">
        <f>INDEX(us_acc_codes,MATCH(loaded!Y611,us_acc,0))</f>
        <v>#N/A</v>
      </c>
      <c r="M611" t="e">
        <f>INDEX(client_codes,MATCH(loaded!AA611,client,0))</f>
        <v>#N/A</v>
      </c>
      <c r="N611" t="e">
        <f>INDEX(src_ref_codes,MATCH(loaded!AC611,src_ref,0))</f>
        <v>#N/A</v>
      </c>
      <c r="O611" s="89" t="e">
        <f>IF(stats!$Y$13,DATE(RIGHT(loaded!AE611,4),MID(loaded!AE611,3,2),LEFT(loaded!AE611,2)),DATE(RIGHT(loaded!AE611,4),MID(loaded!AE611,4,2),LEFT(loaded!AE611,2)))</f>
        <v>#VALUE!</v>
      </c>
      <c r="P611" s="89" t="e">
        <f>IF(stats!$Y$13,DATE(RIGHT(loaded!AG611,4),MID(loaded!AG611,3,2),LEFT(loaded!AG611,2)),DATE(RIGHT(loaded!AG611,4),MID(loaded!AG611,4,2),LEFT(loaded!AG611,2)))</f>
        <v>#VALUE!</v>
      </c>
      <c r="Q611" s="67" t="e">
        <f t="shared" si="19"/>
        <v>#VALUE!</v>
      </c>
      <c r="R611" t="e">
        <f>INDEX(reces_codes,MATCH(loaded!AI611,reason,0))</f>
        <v>#N/A</v>
      </c>
      <c r="S611" t="e">
        <f>INDEX(TDS_codes,MATCH(loaded!AK611,TDS,0))</f>
        <v>#N/A</v>
      </c>
      <c r="T611" t="e">
        <f>IF(M611=2,"",INDEX(method_codes,MATCH(loaded!AM611,method,0)))</f>
        <v>#N/A</v>
      </c>
      <c r="U611" t="e">
        <f>IF(M611=2,"",INDEX(inj_codes,MATCH(loaded!AO611,inj,0)))</f>
        <v>#N/A</v>
      </c>
      <c r="V611" t="e">
        <f>IF(M611=2,"",INDEX(drug_codes,MATCH(loaded!AQ611,drug,0)))</f>
        <v>#N/A</v>
      </c>
      <c r="W611" t="e">
        <f>IF(M611=2,"",_xlfn.IFNA(INDEX(drug_codes,MATCH(loaded!AS611,drug,0)),""))</f>
        <v>#N/A</v>
      </c>
      <c r="X611" t="e">
        <f>IF(M611=2,"",_xlfn.IFNA(INDEX(drug_codes,MATCH(loaded!AU611,drug,0)),""))</f>
        <v>#N/A</v>
      </c>
      <c r="Y611" t="e">
        <f>IF(M611=2,"",_xlfn.IFNA(INDEX(drug_codes,MATCH(loaded!AW611,drug,0)),""))</f>
        <v>#N/A</v>
      </c>
      <c r="Z611" t="e">
        <f>IF(M611=2,"",_xlfn.IFNA(INDEX(drug_codes,MATCH(loaded!AY611,drug,0)),""))</f>
        <v>#N/A</v>
      </c>
      <c r="AA611" t="e">
        <f>IF(M611=2,"",_xlfn.IFNA(INDEX(drug_codes,MATCH(loaded!BA611,drug,0)),""))</f>
        <v>#N/A</v>
      </c>
      <c r="AB611" t="e">
        <f>INDEX(MTT_codes,MATCH(loaded!BC611,MTT,0))</f>
        <v>#N/A</v>
      </c>
      <c r="AC611" t="str">
        <f>_xlfn.IFNA(INDEX(MTT_codes,MATCH(loaded!BE611,MTT,0)),"")</f>
        <v/>
      </c>
      <c r="AD611" t="str">
        <f>_xlfn.IFNA(INDEX(MTT_codes,MATCH(loaded!BG611,MTT,0)),"")</f>
        <v/>
      </c>
      <c r="AE611" t="str">
        <f>_xlfn.IFNA(INDEX(MTT_codes,MATCH(loaded!BI611,MTT,0)),"")</f>
        <v/>
      </c>
      <c r="AF611" t="str">
        <f>_xlfn.IFNA(INDEX(MTT_codes,MATCH(loaded!BK611,MTT,0)),"")</f>
        <v/>
      </c>
      <c r="AG611" t="str">
        <f>_xlfn.IFNA(INDEX(MTT_codes,MATCH(loaded!BM611,MTT,0)),"")</f>
        <v/>
      </c>
      <c r="AH611" t="e">
        <f>INDEX(liv_ar_codes,MATCH(loaded!BO611,liv_ar,0))</f>
        <v>#N/A</v>
      </c>
      <c r="AI611" t="str">
        <f>_xlfn.IFNA(INDEX(MTT_codes,MATCH(loaded!BQ611,MTT,0)),"")</f>
        <v/>
      </c>
      <c r="AJ611">
        <f>_xlfn.IFNA(INDEX(mental_codes,MATCH(loaded!BS611,mental,0)),9)</f>
        <v>9</v>
      </c>
    </row>
    <row r="612" spans="2:36">
      <c r="B612">
        <f>loaded!C612</f>
        <v>0</v>
      </c>
      <c r="C612">
        <f>loaded!I612</f>
        <v>0</v>
      </c>
      <c r="D612">
        <f>IF(loaded!K612="Male",1,IF(loaded!K612="Female",2,9))</f>
        <v>9</v>
      </c>
      <c r="E612" s="89" t="e">
        <f>IF(stats!$Y$13,DATE(RIGHT(loaded!M612,4),MID(loaded!M612,3,2),LEFT(loaded!M612,2)),DATE(RIGHT(loaded!M612,4), MID(loaded!M612,4,2),LEFT(loaded!M612,2)))</f>
        <v>#VALUE!</v>
      </c>
      <c r="F612" s="67" t="e">
        <f t="shared" si="18"/>
        <v>#VALUE!</v>
      </c>
      <c r="G612" t="str">
        <f>LEFT(loaded!O612,3)</f>
        <v/>
      </c>
      <c r="H612" s="67" t="str">
        <f>_xlfn.IFNA(INDEX(cntry_codes,MATCH(loaded!Q612,countries,0)),IF(loaded!Q612="","0003",""))</f>
        <v>0003</v>
      </c>
      <c r="I612" t="e">
        <f>INDEX(atsi_codes,MATCH(loaded!S612,atsi,0))</f>
        <v>#N/A</v>
      </c>
      <c r="J612" t="e">
        <f>INDEX(lang_codes,MATCH(loaded!U612,lang,0))</f>
        <v>#N/A</v>
      </c>
      <c r="K612" s="6">
        <f>loaded!W612</f>
        <v>0</v>
      </c>
      <c r="L612" t="e">
        <f>INDEX(us_acc_codes,MATCH(loaded!Y612,us_acc,0))</f>
        <v>#N/A</v>
      </c>
      <c r="M612" t="e">
        <f>INDEX(client_codes,MATCH(loaded!AA612,client,0))</f>
        <v>#N/A</v>
      </c>
      <c r="N612" t="e">
        <f>INDEX(src_ref_codes,MATCH(loaded!AC612,src_ref,0))</f>
        <v>#N/A</v>
      </c>
      <c r="O612" s="89" t="e">
        <f>IF(stats!$Y$13,DATE(RIGHT(loaded!AE612,4),MID(loaded!AE612,3,2),LEFT(loaded!AE612,2)),DATE(RIGHT(loaded!AE612,4),MID(loaded!AE612,4,2),LEFT(loaded!AE612,2)))</f>
        <v>#VALUE!</v>
      </c>
      <c r="P612" s="89" t="e">
        <f>IF(stats!$Y$13,DATE(RIGHT(loaded!AG612,4),MID(loaded!AG612,3,2),LEFT(loaded!AG612,2)),DATE(RIGHT(loaded!AG612,4),MID(loaded!AG612,4,2),LEFT(loaded!AG612,2)))</f>
        <v>#VALUE!</v>
      </c>
      <c r="Q612" s="67" t="e">
        <f t="shared" si="19"/>
        <v>#VALUE!</v>
      </c>
      <c r="R612" t="e">
        <f>INDEX(reces_codes,MATCH(loaded!AI612,reason,0))</f>
        <v>#N/A</v>
      </c>
      <c r="S612" t="e">
        <f>INDEX(TDS_codes,MATCH(loaded!AK612,TDS,0))</f>
        <v>#N/A</v>
      </c>
      <c r="T612" t="e">
        <f>IF(M612=2,"",INDEX(method_codes,MATCH(loaded!AM612,method,0)))</f>
        <v>#N/A</v>
      </c>
      <c r="U612" t="e">
        <f>IF(M612=2,"",INDEX(inj_codes,MATCH(loaded!AO612,inj,0)))</f>
        <v>#N/A</v>
      </c>
      <c r="V612" t="e">
        <f>IF(M612=2,"",INDEX(drug_codes,MATCH(loaded!AQ612,drug,0)))</f>
        <v>#N/A</v>
      </c>
      <c r="W612" t="e">
        <f>IF(M612=2,"",_xlfn.IFNA(INDEX(drug_codes,MATCH(loaded!AS612,drug,0)),""))</f>
        <v>#N/A</v>
      </c>
      <c r="X612" t="e">
        <f>IF(M612=2,"",_xlfn.IFNA(INDEX(drug_codes,MATCH(loaded!AU612,drug,0)),""))</f>
        <v>#N/A</v>
      </c>
      <c r="Y612" t="e">
        <f>IF(M612=2,"",_xlfn.IFNA(INDEX(drug_codes,MATCH(loaded!AW612,drug,0)),""))</f>
        <v>#N/A</v>
      </c>
      <c r="Z612" t="e">
        <f>IF(M612=2,"",_xlfn.IFNA(INDEX(drug_codes,MATCH(loaded!AY612,drug,0)),""))</f>
        <v>#N/A</v>
      </c>
      <c r="AA612" t="e">
        <f>IF(M612=2,"",_xlfn.IFNA(INDEX(drug_codes,MATCH(loaded!BA612,drug,0)),""))</f>
        <v>#N/A</v>
      </c>
      <c r="AB612" t="e">
        <f>INDEX(MTT_codes,MATCH(loaded!BC612,MTT,0))</f>
        <v>#N/A</v>
      </c>
      <c r="AC612" t="str">
        <f>_xlfn.IFNA(INDEX(MTT_codes,MATCH(loaded!BE612,MTT,0)),"")</f>
        <v/>
      </c>
      <c r="AD612" t="str">
        <f>_xlfn.IFNA(INDEX(MTT_codes,MATCH(loaded!BG612,MTT,0)),"")</f>
        <v/>
      </c>
      <c r="AE612" t="str">
        <f>_xlfn.IFNA(INDEX(MTT_codes,MATCH(loaded!BI612,MTT,0)),"")</f>
        <v/>
      </c>
      <c r="AF612" t="str">
        <f>_xlfn.IFNA(INDEX(MTT_codes,MATCH(loaded!BK612,MTT,0)),"")</f>
        <v/>
      </c>
      <c r="AG612" t="str">
        <f>_xlfn.IFNA(INDEX(MTT_codes,MATCH(loaded!BM612,MTT,0)),"")</f>
        <v/>
      </c>
      <c r="AH612" t="e">
        <f>INDEX(liv_ar_codes,MATCH(loaded!BO612,liv_ar,0))</f>
        <v>#N/A</v>
      </c>
      <c r="AI612" t="str">
        <f>_xlfn.IFNA(INDEX(MTT_codes,MATCH(loaded!BQ612,MTT,0)),"")</f>
        <v/>
      </c>
      <c r="AJ612">
        <f>_xlfn.IFNA(INDEX(mental_codes,MATCH(loaded!BS612,mental,0)),9)</f>
        <v>9</v>
      </c>
    </row>
    <row r="613" spans="2:36">
      <c r="B613">
        <f>loaded!C613</f>
        <v>0</v>
      </c>
      <c r="C613">
        <f>loaded!I613</f>
        <v>0</v>
      </c>
      <c r="D613">
        <f>IF(loaded!K613="Male",1,IF(loaded!K613="Female",2,9))</f>
        <v>9</v>
      </c>
      <c r="E613" s="89" t="e">
        <f>IF(stats!$Y$13,DATE(RIGHT(loaded!M613,4),MID(loaded!M613,3,2),LEFT(loaded!M613,2)),DATE(RIGHT(loaded!M613,4), MID(loaded!M613,4,2),LEFT(loaded!M613,2)))</f>
        <v>#VALUE!</v>
      </c>
      <c r="F613" s="67" t="e">
        <f t="shared" si="18"/>
        <v>#VALUE!</v>
      </c>
      <c r="G613" t="str">
        <f>LEFT(loaded!O613,3)</f>
        <v/>
      </c>
      <c r="H613" s="67" t="str">
        <f>_xlfn.IFNA(INDEX(cntry_codes,MATCH(loaded!Q613,countries,0)),IF(loaded!Q613="","0003",""))</f>
        <v>0003</v>
      </c>
      <c r="I613" t="e">
        <f>INDEX(atsi_codes,MATCH(loaded!S613,atsi,0))</f>
        <v>#N/A</v>
      </c>
      <c r="J613" t="e">
        <f>INDEX(lang_codes,MATCH(loaded!U613,lang,0))</f>
        <v>#N/A</v>
      </c>
      <c r="K613" s="6">
        <f>loaded!W613</f>
        <v>0</v>
      </c>
      <c r="L613" t="e">
        <f>INDEX(us_acc_codes,MATCH(loaded!Y613,us_acc,0))</f>
        <v>#N/A</v>
      </c>
      <c r="M613" t="e">
        <f>INDEX(client_codes,MATCH(loaded!AA613,client,0))</f>
        <v>#N/A</v>
      </c>
      <c r="N613" t="e">
        <f>INDEX(src_ref_codes,MATCH(loaded!AC613,src_ref,0))</f>
        <v>#N/A</v>
      </c>
      <c r="O613" s="89" t="e">
        <f>IF(stats!$Y$13,DATE(RIGHT(loaded!AE613,4),MID(loaded!AE613,3,2),LEFT(loaded!AE613,2)),DATE(RIGHT(loaded!AE613,4),MID(loaded!AE613,4,2),LEFT(loaded!AE613,2)))</f>
        <v>#VALUE!</v>
      </c>
      <c r="P613" s="89" t="e">
        <f>IF(stats!$Y$13,DATE(RIGHT(loaded!AG613,4),MID(loaded!AG613,3,2),LEFT(loaded!AG613,2)),DATE(RIGHT(loaded!AG613,4),MID(loaded!AG613,4,2),LEFT(loaded!AG613,2)))</f>
        <v>#VALUE!</v>
      </c>
      <c r="Q613" s="67" t="e">
        <f t="shared" si="19"/>
        <v>#VALUE!</v>
      </c>
      <c r="R613" t="e">
        <f>INDEX(reces_codes,MATCH(loaded!AI613,reason,0))</f>
        <v>#N/A</v>
      </c>
      <c r="S613" t="e">
        <f>INDEX(TDS_codes,MATCH(loaded!AK613,TDS,0))</f>
        <v>#N/A</v>
      </c>
      <c r="T613" t="e">
        <f>IF(M613=2,"",INDEX(method_codes,MATCH(loaded!AM613,method,0)))</f>
        <v>#N/A</v>
      </c>
      <c r="U613" t="e">
        <f>IF(M613=2,"",INDEX(inj_codes,MATCH(loaded!AO613,inj,0)))</f>
        <v>#N/A</v>
      </c>
      <c r="V613" t="e">
        <f>IF(M613=2,"",INDEX(drug_codes,MATCH(loaded!AQ613,drug,0)))</f>
        <v>#N/A</v>
      </c>
      <c r="W613" t="e">
        <f>IF(M613=2,"",_xlfn.IFNA(INDEX(drug_codes,MATCH(loaded!AS613,drug,0)),""))</f>
        <v>#N/A</v>
      </c>
      <c r="X613" t="e">
        <f>IF(M613=2,"",_xlfn.IFNA(INDEX(drug_codes,MATCH(loaded!AU613,drug,0)),""))</f>
        <v>#N/A</v>
      </c>
      <c r="Y613" t="e">
        <f>IF(M613=2,"",_xlfn.IFNA(INDEX(drug_codes,MATCH(loaded!AW613,drug,0)),""))</f>
        <v>#N/A</v>
      </c>
      <c r="Z613" t="e">
        <f>IF(M613=2,"",_xlfn.IFNA(INDEX(drug_codes,MATCH(loaded!AY613,drug,0)),""))</f>
        <v>#N/A</v>
      </c>
      <c r="AA613" t="e">
        <f>IF(M613=2,"",_xlfn.IFNA(INDEX(drug_codes,MATCH(loaded!BA613,drug,0)),""))</f>
        <v>#N/A</v>
      </c>
      <c r="AB613" t="e">
        <f>INDEX(MTT_codes,MATCH(loaded!BC613,MTT,0))</f>
        <v>#N/A</v>
      </c>
      <c r="AC613" t="str">
        <f>_xlfn.IFNA(INDEX(MTT_codes,MATCH(loaded!BE613,MTT,0)),"")</f>
        <v/>
      </c>
      <c r="AD613" t="str">
        <f>_xlfn.IFNA(INDEX(MTT_codes,MATCH(loaded!BG613,MTT,0)),"")</f>
        <v/>
      </c>
      <c r="AE613" t="str">
        <f>_xlfn.IFNA(INDEX(MTT_codes,MATCH(loaded!BI613,MTT,0)),"")</f>
        <v/>
      </c>
      <c r="AF613" t="str">
        <f>_xlfn.IFNA(INDEX(MTT_codes,MATCH(loaded!BK613,MTT,0)),"")</f>
        <v/>
      </c>
      <c r="AG613" t="str">
        <f>_xlfn.IFNA(INDEX(MTT_codes,MATCH(loaded!BM613,MTT,0)),"")</f>
        <v/>
      </c>
      <c r="AH613" t="e">
        <f>INDEX(liv_ar_codes,MATCH(loaded!BO613,liv_ar,0))</f>
        <v>#N/A</v>
      </c>
      <c r="AI613" t="str">
        <f>_xlfn.IFNA(INDEX(MTT_codes,MATCH(loaded!BQ613,MTT,0)),"")</f>
        <v/>
      </c>
      <c r="AJ613">
        <f>_xlfn.IFNA(INDEX(mental_codes,MATCH(loaded!BS613,mental,0)),9)</f>
        <v>9</v>
      </c>
    </row>
    <row r="614" spans="2:36">
      <c r="B614">
        <f>loaded!C614</f>
        <v>0</v>
      </c>
      <c r="C614">
        <f>loaded!I614</f>
        <v>0</v>
      </c>
      <c r="D614">
        <f>IF(loaded!K614="Male",1,IF(loaded!K614="Female",2,9))</f>
        <v>9</v>
      </c>
      <c r="E614" s="89" t="e">
        <f>IF(stats!$Y$13,DATE(RIGHT(loaded!M614,4),MID(loaded!M614,3,2),LEFT(loaded!M614,2)),DATE(RIGHT(loaded!M614,4), MID(loaded!M614,4,2),LEFT(loaded!M614,2)))</f>
        <v>#VALUE!</v>
      </c>
      <c r="F614" s="67" t="e">
        <f t="shared" si="18"/>
        <v>#VALUE!</v>
      </c>
      <c r="G614" t="str">
        <f>LEFT(loaded!O614,3)</f>
        <v/>
      </c>
      <c r="H614" s="67" t="str">
        <f>_xlfn.IFNA(INDEX(cntry_codes,MATCH(loaded!Q614,countries,0)),IF(loaded!Q614="","0003",""))</f>
        <v>0003</v>
      </c>
      <c r="I614" t="e">
        <f>INDEX(atsi_codes,MATCH(loaded!S614,atsi,0))</f>
        <v>#N/A</v>
      </c>
      <c r="J614" t="e">
        <f>INDEX(lang_codes,MATCH(loaded!U614,lang,0))</f>
        <v>#N/A</v>
      </c>
      <c r="K614" s="6">
        <f>loaded!W614</f>
        <v>0</v>
      </c>
      <c r="L614" t="e">
        <f>INDEX(us_acc_codes,MATCH(loaded!Y614,us_acc,0))</f>
        <v>#N/A</v>
      </c>
      <c r="M614" t="e">
        <f>INDEX(client_codes,MATCH(loaded!AA614,client,0))</f>
        <v>#N/A</v>
      </c>
      <c r="N614" t="e">
        <f>INDEX(src_ref_codes,MATCH(loaded!AC614,src_ref,0))</f>
        <v>#N/A</v>
      </c>
      <c r="O614" s="89" t="e">
        <f>IF(stats!$Y$13,DATE(RIGHT(loaded!AE614,4),MID(loaded!AE614,3,2),LEFT(loaded!AE614,2)),DATE(RIGHT(loaded!AE614,4),MID(loaded!AE614,4,2),LEFT(loaded!AE614,2)))</f>
        <v>#VALUE!</v>
      </c>
      <c r="P614" s="89" t="e">
        <f>IF(stats!$Y$13,DATE(RIGHT(loaded!AG614,4),MID(loaded!AG614,3,2),LEFT(loaded!AG614,2)),DATE(RIGHT(loaded!AG614,4),MID(loaded!AG614,4,2),LEFT(loaded!AG614,2)))</f>
        <v>#VALUE!</v>
      </c>
      <c r="Q614" s="67" t="e">
        <f t="shared" si="19"/>
        <v>#VALUE!</v>
      </c>
      <c r="R614" t="e">
        <f>INDEX(reces_codes,MATCH(loaded!AI614,reason,0))</f>
        <v>#N/A</v>
      </c>
      <c r="S614" t="e">
        <f>INDEX(TDS_codes,MATCH(loaded!AK614,TDS,0))</f>
        <v>#N/A</v>
      </c>
      <c r="T614" t="e">
        <f>IF(M614=2,"",INDEX(method_codes,MATCH(loaded!AM614,method,0)))</f>
        <v>#N/A</v>
      </c>
      <c r="U614" t="e">
        <f>IF(M614=2,"",INDEX(inj_codes,MATCH(loaded!AO614,inj,0)))</f>
        <v>#N/A</v>
      </c>
      <c r="V614" t="e">
        <f>IF(M614=2,"",INDEX(drug_codes,MATCH(loaded!AQ614,drug,0)))</f>
        <v>#N/A</v>
      </c>
      <c r="W614" t="e">
        <f>IF(M614=2,"",_xlfn.IFNA(INDEX(drug_codes,MATCH(loaded!AS614,drug,0)),""))</f>
        <v>#N/A</v>
      </c>
      <c r="X614" t="e">
        <f>IF(M614=2,"",_xlfn.IFNA(INDEX(drug_codes,MATCH(loaded!AU614,drug,0)),""))</f>
        <v>#N/A</v>
      </c>
      <c r="Y614" t="e">
        <f>IF(M614=2,"",_xlfn.IFNA(INDEX(drug_codes,MATCH(loaded!AW614,drug,0)),""))</f>
        <v>#N/A</v>
      </c>
      <c r="Z614" t="e">
        <f>IF(M614=2,"",_xlfn.IFNA(INDEX(drug_codes,MATCH(loaded!AY614,drug,0)),""))</f>
        <v>#N/A</v>
      </c>
      <c r="AA614" t="e">
        <f>IF(M614=2,"",_xlfn.IFNA(INDEX(drug_codes,MATCH(loaded!BA614,drug,0)),""))</f>
        <v>#N/A</v>
      </c>
      <c r="AB614" t="e">
        <f>INDEX(MTT_codes,MATCH(loaded!BC614,MTT,0))</f>
        <v>#N/A</v>
      </c>
      <c r="AC614" t="str">
        <f>_xlfn.IFNA(INDEX(MTT_codes,MATCH(loaded!BE614,MTT,0)),"")</f>
        <v/>
      </c>
      <c r="AD614" t="str">
        <f>_xlfn.IFNA(INDEX(MTT_codes,MATCH(loaded!BG614,MTT,0)),"")</f>
        <v/>
      </c>
      <c r="AE614" t="str">
        <f>_xlfn.IFNA(INDEX(MTT_codes,MATCH(loaded!BI614,MTT,0)),"")</f>
        <v/>
      </c>
      <c r="AF614" t="str">
        <f>_xlfn.IFNA(INDEX(MTT_codes,MATCH(loaded!BK614,MTT,0)),"")</f>
        <v/>
      </c>
      <c r="AG614" t="str">
        <f>_xlfn.IFNA(INDEX(MTT_codes,MATCH(loaded!BM614,MTT,0)),"")</f>
        <v/>
      </c>
      <c r="AH614" t="e">
        <f>INDEX(liv_ar_codes,MATCH(loaded!BO614,liv_ar,0))</f>
        <v>#N/A</v>
      </c>
      <c r="AI614" t="str">
        <f>_xlfn.IFNA(INDEX(MTT_codes,MATCH(loaded!BQ614,MTT,0)),"")</f>
        <v/>
      </c>
      <c r="AJ614">
        <f>_xlfn.IFNA(INDEX(mental_codes,MATCH(loaded!BS614,mental,0)),9)</f>
        <v>9</v>
      </c>
    </row>
    <row r="615" spans="2:36">
      <c r="B615">
        <f>loaded!C615</f>
        <v>0</v>
      </c>
      <c r="C615">
        <f>loaded!I615</f>
        <v>0</v>
      </c>
      <c r="D615">
        <f>IF(loaded!K615="Male",1,IF(loaded!K615="Female",2,9))</f>
        <v>9</v>
      </c>
      <c r="E615" s="89" t="e">
        <f>IF(stats!$Y$13,DATE(RIGHT(loaded!M615,4),MID(loaded!M615,3,2),LEFT(loaded!M615,2)),DATE(RIGHT(loaded!M615,4), MID(loaded!M615,4,2),LEFT(loaded!M615,2)))</f>
        <v>#VALUE!</v>
      </c>
      <c r="F615" s="67" t="e">
        <f t="shared" si="18"/>
        <v>#VALUE!</v>
      </c>
      <c r="G615" t="str">
        <f>LEFT(loaded!O615,3)</f>
        <v/>
      </c>
      <c r="H615" s="67" t="str">
        <f>_xlfn.IFNA(INDEX(cntry_codes,MATCH(loaded!Q615,countries,0)),IF(loaded!Q615="","0003",""))</f>
        <v>0003</v>
      </c>
      <c r="I615" t="e">
        <f>INDEX(atsi_codes,MATCH(loaded!S615,atsi,0))</f>
        <v>#N/A</v>
      </c>
      <c r="J615" t="e">
        <f>INDEX(lang_codes,MATCH(loaded!U615,lang,0))</f>
        <v>#N/A</v>
      </c>
      <c r="K615" s="6">
        <f>loaded!W615</f>
        <v>0</v>
      </c>
      <c r="L615" t="e">
        <f>INDEX(us_acc_codes,MATCH(loaded!Y615,us_acc,0))</f>
        <v>#N/A</v>
      </c>
      <c r="M615" t="e">
        <f>INDEX(client_codes,MATCH(loaded!AA615,client,0))</f>
        <v>#N/A</v>
      </c>
      <c r="N615" t="e">
        <f>INDEX(src_ref_codes,MATCH(loaded!AC615,src_ref,0))</f>
        <v>#N/A</v>
      </c>
      <c r="O615" s="89" t="e">
        <f>IF(stats!$Y$13,DATE(RIGHT(loaded!AE615,4),MID(loaded!AE615,3,2),LEFT(loaded!AE615,2)),DATE(RIGHT(loaded!AE615,4),MID(loaded!AE615,4,2),LEFT(loaded!AE615,2)))</f>
        <v>#VALUE!</v>
      </c>
      <c r="P615" s="89" t="e">
        <f>IF(stats!$Y$13,DATE(RIGHT(loaded!AG615,4),MID(loaded!AG615,3,2),LEFT(loaded!AG615,2)),DATE(RIGHT(loaded!AG615,4),MID(loaded!AG615,4,2),LEFT(loaded!AG615,2)))</f>
        <v>#VALUE!</v>
      </c>
      <c r="Q615" s="67" t="e">
        <f t="shared" si="19"/>
        <v>#VALUE!</v>
      </c>
      <c r="R615" t="e">
        <f>INDEX(reces_codes,MATCH(loaded!AI615,reason,0))</f>
        <v>#N/A</v>
      </c>
      <c r="S615" t="e">
        <f>INDEX(TDS_codes,MATCH(loaded!AK615,TDS,0))</f>
        <v>#N/A</v>
      </c>
      <c r="T615" t="e">
        <f>IF(M615=2,"",INDEX(method_codes,MATCH(loaded!AM615,method,0)))</f>
        <v>#N/A</v>
      </c>
      <c r="U615" t="e">
        <f>IF(M615=2,"",INDEX(inj_codes,MATCH(loaded!AO615,inj,0)))</f>
        <v>#N/A</v>
      </c>
      <c r="V615" t="e">
        <f>IF(M615=2,"",INDEX(drug_codes,MATCH(loaded!AQ615,drug,0)))</f>
        <v>#N/A</v>
      </c>
      <c r="W615" t="e">
        <f>IF(M615=2,"",_xlfn.IFNA(INDEX(drug_codes,MATCH(loaded!AS615,drug,0)),""))</f>
        <v>#N/A</v>
      </c>
      <c r="X615" t="e">
        <f>IF(M615=2,"",_xlfn.IFNA(INDEX(drug_codes,MATCH(loaded!AU615,drug,0)),""))</f>
        <v>#N/A</v>
      </c>
      <c r="Y615" t="e">
        <f>IF(M615=2,"",_xlfn.IFNA(INDEX(drug_codes,MATCH(loaded!AW615,drug,0)),""))</f>
        <v>#N/A</v>
      </c>
      <c r="Z615" t="e">
        <f>IF(M615=2,"",_xlfn.IFNA(INDEX(drug_codes,MATCH(loaded!AY615,drug,0)),""))</f>
        <v>#N/A</v>
      </c>
      <c r="AA615" t="e">
        <f>IF(M615=2,"",_xlfn.IFNA(INDEX(drug_codes,MATCH(loaded!BA615,drug,0)),""))</f>
        <v>#N/A</v>
      </c>
      <c r="AB615" t="e">
        <f>INDEX(MTT_codes,MATCH(loaded!BC615,MTT,0))</f>
        <v>#N/A</v>
      </c>
      <c r="AC615" t="str">
        <f>_xlfn.IFNA(INDEX(MTT_codes,MATCH(loaded!BE615,MTT,0)),"")</f>
        <v/>
      </c>
      <c r="AD615" t="str">
        <f>_xlfn.IFNA(INDEX(MTT_codes,MATCH(loaded!BG615,MTT,0)),"")</f>
        <v/>
      </c>
      <c r="AE615" t="str">
        <f>_xlfn.IFNA(INDEX(MTT_codes,MATCH(loaded!BI615,MTT,0)),"")</f>
        <v/>
      </c>
      <c r="AF615" t="str">
        <f>_xlfn.IFNA(INDEX(MTT_codes,MATCH(loaded!BK615,MTT,0)),"")</f>
        <v/>
      </c>
      <c r="AG615" t="str">
        <f>_xlfn.IFNA(INDEX(MTT_codes,MATCH(loaded!BM615,MTT,0)),"")</f>
        <v/>
      </c>
      <c r="AH615" t="e">
        <f>INDEX(liv_ar_codes,MATCH(loaded!BO615,liv_ar,0))</f>
        <v>#N/A</v>
      </c>
      <c r="AI615" t="str">
        <f>_xlfn.IFNA(INDEX(MTT_codes,MATCH(loaded!BQ615,MTT,0)),"")</f>
        <v/>
      </c>
      <c r="AJ615">
        <f>_xlfn.IFNA(INDEX(mental_codes,MATCH(loaded!BS615,mental,0)),9)</f>
        <v>9</v>
      </c>
    </row>
    <row r="616" spans="2:36">
      <c r="B616">
        <f>loaded!C616</f>
        <v>0</v>
      </c>
      <c r="C616">
        <f>loaded!I616</f>
        <v>0</v>
      </c>
      <c r="D616">
        <f>IF(loaded!K616="Male",1,IF(loaded!K616="Female",2,9))</f>
        <v>9</v>
      </c>
      <c r="E616" s="89" t="e">
        <f>IF(stats!$Y$13,DATE(RIGHT(loaded!M616,4),MID(loaded!M616,3,2),LEFT(loaded!M616,2)),DATE(RIGHT(loaded!M616,4), MID(loaded!M616,4,2),LEFT(loaded!M616,2)))</f>
        <v>#VALUE!</v>
      </c>
      <c r="F616" s="67" t="e">
        <f t="shared" si="18"/>
        <v>#VALUE!</v>
      </c>
      <c r="G616" t="str">
        <f>LEFT(loaded!O616,3)</f>
        <v/>
      </c>
      <c r="H616" s="67" t="str">
        <f>_xlfn.IFNA(INDEX(cntry_codes,MATCH(loaded!Q616,countries,0)),IF(loaded!Q616="","0003",""))</f>
        <v>0003</v>
      </c>
      <c r="I616" t="e">
        <f>INDEX(atsi_codes,MATCH(loaded!S616,atsi,0))</f>
        <v>#N/A</v>
      </c>
      <c r="J616" t="e">
        <f>INDEX(lang_codes,MATCH(loaded!U616,lang,0))</f>
        <v>#N/A</v>
      </c>
      <c r="K616" s="6">
        <f>loaded!W616</f>
        <v>0</v>
      </c>
      <c r="L616" t="e">
        <f>INDEX(us_acc_codes,MATCH(loaded!Y616,us_acc,0))</f>
        <v>#N/A</v>
      </c>
      <c r="M616" t="e">
        <f>INDEX(client_codes,MATCH(loaded!AA616,client,0))</f>
        <v>#N/A</v>
      </c>
      <c r="N616" t="e">
        <f>INDEX(src_ref_codes,MATCH(loaded!AC616,src_ref,0))</f>
        <v>#N/A</v>
      </c>
      <c r="O616" s="89" t="e">
        <f>IF(stats!$Y$13,DATE(RIGHT(loaded!AE616,4),MID(loaded!AE616,3,2),LEFT(loaded!AE616,2)),DATE(RIGHT(loaded!AE616,4),MID(loaded!AE616,4,2),LEFT(loaded!AE616,2)))</f>
        <v>#VALUE!</v>
      </c>
      <c r="P616" s="89" t="e">
        <f>IF(stats!$Y$13,DATE(RIGHT(loaded!AG616,4),MID(loaded!AG616,3,2),LEFT(loaded!AG616,2)),DATE(RIGHT(loaded!AG616,4),MID(loaded!AG616,4,2),LEFT(loaded!AG616,2)))</f>
        <v>#VALUE!</v>
      </c>
      <c r="Q616" s="67" t="e">
        <f t="shared" si="19"/>
        <v>#VALUE!</v>
      </c>
      <c r="R616" t="e">
        <f>INDEX(reces_codes,MATCH(loaded!AI616,reason,0))</f>
        <v>#N/A</v>
      </c>
      <c r="S616" t="e">
        <f>INDEX(TDS_codes,MATCH(loaded!AK616,TDS,0))</f>
        <v>#N/A</v>
      </c>
      <c r="T616" t="e">
        <f>IF(M616=2,"",INDEX(method_codes,MATCH(loaded!AM616,method,0)))</f>
        <v>#N/A</v>
      </c>
      <c r="U616" t="e">
        <f>IF(M616=2,"",INDEX(inj_codes,MATCH(loaded!AO616,inj,0)))</f>
        <v>#N/A</v>
      </c>
      <c r="V616" t="e">
        <f>IF(M616=2,"",INDEX(drug_codes,MATCH(loaded!AQ616,drug,0)))</f>
        <v>#N/A</v>
      </c>
      <c r="W616" t="e">
        <f>IF(M616=2,"",_xlfn.IFNA(INDEX(drug_codes,MATCH(loaded!AS616,drug,0)),""))</f>
        <v>#N/A</v>
      </c>
      <c r="X616" t="e">
        <f>IF(M616=2,"",_xlfn.IFNA(INDEX(drug_codes,MATCH(loaded!AU616,drug,0)),""))</f>
        <v>#N/A</v>
      </c>
      <c r="Y616" t="e">
        <f>IF(M616=2,"",_xlfn.IFNA(INDEX(drug_codes,MATCH(loaded!AW616,drug,0)),""))</f>
        <v>#N/A</v>
      </c>
      <c r="Z616" t="e">
        <f>IF(M616=2,"",_xlfn.IFNA(INDEX(drug_codes,MATCH(loaded!AY616,drug,0)),""))</f>
        <v>#N/A</v>
      </c>
      <c r="AA616" t="e">
        <f>IF(M616=2,"",_xlfn.IFNA(INDEX(drug_codes,MATCH(loaded!BA616,drug,0)),""))</f>
        <v>#N/A</v>
      </c>
      <c r="AB616" t="e">
        <f>INDEX(MTT_codes,MATCH(loaded!BC616,MTT,0))</f>
        <v>#N/A</v>
      </c>
      <c r="AC616" t="str">
        <f>_xlfn.IFNA(INDEX(MTT_codes,MATCH(loaded!BE616,MTT,0)),"")</f>
        <v/>
      </c>
      <c r="AD616" t="str">
        <f>_xlfn.IFNA(INDEX(MTT_codes,MATCH(loaded!BG616,MTT,0)),"")</f>
        <v/>
      </c>
      <c r="AE616" t="str">
        <f>_xlfn.IFNA(INDEX(MTT_codes,MATCH(loaded!BI616,MTT,0)),"")</f>
        <v/>
      </c>
      <c r="AF616" t="str">
        <f>_xlfn.IFNA(INDEX(MTT_codes,MATCH(loaded!BK616,MTT,0)),"")</f>
        <v/>
      </c>
      <c r="AG616" t="str">
        <f>_xlfn.IFNA(INDEX(MTT_codes,MATCH(loaded!BM616,MTT,0)),"")</f>
        <v/>
      </c>
      <c r="AH616" t="e">
        <f>INDEX(liv_ar_codes,MATCH(loaded!BO616,liv_ar,0))</f>
        <v>#N/A</v>
      </c>
      <c r="AI616" t="str">
        <f>_xlfn.IFNA(INDEX(MTT_codes,MATCH(loaded!BQ616,MTT,0)),"")</f>
        <v/>
      </c>
      <c r="AJ616">
        <f>_xlfn.IFNA(INDEX(mental_codes,MATCH(loaded!BS616,mental,0)),9)</f>
        <v>9</v>
      </c>
    </row>
    <row r="617" spans="2:36">
      <c r="B617">
        <f>loaded!C617</f>
        <v>0</v>
      </c>
      <c r="C617">
        <f>loaded!I617</f>
        <v>0</v>
      </c>
      <c r="D617">
        <f>IF(loaded!K617="Male",1,IF(loaded!K617="Female",2,9))</f>
        <v>9</v>
      </c>
      <c r="E617" s="89" t="e">
        <f>IF(stats!$Y$13,DATE(RIGHT(loaded!M617,4),MID(loaded!M617,3,2),LEFT(loaded!M617,2)),DATE(RIGHT(loaded!M617,4), MID(loaded!M617,4,2),LEFT(loaded!M617,2)))</f>
        <v>#VALUE!</v>
      </c>
      <c r="F617" s="67" t="e">
        <f t="shared" si="18"/>
        <v>#VALUE!</v>
      </c>
      <c r="G617" t="str">
        <f>LEFT(loaded!O617,3)</f>
        <v/>
      </c>
      <c r="H617" s="67" t="str">
        <f>_xlfn.IFNA(INDEX(cntry_codes,MATCH(loaded!Q617,countries,0)),IF(loaded!Q617="","0003",""))</f>
        <v>0003</v>
      </c>
      <c r="I617" t="e">
        <f>INDEX(atsi_codes,MATCH(loaded!S617,atsi,0))</f>
        <v>#N/A</v>
      </c>
      <c r="J617" t="e">
        <f>INDEX(lang_codes,MATCH(loaded!U617,lang,0))</f>
        <v>#N/A</v>
      </c>
      <c r="K617" s="6">
        <f>loaded!W617</f>
        <v>0</v>
      </c>
      <c r="L617" t="e">
        <f>INDEX(us_acc_codes,MATCH(loaded!Y617,us_acc,0))</f>
        <v>#N/A</v>
      </c>
      <c r="M617" t="e">
        <f>INDEX(client_codes,MATCH(loaded!AA617,client,0))</f>
        <v>#N/A</v>
      </c>
      <c r="N617" t="e">
        <f>INDEX(src_ref_codes,MATCH(loaded!AC617,src_ref,0))</f>
        <v>#N/A</v>
      </c>
      <c r="O617" s="89" t="e">
        <f>IF(stats!$Y$13,DATE(RIGHT(loaded!AE617,4),MID(loaded!AE617,3,2),LEFT(loaded!AE617,2)),DATE(RIGHT(loaded!AE617,4),MID(loaded!AE617,4,2),LEFT(loaded!AE617,2)))</f>
        <v>#VALUE!</v>
      </c>
      <c r="P617" s="89" t="e">
        <f>IF(stats!$Y$13,DATE(RIGHT(loaded!AG617,4),MID(loaded!AG617,3,2),LEFT(loaded!AG617,2)),DATE(RIGHT(loaded!AG617,4),MID(loaded!AG617,4,2),LEFT(loaded!AG617,2)))</f>
        <v>#VALUE!</v>
      </c>
      <c r="Q617" s="67" t="e">
        <f t="shared" si="19"/>
        <v>#VALUE!</v>
      </c>
      <c r="R617" t="e">
        <f>INDEX(reces_codes,MATCH(loaded!AI617,reason,0))</f>
        <v>#N/A</v>
      </c>
      <c r="S617" t="e">
        <f>INDEX(TDS_codes,MATCH(loaded!AK617,TDS,0))</f>
        <v>#N/A</v>
      </c>
      <c r="T617" t="e">
        <f>IF(M617=2,"",INDEX(method_codes,MATCH(loaded!AM617,method,0)))</f>
        <v>#N/A</v>
      </c>
      <c r="U617" t="e">
        <f>IF(M617=2,"",INDEX(inj_codes,MATCH(loaded!AO617,inj,0)))</f>
        <v>#N/A</v>
      </c>
      <c r="V617" t="e">
        <f>IF(M617=2,"",INDEX(drug_codes,MATCH(loaded!AQ617,drug,0)))</f>
        <v>#N/A</v>
      </c>
      <c r="W617" t="e">
        <f>IF(M617=2,"",_xlfn.IFNA(INDEX(drug_codes,MATCH(loaded!AS617,drug,0)),""))</f>
        <v>#N/A</v>
      </c>
      <c r="X617" t="e">
        <f>IF(M617=2,"",_xlfn.IFNA(INDEX(drug_codes,MATCH(loaded!AU617,drug,0)),""))</f>
        <v>#N/A</v>
      </c>
      <c r="Y617" t="e">
        <f>IF(M617=2,"",_xlfn.IFNA(INDEX(drug_codes,MATCH(loaded!AW617,drug,0)),""))</f>
        <v>#N/A</v>
      </c>
      <c r="Z617" t="e">
        <f>IF(M617=2,"",_xlfn.IFNA(INDEX(drug_codes,MATCH(loaded!AY617,drug,0)),""))</f>
        <v>#N/A</v>
      </c>
      <c r="AA617" t="e">
        <f>IF(M617=2,"",_xlfn.IFNA(INDEX(drug_codes,MATCH(loaded!BA617,drug,0)),""))</f>
        <v>#N/A</v>
      </c>
      <c r="AB617" t="e">
        <f>INDEX(MTT_codes,MATCH(loaded!BC617,MTT,0))</f>
        <v>#N/A</v>
      </c>
      <c r="AC617" t="str">
        <f>_xlfn.IFNA(INDEX(MTT_codes,MATCH(loaded!BE617,MTT,0)),"")</f>
        <v/>
      </c>
      <c r="AD617" t="str">
        <f>_xlfn.IFNA(INDEX(MTT_codes,MATCH(loaded!BG617,MTT,0)),"")</f>
        <v/>
      </c>
      <c r="AE617" t="str">
        <f>_xlfn.IFNA(INDEX(MTT_codes,MATCH(loaded!BI617,MTT,0)),"")</f>
        <v/>
      </c>
      <c r="AF617" t="str">
        <f>_xlfn.IFNA(INDEX(MTT_codes,MATCH(loaded!BK617,MTT,0)),"")</f>
        <v/>
      </c>
      <c r="AG617" t="str">
        <f>_xlfn.IFNA(INDEX(MTT_codes,MATCH(loaded!BM617,MTT,0)),"")</f>
        <v/>
      </c>
      <c r="AH617" t="e">
        <f>INDEX(liv_ar_codes,MATCH(loaded!BO617,liv_ar,0))</f>
        <v>#N/A</v>
      </c>
      <c r="AI617" t="str">
        <f>_xlfn.IFNA(INDEX(MTT_codes,MATCH(loaded!BQ617,MTT,0)),"")</f>
        <v/>
      </c>
      <c r="AJ617">
        <f>_xlfn.IFNA(INDEX(mental_codes,MATCH(loaded!BS617,mental,0)),9)</f>
        <v>9</v>
      </c>
    </row>
    <row r="618" spans="2:36">
      <c r="B618">
        <f>loaded!C618</f>
        <v>0</v>
      </c>
      <c r="C618">
        <f>loaded!I618</f>
        <v>0</v>
      </c>
      <c r="D618">
        <f>IF(loaded!K618="Male",1,IF(loaded!K618="Female",2,9))</f>
        <v>9</v>
      </c>
      <c r="E618" s="89" t="e">
        <f>IF(stats!$Y$13,DATE(RIGHT(loaded!M618,4),MID(loaded!M618,3,2),LEFT(loaded!M618,2)),DATE(RIGHT(loaded!M618,4), MID(loaded!M618,4,2),LEFT(loaded!M618,2)))</f>
        <v>#VALUE!</v>
      </c>
      <c r="F618" s="67" t="e">
        <f t="shared" si="18"/>
        <v>#VALUE!</v>
      </c>
      <c r="G618" t="str">
        <f>LEFT(loaded!O618,3)</f>
        <v/>
      </c>
      <c r="H618" s="67" t="str">
        <f>_xlfn.IFNA(INDEX(cntry_codes,MATCH(loaded!Q618,countries,0)),IF(loaded!Q618="","0003",""))</f>
        <v>0003</v>
      </c>
      <c r="I618" t="e">
        <f>INDEX(atsi_codes,MATCH(loaded!S618,atsi,0))</f>
        <v>#N/A</v>
      </c>
      <c r="J618" t="e">
        <f>INDEX(lang_codes,MATCH(loaded!U618,lang,0))</f>
        <v>#N/A</v>
      </c>
      <c r="K618" s="6">
        <f>loaded!W618</f>
        <v>0</v>
      </c>
      <c r="L618" t="e">
        <f>INDEX(us_acc_codes,MATCH(loaded!Y618,us_acc,0))</f>
        <v>#N/A</v>
      </c>
      <c r="M618" t="e">
        <f>INDEX(client_codes,MATCH(loaded!AA618,client,0))</f>
        <v>#N/A</v>
      </c>
      <c r="N618" t="e">
        <f>INDEX(src_ref_codes,MATCH(loaded!AC618,src_ref,0))</f>
        <v>#N/A</v>
      </c>
      <c r="O618" s="89" t="e">
        <f>IF(stats!$Y$13,DATE(RIGHT(loaded!AE618,4),MID(loaded!AE618,3,2),LEFT(loaded!AE618,2)),DATE(RIGHT(loaded!AE618,4),MID(loaded!AE618,4,2),LEFT(loaded!AE618,2)))</f>
        <v>#VALUE!</v>
      </c>
      <c r="P618" s="89" t="e">
        <f>IF(stats!$Y$13,DATE(RIGHT(loaded!AG618,4),MID(loaded!AG618,3,2),LEFT(loaded!AG618,2)),DATE(RIGHT(loaded!AG618,4),MID(loaded!AG618,4,2),LEFT(loaded!AG618,2)))</f>
        <v>#VALUE!</v>
      </c>
      <c r="Q618" s="67" t="e">
        <f t="shared" si="19"/>
        <v>#VALUE!</v>
      </c>
      <c r="R618" t="e">
        <f>INDEX(reces_codes,MATCH(loaded!AI618,reason,0))</f>
        <v>#N/A</v>
      </c>
      <c r="S618" t="e">
        <f>INDEX(TDS_codes,MATCH(loaded!AK618,TDS,0))</f>
        <v>#N/A</v>
      </c>
      <c r="T618" t="e">
        <f>IF(M618=2,"",INDEX(method_codes,MATCH(loaded!AM618,method,0)))</f>
        <v>#N/A</v>
      </c>
      <c r="U618" t="e">
        <f>IF(M618=2,"",INDEX(inj_codes,MATCH(loaded!AO618,inj,0)))</f>
        <v>#N/A</v>
      </c>
      <c r="V618" t="e">
        <f>IF(M618=2,"",INDEX(drug_codes,MATCH(loaded!AQ618,drug,0)))</f>
        <v>#N/A</v>
      </c>
      <c r="W618" t="e">
        <f>IF(M618=2,"",_xlfn.IFNA(INDEX(drug_codes,MATCH(loaded!AS618,drug,0)),""))</f>
        <v>#N/A</v>
      </c>
      <c r="X618" t="e">
        <f>IF(M618=2,"",_xlfn.IFNA(INDEX(drug_codes,MATCH(loaded!AU618,drug,0)),""))</f>
        <v>#N/A</v>
      </c>
      <c r="Y618" t="e">
        <f>IF(M618=2,"",_xlfn.IFNA(INDEX(drug_codes,MATCH(loaded!AW618,drug,0)),""))</f>
        <v>#N/A</v>
      </c>
      <c r="Z618" t="e">
        <f>IF(M618=2,"",_xlfn.IFNA(INDEX(drug_codes,MATCH(loaded!AY618,drug,0)),""))</f>
        <v>#N/A</v>
      </c>
      <c r="AA618" t="e">
        <f>IF(M618=2,"",_xlfn.IFNA(INDEX(drug_codes,MATCH(loaded!BA618,drug,0)),""))</f>
        <v>#N/A</v>
      </c>
      <c r="AB618" t="e">
        <f>INDEX(MTT_codes,MATCH(loaded!BC618,MTT,0))</f>
        <v>#N/A</v>
      </c>
      <c r="AC618" t="str">
        <f>_xlfn.IFNA(INDEX(MTT_codes,MATCH(loaded!BE618,MTT,0)),"")</f>
        <v/>
      </c>
      <c r="AD618" t="str">
        <f>_xlfn.IFNA(INDEX(MTT_codes,MATCH(loaded!BG618,MTT,0)),"")</f>
        <v/>
      </c>
      <c r="AE618" t="str">
        <f>_xlfn.IFNA(INDEX(MTT_codes,MATCH(loaded!BI618,MTT,0)),"")</f>
        <v/>
      </c>
      <c r="AF618" t="str">
        <f>_xlfn.IFNA(INDEX(MTT_codes,MATCH(loaded!BK618,MTT,0)),"")</f>
        <v/>
      </c>
      <c r="AG618" t="str">
        <f>_xlfn.IFNA(INDEX(MTT_codes,MATCH(loaded!BM618,MTT,0)),"")</f>
        <v/>
      </c>
      <c r="AH618" t="e">
        <f>INDEX(liv_ar_codes,MATCH(loaded!BO618,liv_ar,0))</f>
        <v>#N/A</v>
      </c>
      <c r="AI618" t="str">
        <f>_xlfn.IFNA(INDEX(MTT_codes,MATCH(loaded!BQ618,MTT,0)),"")</f>
        <v/>
      </c>
      <c r="AJ618">
        <f>_xlfn.IFNA(INDEX(mental_codes,MATCH(loaded!BS618,mental,0)),9)</f>
        <v>9</v>
      </c>
    </row>
    <row r="619" spans="2:36">
      <c r="B619">
        <f>loaded!C619</f>
        <v>0</v>
      </c>
      <c r="C619">
        <f>loaded!I619</f>
        <v>0</v>
      </c>
      <c r="D619">
        <f>IF(loaded!K619="Male",1,IF(loaded!K619="Female",2,9))</f>
        <v>9</v>
      </c>
      <c r="E619" s="89" t="e">
        <f>IF(stats!$Y$13,DATE(RIGHT(loaded!M619,4),MID(loaded!M619,3,2),LEFT(loaded!M619,2)),DATE(RIGHT(loaded!M619,4), MID(loaded!M619,4,2),LEFT(loaded!M619,2)))</f>
        <v>#VALUE!</v>
      </c>
      <c r="F619" s="67" t="e">
        <f t="shared" si="18"/>
        <v>#VALUE!</v>
      </c>
      <c r="G619" t="str">
        <f>LEFT(loaded!O619,3)</f>
        <v/>
      </c>
      <c r="H619" s="67" t="str">
        <f>_xlfn.IFNA(INDEX(cntry_codes,MATCH(loaded!Q619,countries,0)),IF(loaded!Q619="","0003",""))</f>
        <v>0003</v>
      </c>
      <c r="I619" t="e">
        <f>INDEX(atsi_codes,MATCH(loaded!S619,atsi,0))</f>
        <v>#N/A</v>
      </c>
      <c r="J619" t="e">
        <f>INDEX(lang_codes,MATCH(loaded!U619,lang,0))</f>
        <v>#N/A</v>
      </c>
      <c r="K619" s="6">
        <f>loaded!W619</f>
        <v>0</v>
      </c>
      <c r="L619" t="e">
        <f>INDEX(us_acc_codes,MATCH(loaded!Y619,us_acc,0))</f>
        <v>#N/A</v>
      </c>
      <c r="M619" t="e">
        <f>INDEX(client_codes,MATCH(loaded!AA619,client,0))</f>
        <v>#N/A</v>
      </c>
      <c r="N619" t="e">
        <f>INDEX(src_ref_codes,MATCH(loaded!AC619,src_ref,0))</f>
        <v>#N/A</v>
      </c>
      <c r="O619" s="89" t="e">
        <f>IF(stats!$Y$13,DATE(RIGHT(loaded!AE619,4),MID(loaded!AE619,3,2),LEFT(loaded!AE619,2)),DATE(RIGHT(loaded!AE619,4),MID(loaded!AE619,4,2),LEFT(loaded!AE619,2)))</f>
        <v>#VALUE!</v>
      </c>
      <c r="P619" s="89" t="e">
        <f>IF(stats!$Y$13,DATE(RIGHT(loaded!AG619,4),MID(loaded!AG619,3,2),LEFT(loaded!AG619,2)),DATE(RIGHT(loaded!AG619,4),MID(loaded!AG619,4,2),LEFT(loaded!AG619,2)))</f>
        <v>#VALUE!</v>
      </c>
      <c r="Q619" s="67" t="e">
        <f t="shared" si="19"/>
        <v>#VALUE!</v>
      </c>
      <c r="R619" t="e">
        <f>INDEX(reces_codes,MATCH(loaded!AI619,reason,0))</f>
        <v>#N/A</v>
      </c>
      <c r="S619" t="e">
        <f>INDEX(TDS_codes,MATCH(loaded!AK619,TDS,0))</f>
        <v>#N/A</v>
      </c>
      <c r="T619" t="e">
        <f>IF(M619=2,"",INDEX(method_codes,MATCH(loaded!AM619,method,0)))</f>
        <v>#N/A</v>
      </c>
      <c r="U619" t="e">
        <f>IF(M619=2,"",INDEX(inj_codes,MATCH(loaded!AO619,inj,0)))</f>
        <v>#N/A</v>
      </c>
      <c r="V619" t="e">
        <f>IF(M619=2,"",INDEX(drug_codes,MATCH(loaded!AQ619,drug,0)))</f>
        <v>#N/A</v>
      </c>
      <c r="W619" t="e">
        <f>IF(M619=2,"",_xlfn.IFNA(INDEX(drug_codes,MATCH(loaded!AS619,drug,0)),""))</f>
        <v>#N/A</v>
      </c>
      <c r="X619" t="e">
        <f>IF(M619=2,"",_xlfn.IFNA(INDEX(drug_codes,MATCH(loaded!AU619,drug,0)),""))</f>
        <v>#N/A</v>
      </c>
      <c r="Y619" t="e">
        <f>IF(M619=2,"",_xlfn.IFNA(INDEX(drug_codes,MATCH(loaded!AW619,drug,0)),""))</f>
        <v>#N/A</v>
      </c>
      <c r="Z619" t="e">
        <f>IF(M619=2,"",_xlfn.IFNA(INDEX(drug_codes,MATCH(loaded!AY619,drug,0)),""))</f>
        <v>#N/A</v>
      </c>
      <c r="AA619" t="e">
        <f>IF(M619=2,"",_xlfn.IFNA(INDEX(drug_codes,MATCH(loaded!BA619,drug,0)),""))</f>
        <v>#N/A</v>
      </c>
      <c r="AB619" t="e">
        <f>INDEX(MTT_codes,MATCH(loaded!BC619,MTT,0))</f>
        <v>#N/A</v>
      </c>
      <c r="AC619" t="str">
        <f>_xlfn.IFNA(INDEX(MTT_codes,MATCH(loaded!BE619,MTT,0)),"")</f>
        <v/>
      </c>
      <c r="AD619" t="str">
        <f>_xlfn.IFNA(INDEX(MTT_codes,MATCH(loaded!BG619,MTT,0)),"")</f>
        <v/>
      </c>
      <c r="AE619" t="str">
        <f>_xlfn.IFNA(INDEX(MTT_codes,MATCH(loaded!BI619,MTT,0)),"")</f>
        <v/>
      </c>
      <c r="AF619" t="str">
        <f>_xlfn.IFNA(INDEX(MTT_codes,MATCH(loaded!BK619,MTT,0)),"")</f>
        <v/>
      </c>
      <c r="AG619" t="str">
        <f>_xlfn.IFNA(INDEX(MTT_codes,MATCH(loaded!BM619,MTT,0)),"")</f>
        <v/>
      </c>
      <c r="AH619" t="e">
        <f>INDEX(liv_ar_codes,MATCH(loaded!BO619,liv_ar,0))</f>
        <v>#N/A</v>
      </c>
      <c r="AI619" t="str">
        <f>_xlfn.IFNA(INDEX(MTT_codes,MATCH(loaded!BQ619,MTT,0)),"")</f>
        <v/>
      </c>
      <c r="AJ619">
        <f>_xlfn.IFNA(INDEX(mental_codes,MATCH(loaded!BS619,mental,0)),9)</f>
        <v>9</v>
      </c>
    </row>
    <row r="620" spans="2:36">
      <c r="B620">
        <f>loaded!C620</f>
        <v>0</v>
      </c>
      <c r="C620">
        <f>loaded!I620</f>
        <v>0</v>
      </c>
      <c r="D620">
        <f>IF(loaded!K620="Male",1,IF(loaded!K620="Female",2,9))</f>
        <v>9</v>
      </c>
      <c r="E620" s="89" t="e">
        <f>IF(stats!$Y$13,DATE(RIGHT(loaded!M620,4),MID(loaded!M620,3,2),LEFT(loaded!M620,2)),DATE(RIGHT(loaded!M620,4), MID(loaded!M620,4,2),LEFT(loaded!M620,2)))</f>
        <v>#VALUE!</v>
      </c>
      <c r="F620" s="67" t="e">
        <f t="shared" si="18"/>
        <v>#VALUE!</v>
      </c>
      <c r="G620" t="str">
        <f>LEFT(loaded!O620,3)</f>
        <v/>
      </c>
      <c r="H620" s="67" t="str">
        <f>_xlfn.IFNA(INDEX(cntry_codes,MATCH(loaded!Q620,countries,0)),IF(loaded!Q620="","0003",""))</f>
        <v>0003</v>
      </c>
      <c r="I620" t="e">
        <f>INDEX(atsi_codes,MATCH(loaded!S620,atsi,0))</f>
        <v>#N/A</v>
      </c>
      <c r="J620" t="e">
        <f>INDEX(lang_codes,MATCH(loaded!U620,lang,0))</f>
        <v>#N/A</v>
      </c>
      <c r="K620" s="6">
        <f>loaded!W620</f>
        <v>0</v>
      </c>
      <c r="L620" t="e">
        <f>INDEX(us_acc_codes,MATCH(loaded!Y620,us_acc,0))</f>
        <v>#N/A</v>
      </c>
      <c r="M620" t="e">
        <f>INDEX(client_codes,MATCH(loaded!AA620,client,0))</f>
        <v>#N/A</v>
      </c>
      <c r="N620" t="e">
        <f>INDEX(src_ref_codes,MATCH(loaded!AC620,src_ref,0))</f>
        <v>#N/A</v>
      </c>
      <c r="O620" s="89" t="e">
        <f>IF(stats!$Y$13,DATE(RIGHT(loaded!AE620,4),MID(loaded!AE620,3,2),LEFT(loaded!AE620,2)),DATE(RIGHT(loaded!AE620,4),MID(loaded!AE620,4,2),LEFT(loaded!AE620,2)))</f>
        <v>#VALUE!</v>
      </c>
      <c r="P620" s="89" t="e">
        <f>IF(stats!$Y$13,DATE(RIGHT(loaded!AG620,4),MID(loaded!AG620,3,2),LEFT(loaded!AG620,2)),DATE(RIGHT(loaded!AG620,4),MID(loaded!AG620,4,2),LEFT(loaded!AG620,2)))</f>
        <v>#VALUE!</v>
      </c>
      <c r="Q620" s="67" t="e">
        <f t="shared" si="19"/>
        <v>#VALUE!</v>
      </c>
      <c r="R620" t="e">
        <f>INDEX(reces_codes,MATCH(loaded!AI620,reason,0))</f>
        <v>#N/A</v>
      </c>
      <c r="S620" t="e">
        <f>INDEX(TDS_codes,MATCH(loaded!AK620,TDS,0))</f>
        <v>#N/A</v>
      </c>
      <c r="T620" t="e">
        <f>IF(M620=2,"",INDEX(method_codes,MATCH(loaded!AM620,method,0)))</f>
        <v>#N/A</v>
      </c>
      <c r="U620" t="e">
        <f>IF(M620=2,"",INDEX(inj_codes,MATCH(loaded!AO620,inj,0)))</f>
        <v>#N/A</v>
      </c>
      <c r="V620" t="e">
        <f>IF(M620=2,"",INDEX(drug_codes,MATCH(loaded!AQ620,drug,0)))</f>
        <v>#N/A</v>
      </c>
      <c r="W620" t="e">
        <f>IF(M620=2,"",_xlfn.IFNA(INDEX(drug_codes,MATCH(loaded!AS620,drug,0)),""))</f>
        <v>#N/A</v>
      </c>
      <c r="X620" t="e">
        <f>IF(M620=2,"",_xlfn.IFNA(INDEX(drug_codes,MATCH(loaded!AU620,drug,0)),""))</f>
        <v>#N/A</v>
      </c>
      <c r="Y620" t="e">
        <f>IF(M620=2,"",_xlfn.IFNA(INDEX(drug_codes,MATCH(loaded!AW620,drug,0)),""))</f>
        <v>#N/A</v>
      </c>
      <c r="Z620" t="e">
        <f>IF(M620=2,"",_xlfn.IFNA(INDEX(drug_codes,MATCH(loaded!AY620,drug,0)),""))</f>
        <v>#N/A</v>
      </c>
      <c r="AA620" t="e">
        <f>IF(M620=2,"",_xlfn.IFNA(INDEX(drug_codes,MATCH(loaded!BA620,drug,0)),""))</f>
        <v>#N/A</v>
      </c>
      <c r="AB620" t="e">
        <f>INDEX(MTT_codes,MATCH(loaded!BC620,MTT,0))</f>
        <v>#N/A</v>
      </c>
      <c r="AC620" t="str">
        <f>_xlfn.IFNA(INDEX(MTT_codes,MATCH(loaded!BE620,MTT,0)),"")</f>
        <v/>
      </c>
      <c r="AD620" t="str">
        <f>_xlfn.IFNA(INDEX(MTT_codes,MATCH(loaded!BG620,MTT,0)),"")</f>
        <v/>
      </c>
      <c r="AE620" t="str">
        <f>_xlfn.IFNA(INDEX(MTT_codes,MATCH(loaded!BI620,MTT,0)),"")</f>
        <v/>
      </c>
      <c r="AF620" t="str">
        <f>_xlfn.IFNA(INDEX(MTT_codes,MATCH(loaded!BK620,MTT,0)),"")</f>
        <v/>
      </c>
      <c r="AG620" t="str">
        <f>_xlfn.IFNA(INDEX(MTT_codes,MATCH(loaded!BM620,MTT,0)),"")</f>
        <v/>
      </c>
      <c r="AH620" t="e">
        <f>INDEX(liv_ar_codes,MATCH(loaded!BO620,liv_ar,0))</f>
        <v>#N/A</v>
      </c>
      <c r="AI620" t="str">
        <f>_xlfn.IFNA(INDEX(MTT_codes,MATCH(loaded!BQ620,MTT,0)),"")</f>
        <v/>
      </c>
      <c r="AJ620">
        <f>_xlfn.IFNA(INDEX(mental_codes,MATCH(loaded!BS620,mental,0)),9)</f>
        <v>9</v>
      </c>
    </row>
    <row r="621" spans="2:36">
      <c r="B621">
        <f>loaded!C621</f>
        <v>0</v>
      </c>
      <c r="C621">
        <f>loaded!I621</f>
        <v>0</v>
      </c>
      <c r="D621">
        <f>IF(loaded!K621="Male",1,IF(loaded!K621="Female",2,9))</f>
        <v>9</v>
      </c>
      <c r="E621" s="89" t="e">
        <f>IF(stats!$Y$13,DATE(RIGHT(loaded!M621,4),MID(loaded!M621,3,2),LEFT(loaded!M621,2)),DATE(RIGHT(loaded!M621,4), MID(loaded!M621,4,2),LEFT(loaded!M621,2)))</f>
        <v>#VALUE!</v>
      </c>
      <c r="F621" s="67" t="e">
        <f t="shared" si="18"/>
        <v>#VALUE!</v>
      </c>
      <c r="G621" t="str">
        <f>LEFT(loaded!O621,3)</f>
        <v/>
      </c>
      <c r="H621" s="67" t="str">
        <f>_xlfn.IFNA(INDEX(cntry_codes,MATCH(loaded!Q621,countries,0)),IF(loaded!Q621="","0003",""))</f>
        <v>0003</v>
      </c>
      <c r="I621" t="e">
        <f>INDEX(atsi_codes,MATCH(loaded!S621,atsi,0))</f>
        <v>#N/A</v>
      </c>
      <c r="J621" t="e">
        <f>INDEX(lang_codes,MATCH(loaded!U621,lang,0))</f>
        <v>#N/A</v>
      </c>
      <c r="K621" s="6">
        <f>loaded!W621</f>
        <v>0</v>
      </c>
      <c r="L621" t="e">
        <f>INDEX(us_acc_codes,MATCH(loaded!Y621,us_acc,0))</f>
        <v>#N/A</v>
      </c>
      <c r="M621" t="e">
        <f>INDEX(client_codes,MATCH(loaded!AA621,client,0))</f>
        <v>#N/A</v>
      </c>
      <c r="N621" t="e">
        <f>INDEX(src_ref_codes,MATCH(loaded!AC621,src_ref,0))</f>
        <v>#N/A</v>
      </c>
      <c r="O621" s="89" t="e">
        <f>IF(stats!$Y$13,DATE(RIGHT(loaded!AE621,4),MID(loaded!AE621,3,2),LEFT(loaded!AE621,2)),DATE(RIGHT(loaded!AE621,4),MID(loaded!AE621,4,2),LEFT(loaded!AE621,2)))</f>
        <v>#VALUE!</v>
      </c>
      <c r="P621" s="89" t="e">
        <f>IF(stats!$Y$13,DATE(RIGHT(loaded!AG621,4),MID(loaded!AG621,3,2),LEFT(loaded!AG621,2)),DATE(RIGHT(loaded!AG621,4),MID(loaded!AG621,4,2),LEFT(loaded!AG621,2)))</f>
        <v>#VALUE!</v>
      </c>
      <c r="Q621" s="67" t="e">
        <f t="shared" si="19"/>
        <v>#VALUE!</v>
      </c>
      <c r="R621" t="e">
        <f>INDEX(reces_codes,MATCH(loaded!AI621,reason,0))</f>
        <v>#N/A</v>
      </c>
      <c r="S621" t="e">
        <f>INDEX(TDS_codes,MATCH(loaded!AK621,TDS,0))</f>
        <v>#N/A</v>
      </c>
      <c r="T621" t="e">
        <f>IF(M621=2,"",INDEX(method_codes,MATCH(loaded!AM621,method,0)))</f>
        <v>#N/A</v>
      </c>
      <c r="U621" t="e">
        <f>IF(M621=2,"",INDEX(inj_codes,MATCH(loaded!AO621,inj,0)))</f>
        <v>#N/A</v>
      </c>
      <c r="V621" t="e">
        <f>IF(M621=2,"",INDEX(drug_codes,MATCH(loaded!AQ621,drug,0)))</f>
        <v>#N/A</v>
      </c>
      <c r="W621" t="e">
        <f>IF(M621=2,"",_xlfn.IFNA(INDEX(drug_codes,MATCH(loaded!AS621,drug,0)),""))</f>
        <v>#N/A</v>
      </c>
      <c r="X621" t="e">
        <f>IF(M621=2,"",_xlfn.IFNA(INDEX(drug_codes,MATCH(loaded!AU621,drug,0)),""))</f>
        <v>#N/A</v>
      </c>
      <c r="Y621" t="e">
        <f>IF(M621=2,"",_xlfn.IFNA(INDEX(drug_codes,MATCH(loaded!AW621,drug,0)),""))</f>
        <v>#N/A</v>
      </c>
      <c r="Z621" t="e">
        <f>IF(M621=2,"",_xlfn.IFNA(INDEX(drug_codes,MATCH(loaded!AY621,drug,0)),""))</f>
        <v>#N/A</v>
      </c>
      <c r="AA621" t="e">
        <f>IF(M621=2,"",_xlfn.IFNA(INDEX(drug_codes,MATCH(loaded!BA621,drug,0)),""))</f>
        <v>#N/A</v>
      </c>
      <c r="AB621" t="e">
        <f>INDEX(MTT_codes,MATCH(loaded!BC621,MTT,0))</f>
        <v>#N/A</v>
      </c>
      <c r="AC621" t="str">
        <f>_xlfn.IFNA(INDEX(MTT_codes,MATCH(loaded!BE621,MTT,0)),"")</f>
        <v/>
      </c>
      <c r="AD621" t="str">
        <f>_xlfn.IFNA(INDEX(MTT_codes,MATCH(loaded!BG621,MTT,0)),"")</f>
        <v/>
      </c>
      <c r="AE621" t="str">
        <f>_xlfn.IFNA(INDEX(MTT_codes,MATCH(loaded!BI621,MTT,0)),"")</f>
        <v/>
      </c>
      <c r="AF621" t="str">
        <f>_xlfn.IFNA(INDEX(MTT_codes,MATCH(loaded!BK621,MTT,0)),"")</f>
        <v/>
      </c>
      <c r="AG621" t="str">
        <f>_xlfn.IFNA(INDEX(MTT_codes,MATCH(loaded!BM621,MTT,0)),"")</f>
        <v/>
      </c>
      <c r="AH621" t="e">
        <f>INDEX(liv_ar_codes,MATCH(loaded!BO621,liv_ar,0))</f>
        <v>#N/A</v>
      </c>
      <c r="AI621" t="str">
        <f>_xlfn.IFNA(INDEX(MTT_codes,MATCH(loaded!BQ621,MTT,0)),"")</f>
        <v/>
      </c>
      <c r="AJ621">
        <f>_xlfn.IFNA(INDEX(mental_codes,MATCH(loaded!BS621,mental,0)),9)</f>
        <v>9</v>
      </c>
    </row>
    <row r="622" spans="2:36">
      <c r="B622">
        <f>loaded!C622</f>
        <v>0</v>
      </c>
      <c r="C622">
        <f>loaded!I622</f>
        <v>0</v>
      </c>
      <c r="D622">
        <f>IF(loaded!K622="Male",1,IF(loaded!K622="Female",2,9))</f>
        <v>9</v>
      </c>
      <c r="E622" s="89" t="e">
        <f>IF(stats!$Y$13,DATE(RIGHT(loaded!M622,4),MID(loaded!M622,3,2),LEFT(loaded!M622,2)),DATE(RIGHT(loaded!M622,4), MID(loaded!M622,4,2),LEFT(loaded!M622,2)))</f>
        <v>#VALUE!</v>
      </c>
      <c r="F622" s="67" t="e">
        <f t="shared" si="18"/>
        <v>#VALUE!</v>
      </c>
      <c r="G622" t="str">
        <f>LEFT(loaded!O622,3)</f>
        <v/>
      </c>
      <c r="H622" s="67" t="str">
        <f>_xlfn.IFNA(INDEX(cntry_codes,MATCH(loaded!Q622,countries,0)),IF(loaded!Q622="","0003",""))</f>
        <v>0003</v>
      </c>
      <c r="I622" t="e">
        <f>INDEX(atsi_codes,MATCH(loaded!S622,atsi,0))</f>
        <v>#N/A</v>
      </c>
      <c r="J622" t="e">
        <f>INDEX(lang_codes,MATCH(loaded!U622,lang,0))</f>
        <v>#N/A</v>
      </c>
      <c r="K622" s="6">
        <f>loaded!W622</f>
        <v>0</v>
      </c>
      <c r="L622" t="e">
        <f>INDEX(us_acc_codes,MATCH(loaded!Y622,us_acc,0))</f>
        <v>#N/A</v>
      </c>
      <c r="M622" t="e">
        <f>INDEX(client_codes,MATCH(loaded!AA622,client,0))</f>
        <v>#N/A</v>
      </c>
      <c r="N622" t="e">
        <f>INDEX(src_ref_codes,MATCH(loaded!AC622,src_ref,0))</f>
        <v>#N/A</v>
      </c>
      <c r="O622" s="89" t="e">
        <f>IF(stats!$Y$13,DATE(RIGHT(loaded!AE622,4),MID(loaded!AE622,3,2),LEFT(loaded!AE622,2)),DATE(RIGHT(loaded!AE622,4),MID(loaded!AE622,4,2),LEFT(loaded!AE622,2)))</f>
        <v>#VALUE!</v>
      </c>
      <c r="P622" s="89" t="e">
        <f>IF(stats!$Y$13,DATE(RIGHT(loaded!AG622,4),MID(loaded!AG622,3,2),LEFT(loaded!AG622,2)),DATE(RIGHT(loaded!AG622,4),MID(loaded!AG622,4,2),LEFT(loaded!AG622,2)))</f>
        <v>#VALUE!</v>
      </c>
      <c r="Q622" s="67" t="e">
        <f t="shared" si="19"/>
        <v>#VALUE!</v>
      </c>
      <c r="R622" t="e">
        <f>INDEX(reces_codes,MATCH(loaded!AI622,reason,0))</f>
        <v>#N/A</v>
      </c>
      <c r="S622" t="e">
        <f>INDEX(TDS_codes,MATCH(loaded!AK622,TDS,0))</f>
        <v>#N/A</v>
      </c>
      <c r="T622" t="e">
        <f>IF(M622=2,"",INDEX(method_codes,MATCH(loaded!AM622,method,0)))</f>
        <v>#N/A</v>
      </c>
      <c r="U622" t="e">
        <f>IF(M622=2,"",INDEX(inj_codes,MATCH(loaded!AO622,inj,0)))</f>
        <v>#N/A</v>
      </c>
      <c r="V622" t="e">
        <f>IF(M622=2,"",INDEX(drug_codes,MATCH(loaded!AQ622,drug,0)))</f>
        <v>#N/A</v>
      </c>
      <c r="W622" t="e">
        <f>IF(M622=2,"",_xlfn.IFNA(INDEX(drug_codes,MATCH(loaded!AS622,drug,0)),""))</f>
        <v>#N/A</v>
      </c>
      <c r="X622" t="e">
        <f>IF(M622=2,"",_xlfn.IFNA(INDEX(drug_codes,MATCH(loaded!AU622,drug,0)),""))</f>
        <v>#N/A</v>
      </c>
      <c r="Y622" t="e">
        <f>IF(M622=2,"",_xlfn.IFNA(INDEX(drug_codes,MATCH(loaded!AW622,drug,0)),""))</f>
        <v>#N/A</v>
      </c>
      <c r="Z622" t="e">
        <f>IF(M622=2,"",_xlfn.IFNA(INDEX(drug_codes,MATCH(loaded!AY622,drug,0)),""))</f>
        <v>#N/A</v>
      </c>
      <c r="AA622" t="e">
        <f>IF(M622=2,"",_xlfn.IFNA(INDEX(drug_codes,MATCH(loaded!BA622,drug,0)),""))</f>
        <v>#N/A</v>
      </c>
      <c r="AB622" t="e">
        <f>INDEX(MTT_codes,MATCH(loaded!BC622,MTT,0))</f>
        <v>#N/A</v>
      </c>
      <c r="AC622" t="str">
        <f>_xlfn.IFNA(INDEX(MTT_codes,MATCH(loaded!BE622,MTT,0)),"")</f>
        <v/>
      </c>
      <c r="AD622" t="str">
        <f>_xlfn.IFNA(INDEX(MTT_codes,MATCH(loaded!BG622,MTT,0)),"")</f>
        <v/>
      </c>
      <c r="AE622" t="str">
        <f>_xlfn.IFNA(INDEX(MTT_codes,MATCH(loaded!BI622,MTT,0)),"")</f>
        <v/>
      </c>
      <c r="AF622" t="str">
        <f>_xlfn.IFNA(INDEX(MTT_codes,MATCH(loaded!BK622,MTT,0)),"")</f>
        <v/>
      </c>
      <c r="AG622" t="str">
        <f>_xlfn.IFNA(INDEX(MTT_codes,MATCH(loaded!BM622,MTT,0)),"")</f>
        <v/>
      </c>
      <c r="AH622" t="e">
        <f>INDEX(liv_ar_codes,MATCH(loaded!BO622,liv_ar,0))</f>
        <v>#N/A</v>
      </c>
      <c r="AI622" t="str">
        <f>_xlfn.IFNA(INDEX(MTT_codes,MATCH(loaded!BQ622,MTT,0)),"")</f>
        <v/>
      </c>
      <c r="AJ622">
        <f>_xlfn.IFNA(INDEX(mental_codes,MATCH(loaded!BS622,mental,0)),9)</f>
        <v>9</v>
      </c>
    </row>
    <row r="623" spans="2:36">
      <c r="B623">
        <f>loaded!C623</f>
        <v>0</v>
      </c>
      <c r="C623">
        <f>loaded!I623</f>
        <v>0</v>
      </c>
      <c r="D623">
        <f>IF(loaded!K623="Male",1,IF(loaded!K623="Female",2,9))</f>
        <v>9</v>
      </c>
      <c r="E623" s="89" t="e">
        <f>IF(stats!$Y$13,DATE(RIGHT(loaded!M623,4),MID(loaded!M623,3,2),LEFT(loaded!M623,2)),DATE(RIGHT(loaded!M623,4), MID(loaded!M623,4,2),LEFT(loaded!M623,2)))</f>
        <v>#VALUE!</v>
      </c>
      <c r="F623" s="67" t="e">
        <f t="shared" si="18"/>
        <v>#VALUE!</v>
      </c>
      <c r="G623" t="str">
        <f>LEFT(loaded!O623,3)</f>
        <v/>
      </c>
      <c r="H623" s="67" t="str">
        <f>_xlfn.IFNA(INDEX(cntry_codes,MATCH(loaded!Q623,countries,0)),IF(loaded!Q623="","0003",""))</f>
        <v>0003</v>
      </c>
      <c r="I623" t="e">
        <f>INDEX(atsi_codes,MATCH(loaded!S623,atsi,0))</f>
        <v>#N/A</v>
      </c>
      <c r="J623" t="e">
        <f>INDEX(lang_codes,MATCH(loaded!U623,lang,0))</f>
        <v>#N/A</v>
      </c>
      <c r="K623" s="6">
        <f>loaded!W623</f>
        <v>0</v>
      </c>
      <c r="L623" t="e">
        <f>INDEX(us_acc_codes,MATCH(loaded!Y623,us_acc,0))</f>
        <v>#N/A</v>
      </c>
      <c r="M623" t="e">
        <f>INDEX(client_codes,MATCH(loaded!AA623,client,0))</f>
        <v>#N/A</v>
      </c>
      <c r="N623" t="e">
        <f>INDEX(src_ref_codes,MATCH(loaded!AC623,src_ref,0))</f>
        <v>#N/A</v>
      </c>
      <c r="O623" s="89" t="e">
        <f>IF(stats!$Y$13,DATE(RIGHT(loaded!AE623,4),MID(loaded!AE623,3,2),LEFT(loaded!AE623,2)),DATE(RIGHT(loaded!AE623,4),MID(loaded!AE623,4,2),LEFT(loaded!AE623,2)))</f>
        <v>#VALUE!</v>
      </c>
      <c r="P623" s="89" t="e">
        <f>IF(stats!$Y$13,DATE(RIGHT(loaded!AG623,4),MID(loaded!AG623,3,2),LEFT(loaded!AG623,2)),DATE(RIGHT(loaded!AG623,4),MID(loaded!AG623,4,2),LEFT(loaded!AG623,2)))</f>
        <v>#VALUE!</v>
      </c>
      <c r="Q623" s="67" t="e">
        <f t="shared" si="19"/>
        <v>#VALUE!</v>
      </c>
      <c r="R623" t="e">
        <f>INDEX(reces_codes,MATCH(loaded!AI623,reason,0))</f>
        <v>#N/A</v>
      </c>
      <c r="S623" t="e">
        <f>INDEX(TDS_codes,MATCH(loaded!AK623,TDS,0))</f>
        <v>#N/A</v>
      </c>
      <c r="T623" t="e">
        <f>IF(M623=2,"",INDEX(method_codes,MATCH(loaded!AM623,method,0)))</f>
        <v>#N/A</v>
      </c>
      <c r="U623" t="e">
        <f>IF(M623=2,"",INDEX(inj_codes,MATCH(loaded!AO623,inj,0)))</f>
        <v>#N/A</v>
      </c>
      <c r="V623" t="e">
        <f>IF(M623=2,"",INDEX(drug_codes,MATCH(loaded!AQ623,drug,0)))</f>
        <v>#N/A</v>
      </c>
      <c r="W623" t="e">
        <f>IF(M623=2,"",_xlfn.IFNA(INDEX(drug_codes,MATCH(loaded!AS623,drug,0)),""))</f>
        <v>#N/A</v>
      </c>
      <c r="X623" t="e">
        <f>IF(M623=2,"",_xlfn.IFNA(INDEX(drug_codes,MATCH(loaded!AU623,drug,0)),""))</f>
        <v>#N/A</v>
      </c>
      <c r="Y623" t="e">
        <f>IF(M623=2,"",_xlfn.IFNA(INDEX(drug_codes,MATCH(loaded!AW623,drug,0)),""))</f>
        <v>#N/A</v>
      </c>
      <c r="Z623" t="e">
        <f>IF(M623=2,"",_xlfn.IFNA(INDEX(drug_codes,MATCH(loaded!AY623,drug,0)),""))</f>
        <v>#N/A</v>
      </c>
      <c r="AA623" t="e">
        <f>IF(M623=2,"",_xlfn.IFNA(INDEX(drug_codes,MATCH(loaded!BA623,drug,0)),""))</f>
        <v>#N/A</v>
      </c>
      <c r="AB623" t="e">
        <f>INDEX(MTT_codes,MATCH(loaded!BC623,MTT,0))</f>
        <v>#N/A</v>
      </c>
      <c r="AC623" t="str">
        <f>_xlfn.IFNA(INDEX(MTT_codes,MATCH(loaded!BE623,MTT,0)),"")</f>
        <v/>
      </c>
      <c r="AD623" t="str">
        <f>_xlfn.IFNA(INDEX(MTT_codes,MATCH(loaded!BG623,MTT,0)),"")</f>
        <v/>
      </c>
      <c r="AE623" t="str">
        <f>_xlfn.IFNA(INDEX(MTT_codes,MATCH(loaded!BI623,MTT,0)),"")</f>
        <v/>
      </c>
      <c r="AF623" t="str">
        <f>_xlfn.IFNA(INDEX(MTT_codes,MATCH(loaded!BK623,MTT,0)),"")</f>
        <v/>
      </c>
      <c r="AG623" t="str">
        <f>_xlfn.IFNA(INDEX(MTT_codes,MATCH(loaded!BM623,MTT,0)),"")</f>
        <v/>
      </c>
      <c r="AH623" t="e">
        <f>INDEX(liv_ar_codes,MATCH(loaded!BO623,liv_ar,0))</f>
        <v>#N/A</v>
      </c>
      <c r="AI623" t="str">
        <f>_xlfn.IFNA(INDEX(MTT_codes,MATCH(loaded!BQ623,MTT,0)),"")</f>
        <v/>
      </c>
      <c r="AJ623">
        <f>_xlfn.IFNA(INDEX(mental_codes,MATCH(loaded!BS623,mental,0)),9)</f>
        <v>9</v>
      </c>
    </row>
    <row r="624" spans="2:36">
      <c r="B624">
        <f>loaded!C624</f>
        <v>0</v>
      </c>
      <c r="C624">
        <f>loaded!I624</f>
        <v>0</v>
      </c>
      <c r="D624">
        <f>IF(loaded!K624="Male",1,IF(loaded!K624="Female",2,9))</f>
        <v>9</v>
      </c>
      <c r="E624" s="89" t="e">
        <f>IF(stats!$Y$13,DATE(RIGHT(loaded!M624,4),MID(loaded!M624,3,2),LEFT(loaded!M624,2)),DATE(RIGHT(loaded!M624,4), MID(loaded!M624,4,2),LEFT(loaded!M624,2)))</f>
        <v>#VALUE!</v>
      </c>
      <c r="F624" s="67" t="e">
        <f t="shared" si="18"/>
        <v>#VALUE!</v>
      </c>
      <c r="G624" t="str">
        <f>LEFT(loaded!O624,3)</f>
        <v/>
      </c>
      <c r="H624" s="67" t="str">
        <f>_xlfn.IFNA(INDEX(cntry_codes,MATCH(loaded!Q624,countries,0)),IF(loaded!Q624="","0003",""))</f>
        <v>0003</v>
      </c>
      <c r="I624" t="e">
        <f>INDEX(atsi_codes,MATCH(loaded!S624,atsi,0))</f>
        <v>#N/A</v>
      </c>
      <c r="J624" t="e">
        <f>INDEX(lang_codes,MATCH(loaded!U624,lang,0))</f>
        <v>#N/A</v>
      </c>
      <c r="K624" s="6">
        <f>loaded!W624</f>
        <v>0</v>
      </c>
      <c r="L624" t="e">
        <f>INDEX(us_acc_codes,MATCH(loaded!Y624,us_acc,0))</f>
        <v>#N/A</v>
      </c>
      <c r="M624" t="e">
        <f>INDEX(client_codes,MATCH(loaded!AA624,client,0))</f>
        <v>#N/A</v>
      </c>
      <c r="N624" t="e">
        <f>INDEX(src_ref_codes,MATCH(loaded!AC624,src_ref,0))</f>
        <v>#N/A</v>
      </c>
      <c r="O624" s="89" t="e">
        <f>IF(stats!$Y$13,DATE(RIGHT(loaded!AE624,4),MID(loaded!AE624,3,2),LEFT(loaded!AE624,2)),DATE(RIGHT(loaded!AE624,4),MID(loaded!AE624,4,2),LEFT(loaded!AE624,2)))</f>
        <v>#VALUE!</v>
      </c>
      <c r="P624" s="89" t="e">
        <f>IF(stats!$Y$13,DATE(RIGHT(loaded!AG624,4),MID(loaded!AG624,3,2),LEFT(loaded!AG624,2)),DATE(RIGHT(loaded!AG624,4),MID(loaded!AG624,4,2),LEFT(loaded!AG624,2)))</f>
        <v>#VALUE!</v>
      </c>
      <c r="Q624" s="67" t="e">
        <f t="shared" si="19"/>
        <v>#VALUE!</v>
      </c>
      <c r="R624" t="e">
        <f>INDEX(reces_codes,MATCH(loaded!AI624,reason,0))</f>
        <v>#N/A</v>
      </c>
      <c r="S624" t="e">
        <f>INDEX(TDS_codes,MATCH(loaded!AK624,TDS,0))</f>
        <v>#N/A</v>
      </c>
      <c r="T624" t="e">
        <f>IF(M624=2,"",INDEX(method_codes,MATCH(loaded!AM624,method,0)))</f>
        <v>#N/A</v>
      </c>
      <c r="U624" t="e">
        <f>IF(M624=2,"",INDEX(inj_codes,MATCH(loaded!AO624,inj,0)))</f>
        <v>#N/A</v>
      </c>
      <c r="V624" t="e">
        <f>IF(M624=2,"",INDEX(drug_codes,MATCH(loaded!AQ624,drug,0)))</f>
        <v>#N/A</v>
      </c>
      <c r="W624" t="e">
        <f>IF(M624=2,"",_xlfn.IFNA(INDEX(drug_codes,MATCH(loaded!AS624,drug,0)),""))</f>
        <v>#N/A</v>
      </c>
      <c r="X624" t="e">
        <f>IF(M624=2,"",_xlfn.IFNA(INDEX(drug_codes,MATCH(loaded!AU624,drug,0)),""))</f>
        <v>#N/A</v>
      </c>
      <c r="Y624" t="e">
        <f>IF(M624=2,"",_xlfn.IFNA(INDEX(drug_codes,MATCH(loaded!AW624,drug,0)),""))</f>
        <v>#N/A</v>
      </c>
      <c r="Z624" t="e">
        <f>IF(M624=2,"",_xlfn.IFNA(INDEX(drug_codes,MATCH(loaded!AY624,drug,0)),""))</f>
        <v>#N/A</v>
      </c>
      <c r="AA624" t="e">
        <f>IF(M624=2,"",_xlfn.IFNA(INDEX(drug_codes,MATCH(loaded!BA624,drug,0)),""))</f>
        <v>#N/A</v>
      </c>
      <c r="AB624" t="e">
        <f>INDEX(MTT_codes,MATCH(loaded!BC624,MTT,0))</f>
        <v>#N/A</v>
      </c>
      <c r="AC624" t="str">
        <f>_xlfn.IFNA(INDEX(MTT_codes,MATCH(loaded!BE624,MTT,0)),"")</f>
        <v/>
      </c>
      <c r="AD624" t="str">
        <f>_xlfn.IFNA(INDEX(MTT_codes,MATCH(loaded!BG624,MTT,0)),"")</f>
        <v/>
      </c>
      <c r="AE624" t="str">
        <f>_xlfn.IFNA(INDEX(MTT_codes,MATCH(loaded!BI624,MTT,0)),"")</f>
        <v/>
      </c>
      <c r="AF624" t="str">
        <f>_xlfn.IFNA(INDEX(MTT_codes,MATCH(loaded!BK624,MTT,0)),"")</f>
        <v/>
      </c>
      <c r="AG624" t="str">
        <f>_xlfn.IFNA(INDEX(MTT_codes,MATCH(loaded!BM624,MTT,0)),"")</f>
        <v/>
      </c>
      <c r="AH624" t="e">
        <f>INDEX(liv_ar_codes,MATCH(loaded!BO624,liv_ar,0))</f>
        <v>#N/A</v>
      </c>
      <c r="AI624" t="str">
        <f>_xlfn.IFNA(INDEX(MTT_codes,MATCH(loaded!BQ624,MTT,0)),"")</f>
        <v/>
      </c>
      <c r="AJ624">
        <f>_xlfn.IFNA(INDEX(mental_codes,MATCH(loaded!BS624,mental,0)),9)</f>
        <v>9</v>
      </c>
    </row>
    <row r="625" spans="2:36">
      <c r="B625">
        <f>loaded!C625</f>
        <v>0</v>
      </c>
      <c r="C625">
        <f>loaded!I625</f>
        <v>0</v>
      </c>
      <c r="D625">
        <f>IF(loaded!K625="Male",1,IF(loaded!K625="Female",2,9))</f>
        <v>9</v>
      </c>
      <c r="E625" s="89" t="e">
        <f>IF(stats!$Y$13,DATE(RIGHT(loaded!M625,4),MID(loaded!M625,3,2),LEFT(loaded!M625,2)),DATE(RIGHT(loaded!M625,4), MID(loaded!M625,4,2),LEFT(loaded!M625,2)))</f>
        <v>#VALUE!</v>
      </c>
      <c r="F625" s="67" t="e">
        <f t="shared" si="18"/>
        <v>#VALUE!</v>
      </c>
      <c r="G625" t="str">
        <f>LEFT(loaded!O625,3)</f>
        <v/>
      </c>
      <c r="H625" s="67" t="str">
        <f>_xlfn.IFNA(INDEX(cntry_codes,MATCH(loaded!Q625,countries,0)),IF(loaded!Q625="","0003",""))</f>
        <v>0003</v>
      </c>
      <c r="I625" t="e">
        <f>INDEX(atsi_codes,MATCH(loaded!S625,atsi,0))</f>
        <v>#N/A</v>
      </c>
      <c r="J625" t="e">
        <f>INDEX(lang_codes,MATCH(loaded!U625,lang,0))</f>
        <v>#N/A</v>
      </c>
      <c r="K625" s="6">
        <f>loaded!W625</f>
        <v>0</v>
      </c>
      <c r="L625" t="e">
        <f>INDEX(us_acc_codes,MATCH(loaded!Y625,us_acc,0))</f>
        <v>#N/A</v>
      </c>
      <c r="M625" t="e">
        <f>INDEX(client_codes,MATCH(loaded!AA625,client,0))</f>
        <v>#N/A</v>
      </c>
      <c r="N625" t="e">
        <f>INDEX(src_ref_codes,MATCH(loaded!AC625,src_ref,0))</f>
        <v>#N/A</v>
      </c>
      <c r="O625" s="89" t="e">
        <f>IF(stats!$Y$13,DATE(RIGHT(loaded!AE625,4),MID(loaded!AE625,3,2),LEFT(loaded!AE625,2)),DATE(RIGHT(loaded!AE625,4),MID(loaded!AE625,4,2),LEFT(loaded!AE625,2)))</f>
        <v>#VALUE!</v>
      </c>
      <c r="P625" s="89" t="e">
        <f>IF(stats!$Y$13,DATE(RIGHT(loaded!AG625,4),MID(loaded!AG625,3,2),LEFT(loaded!AG625,2)),DATE(RIGHT(loaded!AG625,4),MID(loaded!AG625,4,2),LEFT(loaded!AG625,2)))</f>
        <v>#VALUE!</v>
      </c>
      <c r="Q625" s="67" t="e">
        <f t="shared" si="19"/>
        <v>#VALUE!</v>
      </c>
      <c r="R625" t="e">
        <f>INDEX(reces_codes,MATCH(loaded!AI625,reason,0))</f>
        <v>#N/A</v>
      </c>
      <c r="S625" t="e">
        <f>INDEX(TDS_codes,MATCH(loaded!AK625,TDS,0))</f>
        <v>#N/A</v>
      </c>
      <c r="T625" t="e">
        <f>IF(M625=2,"",INDEX(method_codes,MATCH(loaded!AM625,method,0)))</f>
        <v>#N/A</v>
      </c>
      <c r="U625" t="e">
        <f>IF(M625=2,"",INDEX(inj_codes,MATCH(loaded!AO625,inj,0)))</f>
        <v>#N/A</v>
      </c>
      <c r="V625" t="e">
        <f>IF(M625=2,"",INDEX(drug_codes,MATCH(loaded!AQ625,drug,0)))</f>
        <v>#N/A</v>
      </c>
      <c r="W625" t="e">
        <f>IF(M625=2,"",_xlfn.IFNA(INDEX(drug_codes,MATCH(loaded!AS625,drug,0)),""))</f>
        <v>#N/A</v>
      </c>
      <c r="X625" t="e">
        <f>IF(M625=2,"",_xlfn.IFNA(INDEX(drug_codes,MATCH(loaded!AU625,drug,0)),""))</f>
        <v>#N/A</v>
      </c>
      <c r="Y625" t="e">
        <f>IF(M625=2,"",_xlfn.IFNA(INDEX(drug_codes,MATCH(loaded!AW625,drug,0)),""))</f>
        <v>#N/A</v>
      </c>
      <c r="Z625" t="e">
        <f>IF(M625=2,"",_xlfn.IFNA(INDEX(drug_codes,MATCH(loaded!AY625,drug,0)),""))</f>
        <v>#N/A</v>
      </c>
      <c r="AA625" t="e">
        <f>IF(M625=2,"",_xlfn.IFNA(INDEX(drug_codes,MATCH(loaded!BA625,drug,0)),""))</f>
        <v>#N/A</v>
      </c>
      <c r="AB625" t="e">
        <f>INDEX(MTT_codes,MATCH(loaded!BC625,MTT,0))</f>
        <v>#N/A</v>
      </c>
      <c r="AC625" t="str">
        <f>_xlfn.IFNA(INDEX(MTT_codes,MATCH(loaded!BE625,MTT,0)),"")</f>
        <v/>
      </c>
      <c r="AD625" t="str">
        <f>_xlfn.IFNA(INDEX(MTT_codes,MATCH(loaded!BG625,MTT,0)),"")</f>
        <v/>
      </c>
      <c r="AE625" t="str">
        <f>_xlfn.IFNA(INDEX(MTT_codes,MATCH(loaded!BI625,MTT,0)),"")</f>
        <v/>
      </c>
      <c r="AF625" t="str">
        <f>_xlfn.IFNA(INDEX(MTT_codes,MATCH(loaded!BK625,MTT,0)),"")</f>
        <v/>
      </c>
      <c r="AG625" t="str">
        <f>_xlfn.IFNA(INDEX(MTT_codes,MATCH(loaded!BM625,MTT,0)),"")</f>
        <v/>
      </c>
      <c r="AH625" t="e">
        <f>INDEX(liv_ar_codes,MATCH(loaded!BO625,liv_ar,0))</f>
        <v>#N/A</v>
      </c>
      <c r="AI625" t="str">
        <f>_xlfn.IFNA(INDEX(MTT_codes,MATCH(loaded!BQ625,MTT,0)),"")</f>
        <v/>
      </c>
      <c r="AJ625">
        <f>_xlfn.IFNA(INDEX(mental_codes,MATCH(loaded!BS625,mental,0)),9)</f>
        <v>9</v>
      </c>
    </row>
    <row r="626" spans="2:36">
      <c r="B626">
        <f>loaded!C626</f>
        <v>0</v>
      </c>
      <c r="C626">
        <f>loaded!I626</f>
        <v>0</v>
      </c>
      <c r="D626">
        <f>IF(loaded!K626="Male",1,IF(loaded!K626="Female",2,9))</f>
        <v>9</v>
      </c>
      <c r="E626" s="89" t="e">
        <f>IF(stats!$Y$13,DATE(RIGHT(loaded!M626,4),MID(loaded!M626,3,2),LEFT(loaded!M626,2)),DATE(RIGHT(loaded!M626,4), MID(loaded!M626,4,2),LEFT(loaded!M626,2)))</f>
        <v>#VALUE!</v>
      </c>
      <c r="F626" s="67" t="e">
        <f t="shared" si="18"/>
        <v>#VALUE!</v>
      </c>
      <c r="G626" t="str">
        <f>LEFT(loaded!O626,3)</f>
        <v/>
      </c>
      <c r="H626" s="67" t="str">
        <f>_xlfn.IFNA(INDEX(cntry_codes,MATCH(loaded!Q626,countries,0)),IF(loaded!Q626="","0003",""))</f>
        <v>0003</v>
      </c>
      <c r="I626" t="e">
        <f>INDEX(atsi_codes,MATCH(loaded!S626,atsi,0))</f>
        <v>#N/A</v>
      </c>
      <c r="J626" t="e">
        <f>INDEX(lang_codes,MATCH(loaded!U626,lang,0))</f>
        <v>#N/A</v>
      </c>
      <c r="K626" s="6">
        <f>loaded!W626</f>
        <v>0</v>
      </c>
      <c r="L626" t="e">
        <f>INDEX(us_acc_codes,MATCH(loaded!Y626,us_acc,0))</f>
        <v>#N/A</v>
      </c>
      <c r="M626" t="e">
        <f>INDEX(client_codes,MATCH(loaded!AA626,client,0))</f>
        <v>#N/A</v>
      </c>
      <c r="N626" t="e">
        <f>INDEX(src_ref_codes,MATCH(loaded!AC626,src_ref,0))</f>
        <v>#N/A</v>
      </c>
      <c r="O626" s="89" t="e">
        <f>IF(stats!$Y$13,DATE(RIGHT(loaded!AE626,4),MID(loaded!AE626,3,2),LEFT(loaded!AE626,2)),DATE(RIGHT(loaded!AE626,4),MID(loaded!AE626,4,2),LEFT(loaded!AE626,2)))</f>
        <v>#VALUE!</v>
      </c>
      <c r="P626" s="89" t="e">
        <f>IF(stats!$Y$13,DATE(RIGHT(loaded!AG626,4),MID(loaded!AG626,3,2),LEFT(loaded!AG626,2)),DATE(RIGHT(loaded!AG626,4),MID(loaded!AG626,4,2),LEFT(loaded!AG626,2)))</f>
        <v>#VALUE!</v>
      </c>
      <c r="Q626" s="67" t="e">
        <f t="shared" si="19"/>
        <v>#VALUE!</v>
      </c>
      <c r="R626" t="e">
        <f>INDEX(reces_codes,MATCH(loaded!AI626,reason,0))</f>
        <v>#N/A</v>
      </c>
      <c r="S626" t="e">
        <f>INDEX(TDS_codes,MATCH(loaded!AK626,TDS,0))</f>
        <v>#N/A</v>
      </c>
      <c r="T626" t="e">
        <f>IF(M626=2,"",INDEX(method_codes,MATCH(loaded!AM626,method,0)))</f>
        <v>#N/A</v>
      </c>
      <c r="U626" t="e">
        <f>IF(M626=2,"",INDEX(inj_codes,MATCH(loaded!AO626,inj,0)))</f>
        <v>#N/A</v>
      </c>
      <c r="V626" t="e">
        <f>IF(M626=2,"",INDEX(drug_codes,MATCH(loaded!AQ626,drug,0)))</f>
        <v>#N/A</v>
      </c>
      <c r="W626" t="e">
        <f>IF(M626=2,"",_xlfn.IFNA(INDEX(drug_codes,MATCH(loaded!AS626,drug,0)),""))</f>
        <v>#N/A</v>
      </c>
      <c r="X626" t="e">
        <f>IF(M626=2,"",_xlfn.IFNA(INDEX(drug_codes,MATCH(loaded!AU626,drug,0)),""))</f>
        <v>#N/A</v>
      </c>
      <c r="Y626" t="e">
        <f>IF(M626=2,"",_xlfn.IFNA(INDEX(drug_codes,MATCH(loaded!AW626,drug,0)),""))</f>
        <v>#N/A</v>
      </c>
      <c r="Z626" t="e">
        <f>IF(M626=2,"",_xlfn.IFNA(INDEX(drug_codes,MATCH(loaded!AY626,drug,0)),""))</f>
        <v>#N/A</v>
      </c>
      <c r="AA626" t="e">
        <f>IF(M626=2,"",_xlfn.IFNA(INDEX(drug_codes,MATCH(loaded!BA626,drug,0)),""))</f>
        <v>#N/A</v>
      </c>
      <c r="AB626" t="e">
        <f>INDEX(MTT_codes,MATCH(loaded!BC626,MTT,0))</f>
        <v>#N/A</v>
      </c>
      <c r="AC626" t="str">
        <f>_xlfn.IFNA(INDEX(MTT_codes,MATCH(loaded!BE626,MTT,0)),"")</f>
        <v/>
      </c>
      <c r="AD626" t="str">
        <f>_xlfn.IFNA(INDEX(MTT_codes,MATCH(loaded!BG626,MTT,0)),"")</f>
        <v/>
      </c>
      <c r="AE626" t="str">
        <f>_xlfn.IFNA(INDEX(MTT_codes,MATCH(loaded!BI626,MTT,0)),"")</f>
        <v/>
      </c>
      <c r="AF626" t="str">
        <f>_xlfn.IFNA(INDEX(MTT_codes,MATCH(loaded!BK626,MTT,0)),"")</f>
        <v/>
      </c>
      <c r="AG626" t="str">
        <f>_xlfn.IFNA(INDEX(MTT_codes,MATCH(loaded!BM626,MTT,0)),"")</f>
        <v/>
      </c>
      <c r="AH626" t="e">
        <f>INDEX(liv_ar_codes,MATCH(loaded!BO626,liv_ar,0))</f>
        <v>#N/A</v>
      </c>
      <c r="AI626" t="str">
        <f>_xlfn.IFNA(INDEX(MTT_codes,MATCH(loaded!BQ626,MTT,0)),"")</f>
        <v/>
      </c>
      <c r="AJ626">
        <f>_xlfn.IFNA(INDEX(mental_codes,MATCH(loaded!BS626,mental,0)),9)</f>
        <v>9</v>
      </c>
    </row>
    <row r="627" spans="2:36">
      <c r="B627">
        <f>loaded!C627</f>
        <v>0</v>
      </c>
      <c r="C627">
        <f>loaded!I627</f>
        <v>0</v>
      </c>
      <c r="D627">
        <f>IF(loaded!K627="Male",1,IF(loaded!K627="Female",2,9))</f>
        <v>9</v>
      </c>
      <c r="E627" s="89" t="e">
        <f>IF(stats!$Y$13,DATE(RIGHT(loaded!M627,4),MID(loaded!M627,3,2),LEFT(loaded!M627,2)),DATE(RIGHT(loaded!M627,4), MID(loaded!M627,4,2),LEFT(loaded!M627,2)))</f>
        <v>#VALUE!</v>
      </c>
      <c r="F627" s="67" t="e">
        <f t="shared" si="18"/>
        <v>#VALUE!</v>
      </c>
      <c r="G627" t="str">
        <f>LEFT(loaded!O627,3)</f>
        <v/>
      </c>
      <c r="H627" s="67" t="str">
        <f>_xlfn.IFNA(INDEX(cntry_codes,MATCH(loaded!Q627,countries,0)),IF(loaded!Q627="","0003",""))</f>
        <v>0003</v>
      </c>
      <c r="I627" t="e">
        <f>INDEX(atsi_codes,MATCH(loaded!S627,atsi,0))</f>
        <v>#N/A</v>
      </c>
      <c r="J627" t="e">
        <f>INDEX(lang_codes,MATCH(loaded!U627,lang,0))</f>
        <v>#N/A</v>
      </c>
      <c r="K627" s="6">
        <f>loaded!W627</f>
        <v>0</v>
      </c>
      <c r="L627" t="e">
        <f>INDEX(us_acc_codes,MATCH(loaded!Y627,us_acc,0))</f>
        <v>#N/A</v>
      </c>
      <c r="M627" t="e">
        <f>INDEX(client_codes,MATCH(loaded!AA627,client,0))</f>
        <v>#N/A</v>
      </c>
      <c r="N627" t="e">
        <f>INDEX(src_ref_codes,MATCH(loaded!AC627,src_ref,0))</f>
        <v>#N/A</v>
      </c>
      <c r="O627" s="89" t="e">
        <f>IF(stats!$Y$13,DATE(RIGHT(loaded!AE627,4),MID(loaded!AE627,3,2),LEFT(loaded!AE627,2)),DATE(RIGHT(loaded!AE627,4),MID(loaded!AE627,4,2),LEFT(loaded!AE627,2)))</f>
        <v>#VALUE!</v>
      </c>
      <c r="P627" s="89" t="e">
        <f>IF(stats!$Y$13,DATE(RIGHT(loaded!AG627,4),MID(loaded!AG627,3,2),LEFT(loaded!AG627,2)),DATE(RIGHT(loaded!AG627,4),MID(loaded!AG627,4,2),LEFT(loaded!AG627,2)))</f>
        <v>#VALUE!</v>
      </c>
      <c r="Q627" s="67" t="e">
        <f t="shared" si="19"/>
        <v>#VALUE!</v>
      </c>
      <c r="R627" t="e">
        <f>INDEX(reces_codes,MATCH(loaded!AI627,reason,0))</f>
        <v>#N/A</v>
      </c>
      <c r="S627" t="e">
        <f>INDEX(TDS_codes,MATCH(loaded!AK627,TDS,0))</f>
        <v>#N/A</v>
      </c>
      <c r="T627" t="e">
        <f>IF(M627=2,"",INDEX(method_codes,MATCH(loaded!AM627,method,0)))</f>
        <v>#N/A</v>
      </c>
      <c r="U627" t="e">
        <f>IF(M627=2,"",INDEX(inj_codes,MATCH(loaded!AO627,inj,0)))</f>
        <v>#N/A</v>
      </c>
      <c r="V627" t="e">
        <f>IF(M627=2,"",INDEX(drug_codes,MATCH(loaded!AQ627,drug,0)))</f>
        <v>#N/A</v>
      </c>
      <c r="W627" t="e">
        <f>IF(M627=2,"",_xlfn.IFNA(INDEX(drug_codes,MATCH(loaded!AS627,drug,0)),""))</f>
        <v>#N/A</v>
      </c>
      <c r="X627" t="e">
        <f>IF(M627=2,"",_xlfn.IFNA(INDEX(drug_codes,MATCH(loaded!AU627,drug,0)),""))</f>
        <v>#N/A</v>
      </c>
      <c r="Y627" t="e">
        <f>IF(M627=2,"",_xlfn.IFNA(INDEX(drug_codes,MATCH(loaded!AW627,drug,0)),""))</f>
        <v>#N/A</v>
      </c>
      <c r="Z627" t="e">
        <f>IF(M627=2,"",_xlfn.IFNA(INDEX(drug_codes,MATCH(loaded!AY627,drug,0)),""))</f>
        <v>#N/A</v>
      </c>
      <c r="AA627" t="e">
        <f>IF(M627=2,"",_xlfn.IFNA(INDEX(drug_codes,MATCH(loaded!BA627,drug,0)),""))</f>
        <v>#N/A</v>
      </c>
      <c r="AB627" t="e">
        <f>INDEX(MTT_codes,MATCH(loaded!BC627,MTT,0))</f>
        <v>#N/A</v>
      </c>
      <c r="AC627" t="str">
        <f>_xlfn.IFNA(INDEX(MTT_codes,MATCH(loaded!BE627,MTT,0)),"")</f>
        <v/>
      </c>
      <c r="AD627" t="str">
        <f>_xlfn.IFNA(INDEX(MTT_codes,MATCH(loaded!BG627,MTT,0)),"")</f>
        <v/>
      </c>
      <c r="AE627" t="str">
        <f>_xlfn.IFNA(INDEX(MTT_codes,MATCH(loaded!BI627,MTT,0)),"")</f>
        <v/>
      </c>
      <c r="AF627" t="str">
        <f>_xlfn.IFNA(INDEX(MTT_codes,MATCH(loaded!BK627,MTT,0)),"")</f>
        <v/>
      </c>
      <c r="AG627" t="str">
        <f>_xlfn.IFNA(INDEX(MTT_codes,MATCH(loaded!BM627,MTT,0)),"")</f>
        <v/>
      </c>
      <c r="AH627" t="e">
        <f>INDEX(liv_ar_codes,MATCH(loaded!BO627,liv_ar,0))</f>
        <v>#N/A</v>
      </c>
      <c r="AI627" t="str">
        <f>_xlfn.IFNA(INDEX(MTT_codes,MATCH(loaded!BQ627,MTT,0)),"")</f>
        <v/>
      </c>
      <c r="AJ627">
        <f>_xlfn.IFNA(INDEX(mental_codes,MATCH(loaded!BS627,mental,0)),9)</f>
        <v>9</v>
      </c>
    </row>
    <row r="628" spans="2:36">
      <c r="B628">
        <f>loaded!C628</f>
        <v>0</v>
      </c>
      <c r="C628">
        <f>loaded!I628</f>
        <v>0</v>
      </c>
      <c r="D628">
        <f>IF(loaded!K628="Male",1,IF(loaded!K628="Female",2,9))</f>
        <v>9</v>
      </c>
      <c r="E628" s="89" t="e">
        <f>IF(stats!$Y$13,DATE(RIGHT(loaded!M628,4),MID(loaded!M628,3,2),LEFT(loaded!M628,2)),DATE(RIGHT(loaded!M628,4), MID(loaded!M628,4,2),LEFT(loaded!M628,2)))</f>
        <v>#VALUE!</v>
      </c>
      <c r="F628" s="67" t="e">
        <f t="shared" si="18"/>
        <v>#VALUE!</v>
      </c>
      <c r="G628" t="str">
        <f>LEFT(loaded!O628,3)</f>
        <v/>
      </c>
      <c r="H628" s="67" t="str">
        <f>_xlfn.IFNA(INDEX(cntry_codes,MATCH(loaded!Q628,countries,0)),IF(loaded!Q628="","0003",""))</f>
        <v>0003</v>
      </c>
      <c r="I628" t="e">
        <f>INDEX(atsi_codes,MATCH(loaded!S628,atsi,0))</f>
        <v>#N/A</v>
      </c>
      <c r="J628" t="e">
        <f>INDEX(lang_codes,MATCH(loaded!U628,lang,0))</f>
        <v>#N/A</v>
      </c>
      <c r="K628" s="6">
        <f>loaded!W628</f>
        <v>0</v>
      </c>
      <c r="L628" t="e">
        <f>INDEX(us_acc_codes,MATCH(loaded!Y628,us_acc,0))</f>
        <v>#N/A</v>
      </c>
      <c r="M628" t="e">
        <f>INDEX(client_codes,MATCH(loaded!AA628,client,0))</f>
        <v>#N/A</v>
      </c>
      <c r="N628" t="e">
        <f>INDEX(src_ref_codes,MATCH(loaded!AC628,src_ref,0))</f>
        <v>#N/A</v>
      </c>
      <c r="O628" s="89" t="e">
        <f>IF(stats!$Y$13,DATE(RIGHT(loaded!AE628,4),MID(loaded!AE628,3,2),LEFT(loaded!AE628,2)),DATE(RIGHT(loaded!AE628,4),MID(loaded!AE628,4,2),LEFT(loaded!AE628,2)))</f>
        <v>#VALUE!</v>
      </c>
      <c r="P628" s="89" t="e">
        <f>IF(stats!$Y$13,DATE(RIGHT(loaded!AG628,4),MID(loaded!AG628,3,2),LEFT(loaded!AG628,2)),DATE(RIGHT(loaded!AG628,4),MID(loaded!AG628,4,2),LEFT(loaded!AG628,2)))</f>
        <v>#VALUE!</v>
      </c>
      <c r="Q628" s="67" t="e">
        <f t="shared" si="19"/>
        <v>#VALUE!</v>
      </c>
      <c r="R628" t="e">
        <f>INDEX(reces_codes,MATCH(loaded!AI628,reason,0))</f>
        <v>#N/A</v>
      </c>
      <c r="S628" t="e">
        <f>INDEX(TDS_codes,MATCH(loaded!AK628,TDS,0))</f>
        <v>#N/A</v>
      </c>
      <c r="T628" t="e">
        <f>IF(M628=2,"",INDEX(method_codes,MATCH(loaded!AM628,method,0)))</f>
        <v>#N/A</v>
      </c>
      <c r="U628" t="e">
        <f>IF(M628=2,"",INDEX(inj_codes,MATCH(loaded!AO628,inj,0)))</f>
        <v>#N/A</v>
      </c>
      <c r="V628" t="e">
        <f>IF(M628=2,"",INDEX(drug_codes,MATCH(loaded!AQ628,drug,0)))</f>
        <v>#N/A</v>
      </c>
      <c r="W628" t="e">
        <f>IF(M628=2,"",_xlfn.IFNA(INDEX(drug_codes,MATCH(loaded!AS628,drug,0)),""))</f>
        <v>#N/A</v>
      </c>
      <c r="X628" t="e">
        <f>IF(M628=2,"",_xlfn.IFNA(INDEX(drug_codes,MATCH(loaded!AU628,drug,0)),""))</f>
        <v>#N/A</v>
      </c>
      <c r="Y628" t="e">
        <f>IF(M628=2,"",_xlfn.IFNA(INDEX(drug_codes,MATCH(loaded!AW628,drug,0)),""))</f>
        <v>#N/A</v>
      </c>
      <c r="Z628" t="e">
        <f>IF(M628=2,"",_xlfn.IFNA(INDEX(drug_codes,MATCH(loaded!AY628,drug,0)),""))</f>
        <v>#N/A</v>
      </c>
      <c r="AA628" t="e">
        <f>IF(M628=2,"",_xlfn.IFNA(INDEX(drug_codes,MATCH(loaded!BA628,drug,0)),""))</f>
        <v>#N/A</v>
      </c>
      <c r="AB628" t="e">
        <f>INDEX(MTT_codes,MATCH(loaded!BC628,MTT,0))</f>
        <v>#N/A</v>
      </c>
      <c r="AC628" t="str">
        <f>_xlfn.IFNA(INDEX(MTT_codes,MATCH(loaded!BE628,MTT,0)),"")</f>
        <v/>
      </c>
      <c r="AD628" t="str">
        <f>_xlfn.IFNA(INDEX(MTT_codes,MATCH(loaded!BG628,MTT,0)),"")</f>
        <v/>
      </c>
      <c r="AE628" t="str">
        <f>_xlfn.IFNA(INDEX(MTT_codes,MATCH(loaded!BI628,MTT,0)),"")</f>
        <v/>
      </c>
      <c r="AF628" t="str">
        <f>_xlfn.IFNA(INDEX(MTT_codes,MATCH(loaded!BK628,MTT,0)),"")</f>
        <v/>
      </c>
      <c r="AG628" t="str">
        <f>_xlfn.IFNA(INDEX(MTT_codes,MATCH(loaded!BM628,MTT,0)),"")</f>
        <v/>
      </c>
      <c r="AH628" t="e">
        <f>INDEX(liv_ar_codes,MATCH(loaded!BO628,liv_ar,0))</f>
        <v>#N/A</v>
      </c>
      <c r="AI628" t="str">
        <f>_xlfn.IFNA(INDEX(MTT_codes,MATCH(loaded!BQ628,MTT,0)),"")</f>
        <v/>
      </c>
      <c r="AJ628">
        <f>_xlfn.IFNA(INDEX(mental_codes,MATCH(loaded!BS628,mental,0)),9)</f>
        <v>9</v>
      </c>
    </row>
    <row r="629" spans="2:36">
      <c r="B629">
        <f>loaded!C629</f>
        <v>0</v>
      </c>
      <c r="C629">
        <f>loaded!I629</f>
        <v>0</v>
      </c>
      <c r="D629">
        <f>IF(loaded!K629="Male",1,IF(loaded!K629="Female",2,9))</f>
        <v>9</v>
      </c>
      <c r="E629" s="89" t="e">
        <f>IF(stats!$Y$13,DATE(RIGHT(loaded!M629,4),MID(loaded!M629,3,2),LEFT(loaded!M629,2)),DATE(RIGHT(loaded!M629,4), MID(loaded!M629,4,2),LEFT(loaded!M629,2)))</f>
        <v>#VALUE!</v>
      </c>
      <c r="F629" s="67" t="e">
        <f t="shared" si="18"/>
        <v>#VALUE!</v>
      </c>
      <c r="G629" t="str">
        <f>LEFT(loaded!O629,3)</f>
        <v/>
      </c>
      <c r="H629" s="67" t="str">
        <f>_xlfn.IFNA(INDEX(cntry_codes,MATCH(loaded!Q629,countries,0)),IF(loaded!Q629="","0003",""))</f>
        <v>0003</v>
      </c>
      <c r="I629" t="e">
        <f>INDEX(atsi_codes,MATCH(loaded!S629,atsi,0))</f>
        <v>#N/A</v>
      </c>
      <c r="J629" t="e">
        <f>INDEX(lang_codes,MATCH(loaded!U629,lang,0))</f>
        <v>#N/A</v>
      </c>
      <c r="K629" s="6">
        <f>loaded!W629</f>
        <v>0</v>
      </c>
      <c r="L629" t="e">
        <f>INDEX(us_acc_codes,MATCH(loaded!Y629,us_acc,0))</f>
        <v>#N/A</v>
      </c>
      <c r="M629" t="e">
        <f>INDEX(client_codes,MATCH(loaded!AA629,client,0))</f>
        <v>#N/A</v>
      </c>
      <c r="N629" t="e">
        <f>INDEX(src_ref_codes,MATCH(loaded!AC629,src_ref,0))</f>
        <v>#N/A</v>
      </c>
      <c r="O629" s="89" t="e">
        <f>IF(stats!$Y$13,DATE(RIGHT(loaded!AE629,4),MID(loaded!AE629,3,2),LEFT(loaded!AE629,2)),DATE(RIGHT(loaded!AE629,4),MID(loaded!AE629,4,2),LEFT(loaded!AE629,2)))</f>
        <v>#VALUE!</v>
      </c>
      <c r="P629" s="89" t="e">
        <f>IF(stats!$Y$13,DATE(RIGHT(loaded!AG629,4),MID(loaded!AG629,3,2),LEFT(loaded!AG629,2)),DATE(RIGHT(loaded!AG629,4),MID(loaded!AG629,4,2),LEFT(loaded!AG629,2)))</f>
        <v>#VALUE!</v>
      </c>
      <c r="Q629" s="67" t="e">
        <f t="shared" si="19"/>
        <v>#VALUE!</v>
      </c>
      <c r="R629" t="e">
        <f>INDEX(reces_codes,MATCH(loaded!AI629,reason,0))</f>
        <v>#N/A</v>
      </c>
      <c r="S629" t="e">
        <f>INDEX(TDS_codes,MATCH(loaded!AK629,TDS,0))</f>
        <v>#N/A</v>
      </c>
      <c r="T629" t="e">
        <f>IF(M629=2,"",INDEX(method_codes,MATCH(loaded!AM629,method,0)))</f>
        <v>#N/A</v>
      </c>
      <c r="U629" t="e">
        <f>IF(M629=2,"",INDEX(inj_codes,MATCH(loaded!AO629,inj,0)))</f>
        <v>#N/A</v>
      </c>
      <c r="V629" t="e">
        <f>IF(M629=2,"",INDEX(drug_codes,MATCH(loaded!AQ629,drug,0)))</f>
        <v>#N/A</v>
      </c>
      <c r="W629" t="e">
        <f>IF(M629=2,"",_xlfn.IFNA(INDEX(drug_codes,MATCH(loaded!AS629,drug,0)),""))</f>
        <v>#N/A</v>
      </c>
      <c r="X629" t="e">
        <f>IF(M629=2,"",_xlfn.IFNA(INDEX(drug_codes,MATCH(loaded!AU629,drug,0)),""))</f>
        <v>#N/A</v>
      </c>
      <c r="Y629" t="e">
        <f>IF(M629=2,"",_xlfn.IFNA(INDEX(drug_codes,MATCH(loaded!AW629,drug,0)),""))</f>
        <v>#N/A</v>
      </c>
      <c r="Z629" t="e">
        <f>IF(M629=2,"",_xlfn.IFNA(INDEX(drug_codes,MATCH(loaded!AY629,drug,0)),""))</f>
        <v>#N/A</v>
      </c>
      <c r="AA629" t="e">
        <f>IF(M629=2,"",_xlfn.IFNA(INDEX(drug_codes,MATCH(loaded!BA629,drug,0)),""))</f>
        <v>#N/A</v>
      </c>
      <c r="AB629" t="e">
        <f>INDEX(MTT_codes,MATCH(loaded!BC629,MTT,0))</f>
        <v>#N/A</v>
      </c>
      <c r="AC629" t="str">
        <f>_xlfn.IFNA(INDEX(MTT_codes,MATCH(loaded!BE629,MTT,0)),"")</f>
        <v/>
      </c>
      <c r="AD629" t="str">
        <f>_xlfn.IFNA(INDEX(MTT_codes,MATCH(loaded!BG629,MTT,0)),"")</f>
        <v/>
      </c>
      <c r="AE629" t="str">
        <f>_xlfn.IFNA(INDEX(MTT_codes,MATCH(loaded!BI629,MTT,0)),"")</f>
        <v/>
      </c>
      <c r="AF629" t="str">
        <f>_xlfn.IFNA(INDEX(MTT_codes,MATCH(loaded!BK629,MTT,0)),"")</f>
        <v/>
      </c>
      <c r="AG629" t="str">
        <f>_xlfn.IFNA(INDEX(MTT_codes,MATCH(loaded!BM629,MTT,0)),"")</f>
        <v/>
      </c>
      <c r="AH629" t="e">
        <f>INDEX(liv_ar_codes,MATCH(loaded!BO629,liv_ar,0))</f>
        <v>#N/A</v>
      </c>
      <c r="AI629" t="str">
        <f>_xlfn.IFNA(INDEX(MTT_codes,MATCH(loaded!BQ629,MTT,0)),"")</f>
        <v/>
      </c>
      <c r="AJ629">
        <f>_xlfn.IFNA(INDEX(mental_codes,MATCH(loaded!BS629,mental,0)),9)</f>
        <v>9</v>
      </c>
    </row>
    <row r="630" spans="2:36">
      <c r="B630">
        <f>loaded!C630</f>
        <v>0</v>
      </c>
      <c r="C630">
        <f>loaded!I630</f>
        <v>0</v>
      </c>
      <c r="D630">
        <f>IF(loaded!K630="Male",1,IF(loaded!K630="Female",2,9))</f>
        <v>9</v>
      </c>
      <c r="E630" s="89" t="e">
        <f>IF(stats!$Y$13,DATE(RIGHT(loaded!M630,4),MID(loaded!M630,3,2),LEFT(loaded!M630,2)),DATE(RIGHT(loaded!M630,4), MID(loaded!M630,4,2),LEFT(loaded!M630,2)))</f>
        <v>#VALUE!</v>
      </c>
      <c r="F630" s="67" t="e">
        <f t="shared" si="18"/>
        <v>#VALUE!</v>
      </c>
      <c r="G630" t="str">
        <f>LEFT(loaded!O630,3)</f>
        <v/>
      </c>
      <c r="H630" s="67" t="str">
        <f>_xlfn.IFNA(INDEX(cntry_codes,MATCH(loaded!Q630,countries,0)),IF(loaded!Q630="","0003",""))</f>
        <v>0003</v>
      </c>
      <c r="I630" t="e">
        <f>INDEX(atsi_codes,MATCH(loaded!S630,atsi,0))</f>
        <v>#N/A</v>
      </c>
      <c r="J630" t="e">
        <f>INDEX(lang_codes,MATCH(loaded!U630,lang,0))</f>
        <v>#N/A</v>
      </c>
      <c r="K630" s="6">
        <f>loaded!W630</f>
        <v>0</v>
      </c>
      <c r="L630" t="e">
        <f>INDEX(us_acc_codes,MATCH(loaded!Y630,us_acc,0))</f>
        <v>#N/A</v>
      </c>
      <c r="M630" t="e">
        <f>INDEX(client_codes,MATCH(loaded!AA630,client,0))</f>
        <v>#N/A</v>
      </c>
      <c r="N630" t="e">
        <f>INDEX(src_ref_codes,MATCH(loaded!AC630,src_ref,0))</f>
        <v>#N/A</v>
      </c>
      <c r="O630" s="89" t="e">
        <f>IF(stats!$Y$13,DATE(RIGHT(loaded!AE630,4),MID(loaded!AE630,3,2),LEFT(loaded!AE630,2)),DATE(RIGHT(loaded!AE630,4),MID(loaded!AE630,4,2),LEFT(loaded!AE630,2)))</f>
        <v>#VALUE!</v>
      </c>
      <c r="P630" s="89" t="e">
        <f>IF(stats!$Y$13,DATE(RIGHT(loaded!AG630,4),MID(loaded!AG630,3,2),LEFT(loaded!AG630,2)),DATE(RIGHT(loaded!AG630,4),MID(loaded!AG630,4,2),LEFT(loaded!AG630,2)))</f>
        <v>#VALUE!</v>
      </c>
      <c r="Q630" s="67" t="e">
        <f t="shared" si="19"/>
        <v>#VALUE!</v>
      </c>
      <c r="R630" t="e">
        <f>INDEX(reces_codes,MATCH(loaded!AI630,reason,0))</f>
        <v>#N/A</v>
      </c>
      <c r="S630" t="e">
        <f>INDEX(TDS_codes,MATCH(loaded!AK630,TDS,0))</f>
        <v>#N/A</v>
      </c>
      <c r="T630" t="e">
        <f>IF(M630=2,"",INDEX(method_codes,MATCH(loaded!AM630,method,0)))</f>
        <v>#N/A</v>
      </c>
      <c r="U630" t="e">
        <f>IF(M630=2,"",INDEX(inj_codes,MATCH(loaded!AO630,inj,0)))</f>
        <v>#N/A</v>
      </c>
      <c r="V630" t="e">
        <f>IF(M630=2,"",INDEX(drug_codes,MATCH(loaded!AQ630,drug,0)))</f>
        <v>#N/A</v>
      </c>
      <c r="W630" t="e">
        <f>IF(M630=2,"",_xlfn.IFNA(INDEX(drug_codes,MATCH(loaded!AS630,drug,0)),""))</f>
        <v>#N/A</v>
      </c>
      <c r="X630" t="e">
        <f>IF(M630=2,"",_xlfn.IFNA(INDEX(drug_codes,MATCH(loaded!AU630,drug,0)),""))</f>
        <v>#N/A</v>
      </c>
      <c r="Y630" t="e">
        <f>IF(M630=2,"",_xlfn.IFNA(INDEX(drug_codes,MATCH(loaded!AW630,drug,0)),""))</f>
        <v>#N/A</v>
      </c>
      <c r="Z630" t="e">
        <f>IF(M630=2,"",_xlfn.IFNA(INDEX(drug_codes,MATCH(loaded!AY630,drug,0)),""))</f>
        <v>#N/A</v>
      </c>
      <c r="AA630" t="e">
        <f>IF(M630=2,"",_xlfn.IFNA(INDEX(drug_codes,MATCH(loaded!BA630,drug,0)),""))</f>
        <v>#N/A</v>
      </c>
      <c r="AB630" t="e">
        <f>INDEX(MTT_codes,MATCH(loaded!BC630,MTT,0))</f>
        <v>#N/A</v>
      </c>
      <c r="AC630" t="str">
        <f>_xlfn.IFNA(INDEX(MTT_codes,MATCH(loaded!BE630,MTT,0)),"")</f>
        <v/>
      </c>
      <c r="AD630" t="str">
        <f>_xlfn.IFNA(INDEX(MTT_codes,MATCH(loaded!BG630,MTT,0)),"")</f>
        <v/>
      </c>
      <c r="AE630" t="str">
        <f>_xlfn.IFNA(INDEX(MTT_codes,MATCH(loaded!BI630,MTT,0)),"")</f>
        <v/>
      </c>
      <c r="AF630" t="str">
        <f>_xlfn.IFNA(INDEX(MTT_codes,MATCH(loaded!BK630,MTT,0)),"")</f>
        <v/>
      </c>
      <c r="AG630" t="str">
        <f>_xlfn.IFNA(INDEX(MTT_codes,MATCH(loaded!BM630,MTT,0)),"")</f>
        <v/>
      </c>
      <c r="AH630" t="e">
        <f>INDEX(liv_ar_codes,MATCH(loaded!BO630,liv_ar,0))</f>
        <v>#N/A</v>
      </c>
      <c r="AI630" t="str">
        <f>_xlfn.IFNA(INDEX(MTT_codes,MATCH(loaded!BQ630,MTT,0)),"")</f>
        <v/>
      </c>
      <c r="AJ630">
        <f>_xlfn.IFNA(INDEX(mental_codes,MATCH(loaded!BS630,mental,0)),9)</f>
        <v>9</v>
      </c>
    </row>
    <row r="631" spans="2:36">
      <c r="B631">
        <f>loaded!C631</f>
        <v>0</v>
      </c>
      <c r="C631">
        <f>loaded!I631</f>
        <v>0</v>
      </c>
      <c r="D631">
        <f>IF(loaded!K631="Male",1,IF(loaded!K631="Female",2,9))</f>
        <v>9</v>
      </c>
      <c r="E631" s="89" t="e">
        <f>IF(stats!$Y$13,DATE(RIGHT(loaded!M631,4),MID(loaded!M631,3,2),LEFT(loaded!M631,2)),DATE(RIGHT(loaded!M631,4), MID(loaded!M631,4,2),LEFT(loaded!M631,2)))</f>
        <v>#VALUE!</v>
      </c>
      <c r="F631" s="67" t="e">
        <f t="shared" si="18"/>
        <v>#VALUE!</v>
      </c>
      <c r="G631" t="str">
        <f>LEFT(loaded!O631,3)</f>
        <v/>
      </c>
      <c r="H631" s="67" t="str">
        <f>_xlfn.IFNA(INDEX(cntry_codes,MATCH(loaded!Q631,countries,0)),IF(loaded!Q631="","0003",""))</f>
        <v>0003</v>
      </c>
      <c r="I631" t="e">
        <f>INDEX(atsi_codes,MATCH(loaded!S631,atsi,0))</f>
        <v>#N/A</v>
      </c>
      <c r="J631" t="e">
        <f>INDEX(lang_codes,MATCH(loaded!U631,lang,0))</f>
        <v>#N/A</v>
      </c>
      <c r="K631" s="6">
        <f>loaded!W631</f>
        <v>0</v>
      </c>
      <c r="L631" t="e">
        <f>INDEX(us_acc_codes,MATCH(loaded!Y631,us_acc,0))</f>
        <v>#N/A</v>
      </c>
      <c r="M631" t="e">
        <f>INDEX(client_codes,MATCH(loaded!AA631,client,0))</f>
        <v>#N/A</v>
      </c>
      <c r="N631" t="e">
        <f>INDEX(src_ref_codes,MATCH(loaded!AC631,src_ref,0))</f>
        <v>#N/A</v>
      </c>
      <c r="O631" s="89" t="e">
        <f>IF(stats!$Y$13,DATE(RIGHT(loaded!AE631,4),MID(loaded!AE631,3,2),LEFT(loaded!AE631,2)),DATE(RIGHT(loaded!AE631,4),MID(loaded!AE631,4,2),LEFT(loaded!AE631,2)))</f>
        <v>#VALUE!</v>
      </c>
      <c r="P631" s="89" t="e">
        <f>IF(stats!$Y$13,DATE(RIGHT(loaded!AG631,4),MID(loaded!AG631,3,2),LEFT(loaded!AG631,2)),DATE(RIGHT(loaded!AG631,4),MID(loaded!AG631,4,2),LEFT(loaded!AG631,2)))</f>
        <v>#VALUE!</v>
      </c>
      <c r="Q631" s="67" t="e">
        <f t="shared" si="19"/>
        <v>#VALUE!</v>
      </c>
      <c r="R631" t="e">
        <f>INDEX(reces_codes,MATCH(loaded!AI631,reason,0))</f>
        <v>#N/A</v>
      </c>
      <c r="S631" t="e">
        <f>INDEX(TDS_codes,MATCH(loaded!AK631,TDS,0))</f>
        <v>#N/A</v>
      </c>
      <c r="T631" t="e">
        <f>IF(M631=2,"",INDEX(method_codes,MATCH(loaded!AM631,method,0)))</f>
        <v>#N/A</v>
      </c>
      <c r="U631" t="e">
        <f>IF(M631=2,"",INDEX(inj_codes,MATCH(loaded!AO631,inj,0)))</f>
        <v>#N/A</v>
      </c>
      <c r="V631" t="e">
        <f>IF(M631=2,"",INDEX(drug_codes,MATCH(loaded!AQ631,drug,0)))</f>
        <v>#N/A</v>
      </c>
      <c r="W631" t="e">
        <f>IF(M631=2,"",_xlfn.IFNA(INDEX(drug_codes,MATCH(loaded!AS631,drug,0)),""))</f>
        <v>#N/A</v>
      </c>
      <c r="X631" t="e">
        <f>IF(M631=2,"",_xlfn.IFNA(INDEX(drug_codes,MATCH(loaded!AU631,drug,0)),""))</f>
        <v>#N/A</v>
      </c>
      <c r="Y631" t="e">
        <f>IF(M631=2,"",_xlfn.IFNA(INDEX(drug_codes,MATCH(loaded!AW631,drug,0)),""))</f>
        <v>#N/A</v>
      </c>
      <c r="Z631" t="e">
        <f>IF(M631=2,"",_xlfn.IFNA(INDEX(drug_codes,MATCH(loaded!AY631,drug,0)),""))</f>
        <v>#N/A</v>
      </c>
      <c r="AA631" t="e">
        <f>IF(M631=2,"",_xlfn.IFNA(INDEX(drug_codes,MATCH(loaded!BA631,drug,0)),""))</f>
        <v>#N/A</v>
      </c>
      <c r="AB631" t="e">
        <f>INDEX(MTT_codes,MATCH(loaded!BC631,MTT,0))</f>
        <v>#N/A</v>
      </c>
      <c r="AC631" t="str">
        <f>_xlfn.IFNA(INDEX(MTT_codes,MATCH(loaded!BE631,MTT,0)),"")</f>
        <v/>
      </c>
      <c r="AD631" t="str">
        <f>_xlfn.IFNA(INDEX(MTT_codes,MATCH(loaded!BG631,MTT,0)),"")</f>
        <v/>
      </c>
      <c r="AE631" t="str">
        <f>_xlfn.IFNA(INDEX(MTT_codes,MATCH(loaded!BI631,MTT,0)),"")</f>
        <v/>
      </c>
      <c r="AF631" t="str">
        <f>_xlfn.IFNA(INDEX(MTT_codes,MATCH(loaded!BK631,MTT,0)),"")</f>
        <v/>
      </c>
      <c r="AG631" t="str">
        <f>_xlfn.IFNA(INDEX(MTT_codes,MATCH(loaded!BM631,MTT,0)),"")</f>
        <v/>
      </c>
      <c r="AH631" t="e">
        <f>INDEX(liv_ar_codes,MATCH(loaded!BO631,liv_ar,0))</f>
        <v>#N/A</v>
      </c>
      <c r="AI631" t="str">
        <f>_xlfn.IFNA(INDEX(MTT_codes,MATCH(loaded!BQ631,MTT,0)),"")</f>
        <v/>
      </c>
      <c r="AJ631">
        <f>_xlfn.IFNA(INDEX(mental_codes,MATCH(loaded!BS631,mental,0)),9)</f>
        <v>9</v>
      </c>
    </row>
    <row r="632" spans="2:36">
      <c r="B632">
        <f>loaded!C632</f>
        <v>0</v>
      </c>
      <c r="C632">
        <f>loaded!I632</f>
        <v>0</v>
      </c>
      <c r="D632">
        <f>IF(loaded!K632="Male",1,IF(loaded!K632="Female",2,9))</f>
        <v>9</v>
      </c>
      <c r="E632" s="89" t="e">
        <f>IF(stats!$Y$13,DATE(RIGHT(loaded!M632,4),MID(loaded!M632,3,2),LEFT(loaded!M632,2)),DATE(RIGHT(loaded!M632,4), MID(loaded!M632,4,2),LEFT(loaded!M632,2)))</f>
        <v>#VALUE!</v>
      </c>
      <c r="F632" s="67" t="e">
        <f t="shared" si="18"/>
        <v>#VALUE!</v>
      </c>
      <c r="G632" t="str">
        <f>LEFT(loaded!O632,3)</f>
        <v/>
      </c>
      <c r="H632" s="67" t="str">
        <f>_xlfn.IFNA(INDEX(cntry_codes,MATCH(loaded!Q632,countries,0)),IF(loaded!Q632="","0003",""))</f>
        <v>0003</v>
      </c>
      <c r="I632" t="e">
        <f>INDEX(atsi_codes,MATCH(loaded!S632,atsi,0))</f>
        <v>#N/A</v>
      </c>
      <c r="J632" t="e">
        <f>INDEX(lang_codes,MATCH(loaded!U632,lang,0))</f>
        <v>#N/A</v>
      </c>
      <c r="K632" s="6">
        <f>loaded!W632</f>
        <v>0</v>
      </c>
      <c r="L632" t="e">
        <f>INDEX(us_acc_codes,MATCH(loaded!Y632,us_acc,0))</f>
        <v>#N/A</v>
      </c>
      <c r="M632" t="e">
        <f>INDEX(client_codes,MATCH(loaded!AA632,client,0))</f>
        <v>#N/A</v>
      </c>
      <c r="N632" t="e">
        <f>INDEX(src_ref_codes,MATCH(loaded!AC632,src_ref,0))</f>
        <v>#N/A</v>
      </c>
      <c r="O632" s="89" t="e">
        <f>IF(stats!$Y$13,DATE(RIGHT(loaded!AE632,4),MID(loaded!AE632,3,2),LEFT(loaded!AE632,2)),DATE(RIGHT(loaded!AE632,4),MID(loaded!AE632,4,2),LEFT(loaded!AE632,2)))</f>
        <v>#VALUE!</v>
      </c>
      <c r="P632" s="89" t="e">
        <f>IF(stats!$Y$13,DATE(RIGHT(loaded!AG632,4),MID(loaded!AG632,3,2),LEFT(loaded!AG632,2)),DATE(RIGHT(loaded!AG632,4),MID(loaded!AG632,4,2),LEFT(loaded!AG632,2)))</f>
        <v>#VALUE!</v>
      </c>
      <c r="Q632" s="67" t="e">
        <f t="shared" si="19"/>
        <v>#VALUE!</v>
      </c>
      <c r="R632" t="e">
        <f>INDEX(reces_codes,MATCH(loaded!AI632,reason,0))</f>
        <v>#N/A</v>
      </c>
      <c r="S632" t="e">
        <f>INDEX(TDS_codes,MATCH(loaded!AK632,TDS,0))</f>
        <v>#N/A</v>
      </c>
      <c r="T632" t="e">
        <f>IF(M632=2,"",INDEX(method_codes,MATCH(loaded!AM632,method,0)))</f>
        <v>#N/A</v>
      </c>
      <c r="U632" t="e">
        <f>IF(M632=2,"",INDEX(inj_codes,MATCH(loaded!AO632,inj,0)))</f>
        <v>#N/A</v>
      </c>
      <c r="V632" t="e">
        <f>IF(M632=2,"",INDEX(drug_codes,MATCH(loaded!AQ632,drug,0)))</f>
        <v>#N/A</v>
      </c>
      <c r="W632" t="e">
        <f>IF(M632=2,"",_xlfn.IFNA(INDEX(drug_codes,MATCH(loaded!AS632,drug,0)),""))</f>
        <v>#N/A</v>
      </c>
      <c r="X632" t="e">
        <f>IF(M632=2,"",_xlfn.IFNA(INDEX(drug_codes,MATCH(loaded!AU632,drug,0)),""))</f>
        <v>#N/A</v>
      </c>
      <c r="Y632" t="e">
        <f>IF(M632=2,"",_xlfn.IFNA(INDEX(drug_codes,MATCH(loaded!AW632,drug,0)),""))</f>
        <v>#N/A</v>
      </c>
      <c r="Z632" t="e">
        <f>IF(M632=2,"",_xlfn.IFNA(INDEX(drug_codes,MATCH(loaded!AY632,drug,0)),""))</f>
        <v>#N/A</v>
      </c>
      <c r="AA632" t="e">
        <f>IF(M632=2,"",_xlfn.IFNA(INDEX(drug_codes,MATCH(loaded!BA632,drug,0)),""))</f>
        <v>#N/A</v>
      </c>
      <c r="AB632" t="e">
        <f>INDEX(MTT_codes,MATCH(loaded!BC632,MTT,0))</f>
        <v>#N/A</v>
      </c>
      <c r="AC632" t="str">
        <f>_xlfn.IFNA(INDEX(MTT_codes,MATCH(loaded!BE632,MTT,0)),"")</f>
        <v/>
      </c>
      <c r="AD632" t="str">
        <f>_xlfn.IFNA(INDEX(MTT_codes,MATCH(loaded!BG632,MTT,0)),"")</f>
        <v/>
      </c>
      <c r="AE632" t="str">
        <f>_xlfn.IFNA(INDEX(MTT_codes,MATCH(loaded!BI632,MTT,0)),"")</f>
        <v/>
      </c>
      <c r="AF632" t="str">
        <f>_xlfn.IFNA(INDEX(MTT_codes,MATCH(loaded!BK632,MTT,0)),"")</f>
        <v/>
      </c>
      <c r="AG632" t="str">
        <f>_xlfn.IFNA(INDEX(MTT_codes,MATCH(loaded!BM632,MTT,0)),"")</f>
        <v/>
      </c>
      <c r="AH632" t="e">
        <f>INDEX(liv_ar_codes,MATCH(loaded!BO632,liv_ar,0))</f>
        <v>#N/A</v>
      </c>
      <c r="AI632" t="str">
        <f>_xlfn.IFNA(INDEX(MTT_codes,MATCH(loaded!BQ632,MTT,0)),"")</f>
        <v/>
      </c>
      <c r="AJ632">
        <f>_xlfn.IFNA(INDEX(mental_codes,MATCH(loaded!BS632,mental,0)),9)</f>
        <v>9</v>
      </c>
    </row>
    <row r="633" spans="2:36">
      <c r="B633">
        <f>loaded!C633</f>
        <v>0</v>
      </c>
      <c r="C633">
        <f>loaded!I633</f>
        <v>0</v>
      </c>
      <c r="D633">
        <f>IF(loaded!K633="Male",1,IF(loaded!K633="Female",2,9))</f>
        <v>9</v>
      </c>
      <c r="E633" s="89" t="e">
        <f>IF(stats!$Y$13,DATE(RIGHT(loaded!M633,4),MID(loaded!M633,3,2),LEFT(loaded!M633,2)),DATE(RIGHT(loaded!M633,4), MID(loaded!M633,4,2),LEFT(loaded!M633,2)))</f>
        <v>#VALUE!</v>
      </c>
      <c r="F633" s="67" t="e">
        <f t="shared" si="18"/>
        <v>#VALUE!</v>
      </c>
      <c r="G633" t="str">
        <f>LEFT(loaded!O633,3)</f>
        <v/>
      </c>
      <c r="H633" s="67" t="str">
        <f>_xlfn.IFNA(INDEX(cntry_codes,MATCH(loaded!Q633,countries,0)),IF(loaded!Q633="","0003",""))</f>
        <v>0003</v>
      </c>
      <c r="I633" t="e">
        <f>INDEX(atsi_codes,MATCH(loaded!S633,atsi,0))</f>
        <v>#N/A</v>
      </c>
      <c r="J633" t="e">
        <f>INDEX(lang_codes,MATCH(loaded!U633,lang,0))</f>
        <v>#N/A</v>
      </c>
      <c r="K633" s="6">
        <f>loaded!W633</f>
        <v>0</v>
      </c>
      <c r="L633" t="e">
        <f>INDEX(us_acc_codes,MATCH(loaded!Y633,us_acc,0))</f>
        <v>#N/A</v>
      </c>
      <c r="M633" t="e">
        <f>INDEX(client_codes,MATCH(loaded!AA633,client,0))</f>
        <v>#N/A</v>
      </c>
      <c r="N633" t="e">
        <f>INDEX(src_ref_codes,MATCH(loaded!AC633,src_ref,0))</f>
        <v>#N/A</v>
      </c>
      <c r="O633" s="89" t="e">
        <f>IF(stats!$Y$13,DATE(RIGHT(loaded!AE633,4),MID(loaded!AE633,3,2),LEFT(loaded!AE633,2)),DATE(RIGHT(loaded!AE633,4),MID(loaded!AE633,4,2),LEFT(loaded!AE633,2)))</f>
        <v>#VALUE!</v>
      </c>
      <c r="P633" s="89" t="e">
        <f>IF(stats!$Y$13,DATE(RIGHT(loaded!AG633,4),MID(loaded!AG633,3,2),LEFT(loaded!AG633,2)),DATE(RIGHT(loaded!AG633,4),MID(loaded!AG633,4,2),LEFT(loaded!AG633,2)))</f>
        <v>#VALUE!</v>
      </c>
      <c r="Q633" s="67" t="e">
        <f t="shared" si="19"/>
        <v>#VALUE!</v>
      </c>
      <c r="R633" t="e">
        <f>INDEX(reces_codes,MATCH(loaded!AI633,reason,0))</f>
        <v>#N/A</v>
      </c>
      <c r="S633" t="e">
        <f>INDEX(TDS_codes,MATCH(loaded!AK633,TDS,0))</f>
        <v>#N/A</v>
      </c>
      <c r="T633" t="e">
        <f>IF(M633=2,"",INDEX(method_codes,MATCH(loaded!AM633,method,0)))</f>
        <v>#N/A</v>
      </c>
      <c r="U633" t="e">
        <f>IF(M633=2,"",INDEX(inj_codes,MATCH(loaded!AO633,inj,0)))</f>
        <v>#N/A</v>
      </c>
      <c r="V633" t="e">
        <f>IF(M633=2,"",INDEX(drug_codes,MATCH(loaded!AQ633,drug,0)))</f>
        <v>#N/A</v>
      </c>
      <c r="W633" t="e">
        <f>IF(M633=2,"",_xlfn.IFNA(INDEX(drug_codes,MATCH(loaded!AS633,drug,0)),""))</f>
        <v>#N/A</v>
      </c>
      <c r="X633" t="e">
        <f>IF(M633=2,"",_xlfn.IFNA(INDEX(drug_codes,MATCH(loaded!AU633,drug,0)),""))</f>
        <v>#N/A</v>
      </c>
      <c r="Y633" t="e">
        <f>IF(M633=2,"",_xlfn.IFNA(INDEX(drug_codes,MATCH(loaded!AW633,drug,0)),""))</f>
        <v>#N/A</v>
      </c>
      <c r="Z633" t="e">
        <f>IF(M633=2,"",_xlfn.IFNA(INDEX(drug_codes,MATCH(loaded!AY633,drug,0)),""))</f>
        <v>#N/A</v>
      </c>
      <c r="AA633" t="e">
        <f>IF(M633=2,"",_xlfn.IFNA(INDEX(drug_codes,MATCH(loaded!BA633,drug,0)),""))</f>
        <v>#N/A</v>
      </c>
      <c r="AB633" t="e">
        <f>INDEX(MTT_codes,MATCH(loaded!BC633,MTT,0))</f>
        <v>#N/A</v>
      </c>
      <c r="AC633" t="str">
        <f>_xlfn.IFNA(INDEX(MTT_codes,MATCH(loaded!BE633,MTT,0)),"")</f>
        <v/>
      </c>
      <c r="AD633" t="str">
        <f>_xlfn.IFNA(INDEX(MTT_codes,MATCH(loaded!BG633,MTT,0)),"")</f>
        <v/>
      </c>
      <c r="AE633" t="str">
        <f>_xlfn.IFNA(INDEX(MTT_codes,MATCH(loaded!BI633,MTT,0)),"")</f>
        <v/>
      </c>
      <c r="AF633" t="str">
        <f>_xlfn.IFNA(INDEX(MTT_codes,MATCH(loaded!BK633,MTT,0)),"")</f>
        <v/>
      </c>
      <c r="AG633" t="str">
        <f>_xlfn.IFNA(INDEX(MTT_codes,MATCH(loaded!BM633,MTT,0)),"")</f>
        <v/>
      </c>
      <c r="AH633" t="e">
        <f>INDEX(liv_ar_codes,MATCH(loaded!BO633,liv_ar,0))</f>
        <v>#N/A</v>
      </c>
      <c r="AI633" t="str">
        <f>_xlfn.IFNA(INDEX(MTT_codes,MATCH(loaded!BQ633,MTT,0)),"")</f>
        <v/>
      </c>
      <c r="AJ633">
        <f>_xlfn.IFNA(INDEX(mental_codes,MATCH(loaded!BS633,mental,0)),9)</f>
        <v>9</v>
      </c>
    </row>
    <row r="634" spans="2:36">
      <c r="B634">
        <f>loaded!C634</f>
        <v>0</v>
      </c>
      <c r="C634">
        <f>loaded!I634</f>
        <v>0</v>
      </c>
      <c r="D634">
        <f>IF(loaded!K634="Male",1,IF(loaded!K634="Female",2,9))</f>
        <v>9</v>
      </c>
      <c r="E634" s="89" t="e">
        <f>IF(stats!$Y$13,DATE(RIGHT(loaded!M634,4),MID(loaded!M634,3,2),LEFT(loaded!M634,2)),DATE(RIGHT(loaded!M634,4), MID(loaded!M634,4,2),LEFT(loaded!M634,2)))</f>
        <v>#VALUE!</v>
      </c>
      <c r="F634" s="67" t="e">
        <f t="shared" si="18"/>
        <v>#VALUE!</v>
      </c>
      <c r="G634" t="str">
        <f>LEFT(loaded!O634,3)</f>
        <v/>
      </c>
      <c r="H634" s="67" t="str">
        <f>_xlfn.IFNA(INDEX(cntry_codes,MATCH(loaded!Q634,countries,0)),IF(loaded!Q634="","0003",""))</f>
        <v>0003</v>
      </c>
      <c r="I634" t="e">
        <f>INDEX(atsi_codes,MATCH(loaded!S634,atsi,0))</f>
        <v>#N/A</v>
      </c>
      <c r="J634" t="e">
        <f>INDEX(lang_codes,MATCH(loaded!U634,lang,0))</f>
        <v>#N/A</v>
      </c>
      <c r="K634" s="6">
        <f>loaded!W634</f>
        <v>0</v>
      </c>
      <c r="L634" t="e">
        <f>INDEX(us_acc_codes,MATCH(loaded!Y634,us_acc,0))</f>
        <v>#N/A</v>
      </c>
      <c r="M634" t="e">
        <f>INDEX(client_codes,MATCH(loaded!AA634,client,0))</f>
        <v>#N/A</v>
      </c>
      <c r="N634" t="e">
        <f>INDEX(src_ref_codes,MATCH(loaded!AC634,src_ref,0))</f>
        <v>#N/A</v>
      </c>
      <c r="O634" s="89" t="e">
        <f>IF(stats!$Y$13,DATE(RIGHT(loaded!AE634,4),MID(loaded!AE634,3,2),LEFT(loaded!AE634,2)),DATE(RIGHT(loaded!AE634,4),MID(loaded!AE634,4,2),LEFT(loaded!AE634,2)))</f>
        <v>#VALUE!</v>
      </c>
      <c r="P634" s="89" t="e">
        <f>IF(stats!$Y$13,DATE(RIGHT(loaded!AG634,4),MID(loaded!AG634,3,2),LEFT(loaded!AG634,2)),DATE(RIGHT(loaded!AG634,4),MID(loaded!AG634,4,2),LEFT(loaded!AG634,2)))</f>
        <v>#VALUE!</v>
      </c>
      <c r="Q634" s="67" t="e">
        <f t="shared" si="19"/>
        <v>#VALUE!</v>
      </c>
      <c r="R634" t="e">
        <f>INDEX(reces_codes,MATCH(loaded!AI634,reason,0))</f>
        <v>#N/A</v>
      </c>
      <c r="S634" t="e">
        <f>INDEX(TDS_codes,MATCH(loaded!AK634,TDS,0))</f>
        <v>#N/A</v>
      </c>
      <c r="T634" t="e">
        <f>IF(M634=2,"",INDEX(method_codes,MATCH(loaded!AM634,method,0)))</f>
        <v>#N/A</v>
      </c>
      <c r="U634" t="e">
        <f>IF(M634=2,"",INDEX(inj_codes,MATCH(loaded!AO634,inj,0)))</f>
        <v>#N/A</v>
      </c>
      <c r="V634" t="e">
        <f>IF(M634=2,"",INDEX(drug_codes,MATCH(loaded!AQ634,drug,0)))</f>
        <v>#N/A</v>
      </c>
      <c r="W634" t="e">
        <f>IF(M634=2,"",_xlfn.IFNA(INDEX(drug_codes,MATCH(loaded!AS634,drug,0)),""))</f>
        <v>#N/A</v>
      </c>
      <c r="X634" t="e">
        <f>IF(M634=2,"",_xlfn.IFNA(INDEX(drug_codes,MATCH(loaded!AU634,drug,0)),""))</f>
        <v>#N/A</v>
      </c>
      <c r="Y634" t="e">
        <f>IF(M634=2,"",_xlfn.IFNA(INDEX(drug_codes,MATCH(loaded!AW634,drug,0)),""))</f>
        <v>#N/A</v>
      </c>
      <c r="Z634" t="e">
        <f>IF(M634=2,"",_xlfn.IFNA(INDEX(drug_codes,MATCH(loaded!AY634,drug,0)),""))</f>
        <v>#N/A</v>
      </c>
      <c r="AA634" t="e">
        <f>IF(M634=2,"",_xlfn.IFNA(INDEX(drug_codes,MATCH(loaded!BA634,drug,0)),""))</f>
        <v>#N/A</v>
      </c>
      <c r="AB634" t="e">
        <f>INDEX(MTT_codes,MATCH(loaded!BC634,MTT,0))</f>
        <v>#N/A</v>
      </c>
      <c r="AC634" t="str">
        <f>_xlfn.IFNA(INDEX(MTT_codes,MATCH(loaded!BE634,MTT,0)),"")</f>
        <v/>
      </c>
      <c r="AD634" t="str">
        <f>_xlfn.IFNA(INDEX(MTT_codes,MATCH(loaded!BG634,MTT,0)),"")</f>
        <v/>
      </c>
      <c r="AE634" t="str">
        <f>_xlfn.IFNA(INDEX(MTT_codes,MATCH(loaded!BI634,MTT,0)),"")</f>
        <v/>
      </c>
      <c r="AF634" t="str">
        <f>_xlfn.IFNA(INDEX(MTT_codes,MATCH(loaded!BK634,MTT,0)),"")</f>
        <v/>
      </c>
      <c r="AG634" t="str">
        <f>_xlfn.IFNA(INDEX(MTT_codes,MATCH(loaded!BM634,MTT,0)),"")</f>
        <v/>
      </c>
      <c r="AH634" t="e">
        <f>INDEX(liv_ar_codes,MATCH(loaded!BO634,liv_ar,0))</f>
        <v>#N/A</v>
      </c>
      <c r="AI634" t="str">
        <f>_xlfn.IFNA(INDEX(MTT_codes,MATCH(loaded!BQ634,MTT,0)),"")</f>
        <v/>
      </c>
      <c r="AJ634">
        <f>_xlfn.IFNA(INDEX(mental_codes,MATCH(loaded!BS634,mental,0)),9)</f>
        <v>9</v>
      </c>
    </row>
    <row r="635" spans="2:36">
      <c r="B635">
        <f>loaded!C635</f>
        <v>0</v>
      </c>
      <c r="C635">
        <f>loaded!I635</f>
        <v>0</v>
      </c>
      <c r="D635">
        <f>IF(loaded!K635="Male",1,IF(loaded!K635="Female",2,9))</f>
        <v>9</v>
      </c>
      <c r="E635" s="89" t="e">
        <f>IF(stats!$Y$13,DATE(RIGHT(loaded!M635,4),MID(loaded!M635,3,2),LEFT(loaded!M635,2)),DATE(RIGHT(loaded!M635,4), MID(loaded!M635,4,2),LEFT(loaded!M635,2)))</f>
        <v>#VALUE!</v>
      </c>
      <c r="F635" s="67" t="e">
        <f t="shared" si="18"/>
        <v>#VALUE!</v>
      </c>
      <c r="G635" t="str">
        <f>LEFT(loaded!O635,3)</f>
        <v/>
      </c>
      <c r="H635" s="67" t="str">
        <f>_xlfn.IFNA(INDEX(cntry_codes,MATCH(loaded!Q635,countries,0)),IF(loaded!Q635="","0003",""))</f>
        <v>0003</v>
      </c>
      <c r="I635" t="e">
        <f>INDEX(atsi_codes,MATCH(loaded!S635,atsi,0))</f>
        <v>#N/A</v>
      </c>
      <c r="J635" t="e">
        <f>INDEX(lang_codes,MATCH(loaded!U635,lang,0))</f>
        <v>#N/A</v>
      </c>
      <c r="K635" s="6">
        <f>loaded!W635</f>
        <v>0</v>
      </c>
      <c r="L635" t="e">
        <f>INDEX(us_acc_codes,MATCH(loaded!Y635,us_acc,0))</f>
        <v>#N/A</v>
      </c>
      <c r="M635" t="e">
        <f>INDEX(client_codes,MATCH(loaded!AA635,client,0))</f>
        <v>#N/A</v>
      </c>
      <c r="N635" t="e">
        <f>INDEX(src_ref_codes,MATCH(loaded!AC635,src_ref,0))</f>
        <v>#N/A</v>
      </c>
      <c r="O635" s="89" t="e">
        <f>IF(stats!$Y$13,DATE(RIGHT(loaded!AE635,4),MID(loaded!AE635,3,2),LEFT(loaded!AE635,2)),DATE(RIGHT(loaded!AE635,4),MID(loaded!AE635,4,2),LEFT(loaded!AE635,2)))</f>
        <v>#VALUE!</v>
      </c>
      <c r="P635" s="89" t="e">
        <f>IF(stats!$Y$13,DATE(RIGHT(loaded!AG635,4),MID(loaded!AG635,3,2),LEFT(loaded!AG635,2)),DATE(RIGHT(loaded!AG635,4),MID(loaded!AG635,4,2),LEFT(loaded!AG635,2)))</f>
        <v>#VALUE!</v>
      </c>
      <c r="Q635" s="67" t="e">
        <f t="shared" si="19"/>
        <v>#VALUE!</v>
      </c>
      <c r="R635" t="e">
        <f>INDEX(reces_codes,MATCH(loaded!AI635,reason,0))</f>
        <v>#N/A</v>
      </c>
      <c r="S635" t="e">
        <f>INDEX(TDS_codes,MATCH(loaded!AK635,TDS,0))</f>
        <v>#N/A</v>
      </c>
      <c r="T635" t="e">
        <f>IF(M635=2,"",INDEX(method_codes,MATCH(loaded!AM635,method,0)))</f>
        <v>#N/A</v>
      </c>
      <c r="U635" t="e">
        <f>IF(M635=2,"",INDEX(inj_codes,MATCH(loaded!AO635,inj,0)))</f>
        <v>#N/A</v>
      </c>
      <c r="V635" t="e">
        <f>IF(M635=2,"",INDEX(drug_codes,MATCH(loaded!AQ635,drug,0)))</f>
        <v>#N/A</v>
      </c>
      <c r="W635" t="e">
        <f>IF(M635=2,"",_xlfn.IFNA(INDEX(drug_codes,MATCH(loaded!AS635,drug,0)),""))</f>
        <v>#N/A</v>
      </c>
      <c r="X635" t="e">
        <f>IF(M635=2,"",_xlfn.IFNA(INDEX(drug_codes,MATCH(loaded!AU635,drug,0)),""))</f>
        <v>#N/A</v>
      </c>
      <c r="Y635" t="e">
        <f>IF(M635=2,"",_xlfn.IFNA(INDEX(drug_codes,MATCH(loaded!AW635,drug,0)),""))</f>
        <v>#N/A</v>
      </c>
      <c r="Z635" t="e">
        <f>IF(M635=2,"",_xlfn.IFNA(INDEX(drug_codes,MATCH(loaded!AY635,drug,0)),""))</f>
        <v>#N/A</v>
      </c>
      <c r="AA635" t="e">
        <f>IF(M635=2,"",_xlfn.IFNA(INDEX(drug_codes,MATCH(loaded!BA635,drug,0)),""))</f>
        <v>#N/A</v>
      </c>
      <c r="AB635" t="e">
        <f>INDEX(MTT_codes,MATCH(loaded!BC635,MTT,0))</f>
        <v>#N/A</v>
      </c>
      <c r="AC635" t="str">
        <f>_xlfn.IFNA(INDEX(MTT_codes,MATCH(loaded!BE635,MTT,0)),"")</f>
        <v/>
      </c>
      <c r="AD635" t="str">
        <f>_xlfn.IFNA(INDEX(MTT_codes,MATCH(loaded!BG635,MTT,0)),"")</f>
        <v/>
      </c>
      <c r="AE635" t="str">
        <f>_xlfn.IFNA(INDEX(MTT_codes,MATCH(loaded!BI635,MTT,0)),"")</f>
        <v/>
      </c>
      <c r="AF635" t="str">
        <f>_xlfn.IFNA(INDEX(MTT_codes,MATCH(loaded!BK635,MTT,0)),"")</f>
        <v/>
      </c>
      <c r="AG635" t="str">
        <f>_xlfn.IFNA(INDEX(MTT_codes,MATCH(loaded!BM635,MTT,0)),"")</f>
        <v/>
      </c>
      <c r="AH635" t="e">
        <f>INDEX(liv_ar_codes,MATCH(loaded!BO635,liv_ar,0))</f>
        <v>#N/A</v>
      </c>
      <c r="AI635" t="str">
        <f>_xlfn.IFNA(INDEX(MTT_codes,MATCH(loaded!BQ635,MTT,0)),"")</f>
        <v/>
      </c>
      <c r="AJ635">
        <f>_xlfn.IFNA(INDEX(mental_codes,MATCH(loaded!BS635,mental,0)),9)</f>
        <v>9</v>
      </c>
    </row>
    <row r="636" spans="2:36">
      <c r="B636">
        <f>loaded!C636</f>
        <v>0</v>
      </c>
      <c r="C636">
        <f>loaded!I636</f>
        <v>0</v>
      </c>
      <c r="D636">
        <f>IF(loaded!K636="Male",1,IF(loaded!K636="Female",2,9))</f>
        <v>9</v>
      </c>
      <c r="E636" s="89" t="e">
        <f>IF(stats!$Y$13,DATE(RIGHT(loaded!M636,4),MID(loaded!M636,3,2),LEFT(loaded!M636,2)),DATE(RIGHT(loaded!M636,4), MID(loaded!M636,4,2),LEFT(loaded!M636,2)))</f>
        <v>#VALUE!</v>
      </c>
      <c r="F636" s="67" t="e">
        <f t="shared" si="18"/>
        <v>#VALUE!</v>
      </c>
      <c r="G636" t="str">
        <f>LEFT(loaded!O636,3)</f>
        <v/>
      </c>
      <c r="H636" s="67" t="str">
        <f>_xlfn.IFNA(INDEX(cntry_codes,MATCH(loaded!Q636,countries,0)),IF(loaded!Q636="","0003",""))</f>
        <v>0003</v>
      </c>
      <c r="I636" t="e">
        <f>INDEX(atsi_codes,MATCH(loaded!S636,atsi,0))</f>
        <v>#N/A</v>
      </c>
      <c r="J636" t="e">
        <f>INDEX(lang_codes,MATCH(loaded!U636,lang,0))</f>
        <v>#N/A</v>
      </c>
      <c r="K636" s="6">
        <f>loaded!W636</f>
        <v>0</v>
      </c>
      <c r="L636" t="e">
        <f>INDEX(us_acc_codes,MATCH(loaded!Y636,us_acc,0))</f>
        <v>#N/A</v>
      </c>
      <c r="M636" t="e">
        <f>INDEX(client_codes,MATCH(loaded!AA636,client,0))</f>
        <v>#N/A</v>
      </c>
      <c r="N636" t="e">
        <f>INDEX(src_ref_codes,MATCH(loaded!AC636,src_ref,0))</f>
        <v>#N/A</v>
      </c>
      <c r="O636" s="89" t="e">
        <f>IF(stats!$Y$13,DATE(RIGHT(loaded!AE636,4),MID(loaded!AE636,3,2),LEFT(loaded!AE636,2)),DATE(RIGHT(loaded!AE636,4),MID(loaded!AE636,4,2),LEFT(loaded!AE636,2)))</f>
        <v>#VALUE!</v>
      </c>
      <c r="P636" s="89" t="e">
        <f>IF(stats!$Y$13,DATE(RIGHT(loaded!AG636,4),MID(loaded!AG636,3,2),LEFT(loaded!AG636,2)),DATE(RIGHT(loaded!AG636,4),MID(loaded!AG636,4,2),LEFT(loaded!AG636,2)))</f>
        <v>#VALUE!</v>
      </c>
      <c r="Q636" s="67" t="e">
        <f t="shared" si="19"/>
        <v>#VALUE!</v>
      </c>
      <c r="R636" t="e">
        <f>INDEX(reces_codes,MATCH(loaded!AI636,reason,0))</f>
        <v>#N/A</v>
      </c>
      <c r="S636" t="e">
        <f>INDEX(TDS_codes,MATCH(loaded!AK636,TDS,0))</f>
        <v>#N/A</v>
      </c>
      <c r="T636" t="e">
        <f>IF(M636=2,"",INDEX(method_codes,MATCH(loaded!AM636,method,0)))</f>
        <v>#N/A</v>
      </c>
      <c r="U636" t="e">
        <f>IF(M636=2,"",INDEX(inj_codes,MATCH(loaded!AO636,inj,0)))</f>
        <v>#N/A</v>
      </c>
      <c r="V636" t="e">
        <f>IF(M636=2,"",INDEX(drug_codes,MATCH(loaded!AQ636,drug,0)))</f>
        <v>#N/A</v>
      </c>
      <c r="W636" t="e">
        <f>IF(M636=2,"",_xlfn.IFNA(INDEX(drug_codes,MATCH(loaded!AS636,drug,0)),""))</f>
        <v>#N/A</v>
      </c>
      <c r="X636" t="e">
        <f>IF(M636=2,"",_xlfn.IFNA(INDEX(drug_codes,MATCH(loaded!AU636,drug,0)),""))</f>
        <v>#N/A</v>
      </c>
      <c r="Y636" t="e">
        <f>IF(M636=2,"",_xlfn.IFNA(INDEX(drug_codes,MATCH(loaded!AW636,drug,0)),""))</f>
        <v>#N/A</v>
      </c>
      <c r="Z636" t="e">
        <f>IF(M636=2,"",_xlfn.IFNA(INDEX(drug_codes,MATCH(loaded!AY636,drug,0)),""))</f>
        <v>#N/A</v>
      </c>
      <c r="AA636" t="e">
        <f>IF(M636=2,"",_xlfn.IFNA(INDEX(drug_codes,MATCH(loaded!BA636,drug,0)),""))</f>
        <v>#N/A</v>
      </c>
      <c r="AB636" t="e">
        <f>INDEX(MTT_codes,MATCH(loaded!BC636,MTT,0))</f>
        <v>#N/A</v>
      </c>
      <c r="AC636" t="str">
        <f>_xlfn.IFNA(INDEX(MTT_codes,MATCH(loaded!BE636,MTT,0)),"")</f>
        <v/>
      </c>
      <c r="AD636" t="str">
        <f>_xlfn.IFNA(INDEX(MTT_codes,MATCH(loaded!BG636,MTT,0)),"")</f>
        <v/>
      </c>
      <c r="AE636" t="str">
        <f>_xlfn.IFNA(INDEX(MTT_codes,MATCH(loaded!BI636,MTT,0)),"")</f>
        <v/>
      </c>
      <c r="AF636" t="str">
        <f>_xlfn.IFNA(INDEX(MTT_codes,MATCH(loaded!BK636,MTT,0)),"")</f>
        <v/>
      </c>
      <c r="AG636" t="str">
        <f>_xlfn.IFNA(INDEX(MTT_codes,MATCH(loaded!BM636,MTT,0)),"")</f>
        <v/>
      </c>
      <c r="AH636" t="e">
        <f>INDEX(liv_ar_codes,MATCH(loaded!BO636,liv_ar,0))</f>
        <v>#N/A</v>
      </c>
      <c r="AI636" t="str">
        <f>_xlfn.IFNA(INDEX(MTT_codes,MATCH(loaded!BQ636,MTT,0)),"")</f>
        <v/>
      </c>
      <c r="AJ636">
        <f>_xlfn.IFNA(INDEX(mental_codes,MATCH(loaded!BS636,mental,0)),9)</f>
        <v>9</v>
      </c>
    </row>
    <row r="637" spans="2:36">
      <c r="B637">
        <f>loaded!C637</f>
        <v>0</v>
      </c>
      <c r="C637">
        <f>loaded!I637</f>
        <v>0</v>
      </c>
      <c r="D637">
        <f>IF(loaded!K637="Male",1,IF(loaded!K637="Female",2,9))</f>
        <v>9</v>
      </c>
      <c r="E637" s="89" t="e">
        <f>IF(stats!$Y$13,DATE(RIGHT(loaded!M637,4),MID(loaded!M637,3,2),LEFT(loaded!M637,2)),DATE(RIGHT(loaded!M637,4), MID(loaded!M637,4,2),LEFT(loaded!M637,2)))</f>
        <v>#VALUE!</v>
      </c>
      <c r="F637" s="67" t="e">
        <f t="shared" si="18"/>
        <v>#VALUE!</v>
      </c>
      <c r="G637" t="str">
        <f>LEFT(loaded!O637,3)</f>
        <v/>
      </c>
      <c r="H637" s="67" t="str">
        <f>_xlfn.IFNA(INDEX(cntry_codes,MATCH(loaded!Q637,countries,0)),IF(loaded!Q637="","0003",""))</f>
        <v>0003</v>
      </c>
      <c r="I637" t="e">
        <f>INDEX(atsi_codes,MATCH(loaded!S637,atsi,0))</f>
        <v>#N/A</v>
      </c>
      <c r="J637" t="e">
        <f>INDEX(lang_codes,MATCH(loaded!U637,lang,0))</f>
        <v>#N/A</v>
      </c>
      <c r="K637" s="6">
        <f>loaded!W637</f>
        <v>0</v>
      </c>
      <c r="L637" t="e">
        <f>INDEX(us_acc_codes,MATCH(loaded!Y637,us_acc,0))</f>
        <v>#N/A</v>
      </c>
      <c r="M637" t="e">
        <f>INDEX(client_codes,MATCH(loaded!AA637,client,0))</f>
        <v>#N/A</v>
      </c>
      <c r="N637" t="e">
        <f>INDEX(src_ref_codes,MATCH(loaded!AC637,src_ref,0))</f>
        <v>#N/A</v>
      </c>
      <c r="O637" s="89" t="e">
        <f>IF(stats!$Y$13,DATE(RIGHT(loaded!AE637,4),MID(loaded!AE637,3,2),LEFT(loaded!AE637,2)),DATE(RIGHT(loaded!AE637,4),MID(loaded!AE637,4,2),LEFT(loaded!AE637,2)))</f>
        <v>#VALUE!</v>
      </c>
      <c r="P637" s="89" t="e">
        <f>IF(stats!$Y$13,DATE(RIGHT(loaded!AG637,4),MID(loaded!AG637,3,2),LEFT(loaded!AG637,2)),DATE(RIGHT(loaded!AG637,4),MID(loaded!AG637,4,2),LEFT(loaded!AG637,2)))</f>
        <v>#VALUE!</v>
      </c>
      <c r="Q637" s="67" t="e">
        <f t="shared" si="19"/>
        <v>#VALUE!</v>
      </c>
      <c r="R637" t="e">
        <f>INDEX(reces_codes,MATCH(loaded!AI637,reason,0))</f>
        <v>#N/A</v>
      </c>
      <c r="S637" t="e">
        <f>INDEX(TDS_codes,MATCH(loaded!AK637,TDS,0))</f>
        <v>#N/A</v>
      </c>
      <c r="T637" t="e">
        <f>IF(M637=2,"",INDEX(method_codes,MATCH(loaded!AM637,method,0)))</f>
        <v>#N/A</v>
      </c>
      <c r="U637" t="e">
        <f>IF(M637=2,"",INDEX(inj_codes,MATCH(loaded!AO637,inj,0)))</f>
        <v>#N/A</v>
      </c>
      <c r="V637" t="e">
        <f>IF(M637=2,"",INDEX(drug_codes,MATCH(loaded!AQ637,drug,0)))</f>
        <v>#N/A</v>
      </c>
      <c r="W637" t="e">
        <f>IF(M637=2,"",_xlfn.IFNA(INDEX(drug_codes,MATCH(loaded!AS637,drug,0)),""))</f>
        <v>#N/A</v>
      </c>
      <c r="X637" t="e">
        <f>IF(M637=2,"",_xlfn.IFNA(INDEX(drug_codes,MATCH(loaded!AU637,drug,0)),""))</f>
        <v>#N/A</v>
      </c>
      <c r="Y637" t="e">
        <f>IF(M637=2,"",_xlfn.IFNA(INDEX(drug_codes,MATCH(loaded!AW637,drug,0)),""))</f>
        <v>#N/A</v>
      </c>
      <c r="Z637" t="e">
        <f>IF(M637=2,"",_xlfn.IFNA(INDEX(drug_codes,MATCH(loaded!AY637,drug,0)),""))</f>
        <v>#N/A</v>
      </c>
      <c r="AA637" t="e">
        <f>IF(M637=2,"",_xlfn.IFNA(INDEX(drug_codes,MATCH(loaded!BA637,drug,0)),""))</f>
        <v>#N/A</v>
      </c>
      <c r="AB637" t="e">
        <f>INDEX(MTT_codes,MATCH(loaded!BC637,MTT,0))</f>
        <v>#N/A</v>
      </c>
      <c r="AC637" t="str">
        <f>_xlfn.IFNA(INDEX(MTT_codes,MATCH(loaded!BE637,MTT,0)),"")</f>
        <v/>
      </c>
      <c r="AD637" t="str">
        <f>_xlfn.IFNA(INDEX(MTT_codes,MATCH(loaded!BG637,MTT,0)),"")</f>
        <v/>
      </c>
      <c r="AE637" t="str">
        <f>_xlfn.IFNA(INDEX(MTT_codes,MATCH(loaded!BI637,MTT,0)),"")</f>
        <v/>
      </c>
      <c r="AF637" t="str">
        <f>_xlfn.IFNA(INDEX(MTT_codes,MATCH(loaded!BK637,MTT,0)),"")</f>
        <v/>
      </c>
      <c r="AG637" t="str">
        <f>_xlfn.IFNA(INDEX(MTT_codes,MATCH(loaded!BM637,MTT,0)),"")</f>
        <v/>
      </c>
      <c r="AH637" t="e">
        <f>INDEX(liv_ar_codes,MATCH(loaded!BO637,liv_ar,0))</f>
        <v>#N/A</v>
      </c>
      <c r="AI637" t="str">
        <f>_xlfn.IFNA(INDEX(MTT_codes,MATCH(loaded!BQ637,MTT,0)),"")</f>
        <v/>
      </c>
      <c r="AJ637">
        <f>_xlfn.IFNA(INDEX(mental_codes,MATCH(loaded!BS637,mental,0)),9)</f>
        <v>9</v>
      </c>
    </row>
    <row r="638" spans="2:36">
      <c r="B638">
        <f>loaded!C638</f>
        <v>0</v>
      </c>
      <c r="C638">
        <f>loaded!I638</f>
        <v>0</v>
      </c>
      <c r="D638">
        <f>IF(loaded!K638="Male",1,IF(loaded!K638="Female",2,9))</f>
        <v>9</v>
      </c>
      <c r="E638" s="89" t="e">
        <f>IF(stats!$Y$13,DATE(RIGHT(loaded!M638,4),MID(loaded!M638,3,2),LEFT(loaded!M638,2)),DATE(RIGHT(loaded!M638,4), MID(loaded!M638,4,2),LEFT(loaded!M638,2)))</f>
        <v>#VALUE!</v>
      </c>
      <c r="F638" s="67" t="e">
        <f t="shared" si="18"/>
        <v>#VALUE!</v>
      </c>
      <c r="G638" t="str">
        <f>LEFT(loaded!O638,3)</f>
        <v/>
      </c>
      <c r="H638" s="67" t="str">
        <f>_xlfn.IFNA(INDEX(cntry_codes,MATCH(loaded!Q638,countries,0)),IF(loaded!Q638="","0003",""))</f>
        <v>0003</v>
      </c>
      <c r="I638" t="e">
        <f>INDEX(atsi_codes,MATCH(loaded!S638,atsi,0))</f>
        <v>#N/A</v>
      </c>
      <c r="J638" t="e">
        <f>INDEX(lang_codes,MATCH(loaded!U638,lang,0))</f>
        <v>#N/A</v>
      </c>
      <c r="K638" s="6">
        <f>loaded!W638</f>
        <v>0</v>
      </c>
      <c r="L638" t="e">
        <f>INDEX(us_acc_codes,MATCH(loaded!Y638,us_acc,0))</f>
        <v>#N/A</v>
      </c>
      <c r="M638" t="e">
        <f>INDEX(client_codes,MATCH(loaded!AA638,client,0))</f>
        <v>#N/A</v>
      </c>
      <c r="N638" t="e">
        <f>INDEX(src_ref_codes,MATCH(loaded!AC638,src_ref,0))</f>
        <v>#N/A</v>
      </c>
      <c r="O638" s="89" t="e">
        <f>IF(stats!$Y$13,DATE(RIGHT(loaded!AE638,4),MID(loaded!AE638,3,2),LEFT(loaded!AE638,2)),DATE(RIGHT(loaded!AE638,4),MID(loaded!AE638,4,2),LEFT(loaded!AE638,2)))</f>
        <v>#VALUE!</v>
      </c>
      <c r="P638" s="89" t="e">
        <f>IF(stats!$Y$13,DATE(RIGHT(loaded!AG638,4),MID(loaded!AG638,3,2),LEFT(loaded!AG638,2)),DATE(RIGHT(loaded!AG638,4),MID(loaded!AG638,4,2),LEFT(loaded!AG638,2)))</f>
        <v>#VALUE!</v>
      </c>
      <c r="Q638" s="67" t="e">
        <f t="shared" si="19"/>
        <v>#VALUE!</v>
      </c>
      <c r="R638" t="e">
        <f>INDEX(reces_codes,MATCH(loaded!AI638,reason,0))</f>
        <v>#N/A</v>
      </c>
      <c r="S638" t="e">
        <f>INDEX(TDS_codes,MATCH(loaded!AK638,TDS,0))</f>
        <v>#N/A</v>
      </c>
      <c r="T638" t="e">
        <f>IF(M638=2,"",INDEX(method_codes,MATCH(loaded!AM638,method,0)))</f>
        <v>#N/A</v>
      </c>
      <c r="U638" t="e">
        <f>IF(M638=2,"",INDEX(inj_codes,MATCH(loaded!AO638,inj,0)))</f>
        <v>#N/A</v>
      </c>
      <c r="V638" t="e">
        <f>IF(M638=2,"",INDEX(drug_codes,MATCH(loaded!AQ638,drug,0)))</f>
        <v>#N/A</v>
      </c>
      <c r="W638" t="e">
        <f>IF(M638=2,"",_xlfn.IFNA(INDEX(drug_codes,MATCH(loaded!AS638,drug,0)),""))</f>
        <v>#N/A</v>
      </c>
      <c r="X638" t="e">
        <f>IF(M638=2,"",_xlfn.IFNA(INDEX(drug_codes,MATCH(loaded!AU638,drug,0)),""))</f>
        <v>#N/A</v>
      </c>
      <c r="Y638" t="e">
        <f>IF(M638=2,"",_xlfn.IFNA(INDEX(drug_codes,MATCH(loaded!AW638,drug,0)),""))</f>
        <v>#N/A</v>
      </c>
      <c r="Z638" t="e">
        <f>IF(M638=2,"",_xlfn.IFNA(INDEX(drug_codes,MATCH(loaded!AY638,drug,0)),""))</f>
        <v>#N/A</v>
      </c>
      <c r="AA638" t="e">
        <f>IF(M638=2,"",_xlfn.IFNA(INDEX(drug_codes,MATCH(loaded!BA638,drug,0)),""))</f>
        <v>#N/A</v>
      </c>
      <c r="AB638" t="e">
        <f>INDEX(MTT_codes,MATCH(loaded!BC638,MTT,0))</f>
        <v>#N/A</v>
      </c>
      <c r="AC638" t="str">
        <f>_xlfn.IFNA(INDEX(MTT_codes,MATCH(loaded!BE638,MTT,0)),"")</f>
        <v/>
      </c>
      <c r="AD638" t="str">
        <f>_xlfn.IFNA(INDEX(MTT_codes,MATCH(loaded!BG638,MTT,0)),"")</f>
        <v/>
      </c>
      <c r="AE638" t="str">
        <f>_xlfn.IFNA(INDEX(MTT_codes,MATCH(loaded!BI638,MTT,0)),"")</f>
        <v/>
      </c>
      <c r="AF638" t="str">
        <f>_xlfn.IFNA(INDEX(MTT_codes,MATCH(loaded!BK638,MTT,0)),"")</f>
        <v/>
      </c>
      <c r="AG638" t="str">
        <f>_xlfn.IFNA(INDEX(MTT_codes,MATCH(loaded!BM638,MTT,0)),"")</f>
        <v/>
      </c>
      <c r="AH638" t="e">
        <f>INDEX(liv_ar_codes,MATCH(loaded!BO638,liv_ar,0))</f>
        <v>#N/A</v>
      </c>
      <c r="AI638" t="str">
        <f>_xlfn.IFNA(INDEX(MTT_codes,MATCH(loaded!BQ638,MTT,0)),"")</f>
        <v/>
      </c>
      <c r="AJ638">
        <f>_xlfn.IFNA(INDEX(mental_codes,MATCH(loaded!BS638,mental,0)),9)</f>
        <v>9</v>
      </c>
    </row>
    <row r="639" spans="2:36">
      <c r="B639">
        <f>loaded!C639</f>
        <v>0</v>
      </c>
      <c r="C639">
        <f>loaded!I639</f>
        <v>0</v>
      </c>
      <c r="D639">
        <f>IF(loaded!K639="Male",1,IF(loaded!K639="Female",2,9))</f>
        <v>9</v>
      </c>
      <c r="E639" s="89" t="e">
        <f>IF(stats!$Y$13,DATE(RIGHT(loaded!M639,4),MID(loaded!M639,3,2),LEFT(loaded!M639,2)),DATE(RIGHT(loaded!M639,4), MID(loaded!M639,4,2),LEFT(loaded!M639,2)))</f>
        <v>#VALUE!</v>
      </c>
      <c r="F639" s="67" t="e">
        <f t="shared" si="18"/>
        <v>#VALUE!</v>
      </c>
      <c r="G639" t="str">
        <f>LEFT(loaded!O639,3)</f>
        <v/>
      </c>
      <c r="H639" s="67" t="str">
        <f>_xlfn.IFNA(INDEX(cntry_codes,MATCH(loaded!Q639,countries,0)),IF(loaded!Q639="","0003",""))</f>
        <v>0003</v>
      </c>
      <c r="I639" t="e">
        <f>INDEX(atsi_codes,MATCH(loaded!S639,atsi,0))</f>
        <v>#N/A</v>
      </c>
      <c r="J639" t="e">
        <f>INDEX(lang_codes,MATCH(loaded!U639,lang,0))</f>
        <v>#N/A</v>
      </c>
      <c r="K639" s="6">
        <f>loaded!W639</f>
        <v>0</v>
      </c>
      <c r="L639" t="e">
        <f>INDEX(us_acc_codes,MATCH(loaded!Y639,us_acc,0))</f>
        <v>#N/A</v>
      </c>
      <c r="M639" t="e">
        <f>INDEX(client_codes,MATCH(loaded!AA639,client,0))</f>
        <v>#N/A</v>
      </c>
      <c r="N639" t="e">
        <f>INDEX(src_ref_codes,MATCH(loaded!AC639,src_ref,0))</f>
        <v>#N/A</v>
      </c>
      <c r="O639" s="89" t="e">
        <f>IF(stats!$Y$13,DATE(RIGHT(loaded!AE639,4),MID(loaded!AE639,3,2),LEFT(loaded!AE639,2)),DATE(RIGHT(loaded!AE639,4),MID(loaded!AE639,4,2),LEFT(loaded!AE639,2)))</f>
        <v>#VALUE!</v>
      </c>
      <c r="P639" s="89" t="e">
        <f>IF(stats!$Y$13,DATE(RIGHT(loaded!AG639,4),MID(loaded!AG639,3,2),LEFT(loaded!AG639,2)),DATE(RIGHT(loaded!AG639,4),MID(loaded!AG639,4,2),LEFT(loaded!AG639,2)))</f>
        <v>#VALUE!</v>
      </c>
      <c r="Q639" s="67" t="e">
        <f t="shared" si="19"/>
        <v>#VALUE!</v>
      </c>
      <c r="R639" t="e">
        <f>INDEX(reces_codes,MATCH(loaded!AI639,reason,0))</f>
        <v>#N/A</v>
      </c>
      <c r="S639" t="e">
        <f>INDEX(TDS_codes,MATCH(loaded!AK639,TDS,0))</f>
        <v>#N/A</v>
      </c>
      <c r="T639" t="e">
        <f>IF(M639=2,"",INDEX(method_codes,MATCH(loaded!AM639,method,0)))</f>
        <v>#N/A</v>
      </c>
      <c r="U639" t="e">
        <f>IF(M639=2,"",INDEX(inj_codes,MATCH(loaded!AO639,inj,0)))</f>
        <v>#N/A</v>
      </c>
      <c r="V639" t="e">
        <f>IF(M639=2,"",INDEX(drug_codes,MATCH(loaded!AQ639,drug,0)))</f>
        <v>#N/A</v>
      </c>
      <c r="W639" t="e">
        <f>IF(M639=2,"",_xlfn.IFNA(INDEX(drug_codes,MATCH(loaded!AS639,drug,0)),""))</f>
        <v>#N/A</v>
      </c>
      <c r="X639" t="e">
        <f>IF(M639=2,"",_xlfn.IFNA(INDEX(drug_codes,MATCH(loaded!AU639,drug,0)),""))</f>
        <v>#N/A</v>
      </c>
      <c r="Y639" t="e">
        <f>IF(M639=2,"",_xlfn.IFNA(INDEX(drug_codes,MATCH(loaded!AW639,drug,0)),""))</f>
        <v>#N/A</v>
      </c>
      <c r="Z639" t="e">
        <f>IF(M639=2,"",_xlfn.IFNA(INDEX(drug_codes,MATCH(loaded!AY639,drug,0)),""))</f>
        <v>#N/A</v>
      </c>
      <c r="AA639" t="e">
        <f>IF(M639=2,"",_xlfn.IFNA(INDEX(drug_codes,MATCH(loaded!BA639,drug,0)),""))</f>
        <v>#N/A</v>
      </c>
      <c r="AB639" t="e">
        <f>INDEX(MTT_codes,MATCH(loaded!BC639,MTT,0))</f>
        <v>#N/A</v>
      </c>
      <c r="AC639" t="str">
        <f>_xlfn.IFNA(INDEX(MTT_codes,MATCH(loaded!BE639,MTT,0)),"")</f>
        <v/>
      </c>
      <c r="AD639" t="str">
        <f>_xlfn.IFNA(INDEX(MTT_codes,MATCH(loaded!BG639,MTT,0)),"")</f>
        <v/>
      </c>
      <c r="AE639" t="str">
        <f>_xlfn.IFNA(INDEX(MTT_codes,MATCH(loaded!BI639,MTT,0)),"")</f>
        <v/>
      </c>
      <c r="AF639" t="str">
        <f>_xlfn.IFNA(INDEX(MTT_codes,MATCH(loaded!BK639,MTT,0)),"")</f>
        <v/>
      </c>
      <c r="AG639" t="str">
        <f>_xlfn.IFNA(INDEX(MTT_codes,MATCH(loaded!BM639,MTT,0)),"")</f>
        <v/>
      </c>
      <c r="AH639" t="e">
        <f>INDEX(liv_ar_codes,MATCH(loaded!BO639,liv_ar,0))</f>
        <v>#N/A</v>
      </c>
      <c r="AI639" t="str">
        <f>_xlfn.IFNA(INDEX(MTT_codes,MATCH(loaded!BQ639,MTT,0)),"")</f>
        <v/>
      </c>
      <c r="AJ639">
        <f>_xlfn.IFNA(INDEX(mental_codes,MATCH(loaded!BS639,mental,0)),9)</f>
        <v>9</v>
      </c>
    </row>
    <row r="640" spans="2:36">
      <c r="B640">
        <f>loaded!C640</f>
        <v>0</v>
      </c>
      <c r="C640">
        <f>loaded!I640</f>
        <v>0</v>
      </c>
      <c r="D640">
        <f>IF(loaded!K640="Male",1,IF(loaded!K640="Female",2,9))</f>
        <v>9</v>
      </c>
      <c r="E640" s="89" t="e">
        <f>IF(stats!$Y$13,DATE(RIGHT(loaded!M640,4),MID(loaded!M640,3,2),LEFT(loaded!M640,2)),DATE(RIGHT(loaded!M640,4), MID(loaded!M640,4,2),LEFT(loaded!M640,2)))</f>
        <v>#VALUE!</v>
      </c>
      <c r="F640" s="67" t="e">
        <f t="shared" si="18"/>
        <v>#VALUE!</v>
      </c>
      <c r="G640" t="str">
        <f>LEFT(loaded!O640,3)</f>
        <v/>
      </c>
      <c r="H640" s="67" t="str">
        <f>_xlfn.IFNA(INDEX(cntry_codes,MATCH(loaded!Q640,countries,0)),IF(loaded!Q640="","0003",""))</f>
        <v>0003</v>
      </c>
      <c r="I640" t="e">
        <f>INDEX(atsi_codes,MATCH(loaded!S640,atsi,0))</f>
        <v>#N/A</v>
      </c>
      <c r="J640" t="e">
        <f>INDEX(lang_codes,MATCH(loaded!U640,lang,0))</f>
        <v>#N/A</v>
      </c>
      <c r="K640" s="6">
        <f>loaded!W640</f>
        <v>0</v>
      </c>
      <c r="L640" t="e">
        <f>INDEX(us_acc_codes,MATCH(loaded!Y640,us_acc,0))</f>
        <v>#N/A</v>
      </c>
      <c r="M640" t="e">
        <f>INDEX(client_codes,MATCH(loaded!AA640,client,0))</f>
        <v>#N/A</v>
      </c>
      <c r="N640" t="e">
        <f>INDEX(src_ref_codes,MATCH(loaded!AC640,src_ref,0))</f>
        <v>#N/A</v>
      </c>
      <c r="O640" s="89" t="e">
        <f>IF(stats!$Y$13,DATE(RIGHT(loaded!AE640,4),MID(loaded!AE640,3,2),LEFT(loaded!AE640,2)),DATE(RIGHT(loaded!AE640,4),MID(loaded!AE640,4,2),LEFT(loaded!AE640,2)))</f>
        <v>#VALUE!</v>
      </c>
      <c r="P640" s="89" t="e">
        <f>IF(stats!$Y$13,DATE(RIGHT(loaded!AG640,4),MID(loaded!AG640,3,2),LEFT(loaded!AG640,2)),DATE(RIGHT(loaded!AG640,4),MID(loaded!AG640,4,2),LEFT(loaded!AG640,2)))</f>
        <v>#VALUE!</v>
      </c>
      <c r="Q640" s="67" t="e">
        <f t="shared" si="19"/>
        <v>#VALUE!</v>
      </c>
      <c r="R640" t="e">
        <f>INDEX(reces_codes,MATCH(loaded!AI640,reason,0))</f>
        <v>#N/A</v>
      </c>
      <c r="S640" t="e">
        <f>INDEX(TDS_codes,MATCH(loaded!AK640,TDS,0))</f>
        <v>#N/A</v>
      </c>
      <c r="T640" t="e">
        <f>IF(M640=2,"",INDEX(method_codes,MATCH(loaded!AM640,method,0)))</f>
        <v>#N/A</v>
      </c>
      <c r="U640" t="e">
        <f>IF(M640=2,"",INDEX(inj_codes,MATCH(loaded!AO640,inj,0)))</f>
        <v>#N/A</v>
      </c>
      <c r="V640" t="e">
        <f>IF(M640=2,"",INDEX(drug_codes,MATCH(loaded!AQ640,drug,0)))</f>
        <v>#N/A</v>
      </c>
      <c r="W640" t="e">
        <f>IF(M640=2,"",_xlfn.IFNA(INDEX(drug_codes,MATCH(loaded!AS640,drug,0)),""))</f>
        <v>#N/A</v>
      </c>
      <c r="X640" t="e">
        <f>IF(M640=2,"",_xlfn.IFNA(INDEX(drug_codes,MATCH(loaded!AU640,drug,0)),""))</f>
        <v>#N/A</v>
      </c>
      <c r="Y640" t="e">
        <f>IF(M640=2,"",_xlfn.IFNA(INDEX(drug_codes,MATCH(loaded!AW640,drug,0)),""))</f>
        <v>#N/A</v>
      </c>
      <c r="Z640" t="e">
        <f>IF(M640=2,"",_xlfn.IFNA(INDEX(drug_codes,MATCH(loaded!AY640,drug,0)),""))</f>
        <v>#N/A</v>
      </c>
      <c r="AA640" t="e">
        <f>IF(M640=2,"",_xlfn.IFNA(INDEX(drug_codes,MATCH(loaded!BA640,drug,0)),""))</f>
        <v>#N/A</v>
      </c>
      <c r="AB640" t="e">
        <f>INDEX(MTT_codes,MATCH(loaded!BC640,MTT,0))</f>
        <v>#N/A</v>
      </c>
      <c r="AC640" t="str">
        <f>_xlfn.IFNA(INDEX(MTT_codes,MATCH(loaded!BE640,MTT,0)),"")</f>
        <v/>
      </c>
      <c r="AD640" t="str">
        <f>_xlfn.IFNA(INDEX(MTT_codes,MATCH(loaded!BG640,MTT,0)),"")</f>
        <v/>
      </c>
      <c r="AE640" t="str">
        <f>_xlfn.IFNA(INDEX(MTT_codes,MATCH(loaded!BI640,MTT,0)),"")</f>
        <v/>
      </c>
      <c r="AF640" t="str">
        <f>_xlfn.IFNA(INDEX(MTT_codes,MATCH(loaded!BK640,MTT,0)),"")</f>
        <v/>
      </c>
      <c r="AG640" t="str">
        <f>_xlfn.IFNA(INDEX(MTT_codes,MATCH(loaded!BM640,MTT,0)),"")</f>
        <v/>
      </c>
      <c r="AH640" t="e">
        <f>INDEX(liv_ar_codes,MATCH(loaded!BO640,liv_ar,0))</f>
        <v>#N/A</v>
      </c>
      <c r="AI640" t="str">
        <f>_xlfn.IFNA(INDEX(MTT_codes,MATCH(loaded!BQ640,MTT,0)),"")</f>
        <v/>
      </c>
      <c r="AJ640">
        <f>_xlfn.IFNA(INDEX(mental_codes,MATCH(loaded!BS640,mental,0)),9)</f>
        <v>9</v>
      </c>
    </row>
    <row r="641" spans="2:36">
      <c r="B641">
        <f>loaded!C641</f>
        <v>0</v>
      </c>
      <c r="C641">
        <f>loaded!I641</f>
        <v>0</v>
      </c>
      <c r="D641">
        <f>IF(loaded!K641="Male",1,IF(loaded!K641="Female",2,9))</f>
        <v>9</v>
      </c>
      <c r="E641" s="89" t="e">
        <f>IF(stats!$Y$13,DATE(RIGHT(loaded!M641,4),MID(loaded!M641,3,2),LEFT(loaded!M641,2)),DATE(RIGHT(loaded!M641,4), MID(loaded!M641,4,2),LEFT(loaded!M641,2)))</f>
        <v>#VALUE!</v>
      </c>
      <c r="F641" s="67" t="e">
        <f t="shared" ref="F641:F704" si="20">ROUND((O641-E641)/365.25,2)</f>
        <v>#VALUE!</v>
      </c>
      <c r="G641" t="str">
        <f>LEFT(loaded!O641,3)</f>
        <v/>
      </c>
      <c r="H641" s="67" t="str">
        <f>_xlfn.IFNA(INDEX(cntry_codes,MATCH(loaded!Q641,countries,0)),IF(loaded!Q641="","0003",""))</f>
        <v>0003</v>
      </c>
      <c r="I641" t="e">
        <f>INDEX(atsi_codes,MATCH(loaded!S641,atsi,0))</f>
        <v>#N/A</v>
      </c>
      <c r="J641" t="e">
        <f>INDEX(lang_codes,MATCH(loaded!U641,lang,0))</f>
        <v>#N/A</v>
      </c>
      <c r="K641" s="6">
        <f>loaded!W641</f>
        <v>0</v>
      </c>
      <c r="L641" t="e">
        <f>INDEX(us_acc_codes,MATCH(loaded!Y641,us_acc,0))</f>
        <v>#N/A</v>
      </c>
      <c r="M641" t="e">
        <f>INDEX(client_codes,MATCH(loaded!AA641,client,0))</f>
        <v>#N/A</v>
      </c>
      <c r="N641" t="e">
        <f>INDEX(src_ref_codes,MATCH(loaded!AC641,src_ref,0))</f>
        <v>#N/A</v>
      </c>
      <c r="O641" s="89" t="e">
        <f>IF(stats!$Y$13,DATE(RIGHT(loaded!AE641,4),MID(loaded!AE641,3,2),LEFT(loaded!AE641,2)),DATE(RIGHT(loaded!AE641,4),MID(loaded!AE641,4,2),LEFT(loaded!AE641,2)))</f>
        <v>#VALUE!</v>
      </c>
      <c r="P641" s="89" t="e">
        <f>IF(stats!$Y$13,DATE(RIGHT(loaded!AG641,4),MID(loaded!AG641,3,2),LEFT(loaded!AG641,2)),DATE(RIGHT(loaded!AG641,4),MID(loaded!AG641,4,2),LEFT(loaded!AG641,2)))</f>
        <v>#VALUE!</v>
      </c>
      <c r="Q641" s="67" t="e">
        <f t="shared" ref="Q641:Q704" si="21">IF(P641&lt;&gt;"",P641-O641,"")</f>
        <v>#VALUE!</v>
      </c>
      <c r="R641" t="e">
        <f>INDEX(reces_codes,MATCH(loaded!AI641,reason,0))</f>
        <v>#N/A</v>
      </c>
      <c r="S641" t="e">
        <f>INDEX(TDS_codes,MATCH(loaded!AK641,TDS,0))</f>
        <v>#N/A</v>
      </c>
      <c r="T641" t="e">
        <f>IF(M641=2,"",INDEX(method_codes,MATCH(loaded!AM641,method,0)))</f>
        <v>#N/A</v>
      </c>
      <c r="U641" t="e">
        <f>IF(M641=2,"",INDEX(inj_codes,MATCH(loaded!AO641,inj,0)))</f>
        <v>#N/A</v>
      </c>
      <c r="V641" t="e">
        <f>IF(M641=2,"",INDEX(drug_codes,MATCH(loaded!AQ641,drug,0)))</f>
        <v>#N/A</v>
      </c>
      <c r="W641" t="e">
        <f>IF(M641=2,"",_xlfn.IFNA(INDEX(drug_codes,MATCH(loaded!AS641,drug,0)),""))</f>
        <v>#N/A</v>
      </c>
      <c r="X641" t="e">
        <f>IF(M641=2,"",_xlfn.IFNA(INDEX(drug_codes,MATCH(loaded!AU641,drug,0)),""))</f>
        <v>#N/A</v>
      </c>
      <c r="Y641" t="e">
        <f>IF(M641=2,"",_xlfn.IFNA(INDEX(drug_codes,MATCH(loaded!AW641,drug,0)),""))</f>
        <v>#N/A</v>
      </c>
      <c r="Z641" t="e">
        <f>IF(M641=2,"",_xlfn.IFNA(INDEX(drug_codes,MATCH(loaded!AY641,drug,0)),""))</f>
        <v>#N/A</v>
      </c>
      <c r="AA641" t="e">
        <f>IF(M641=2,"",_xlfn.IFNA(INDEX(drug_codes,MATCH(loaded!BA641,drug,0)),""))</f>
        <v>#N/A</v>
      </c>
      <c r="AB641" t="e">
        <f>INDEX(MTT_codes,MATCH(loaded!BC641,MTT,0))</f>
        <v>#N/A</v>
      </c>
      <c r="AC641" t="str">
        <f>_xlfn.IFNA(INDEX(MTT_codes,MATCH(loaded!BE641,MTT,0)),"")</f>
        <v/>
      </c>
      <c r="AD641" t="str">
        <f>_xlfn.IFNA(INDEX(MTT_codes,MATCH(loaded!BG641,MTT,0)),"")</f>
        <v/>
      </c>
      <c r="AE641" t="str">
        <f>_xlfn.IFNA(INDEX(MTT_codes,MATCH(loaded!BI641,MTT,0)),"")</f>
        <v/>
      </c>
      <c r="AF641" t="str">
        <f>_xlfn.IFNA(INDEX(MTT_codes,MATCH(loaded!BK641,MTT,0)),"")</f>
        <v/>
      </c>
      <c r="AG641" t="str">
        <f>_xlfn.IFNA(INDEX(MTT_codes,MATCH(loaded!BM641,MTT,0)),"")</f>
        <v/>
      </c>
      <c r="AH641" t="e">
        <f>INDEX(liv_ar_codes,MATCH(loaded!BO641,liv_ar,0))</f>
        <v>#N/A</v>
      </c>
      <c r="AI641" t="str">
        <f>_xlfn.IFNA(INDEX(MTT_codes,MATCH(loaded!BQ641,MTT,0)),"")</f>
        <v/>
      </c>
      <c r="AJ641">
        <f>_xlfn.IFNA(INDEX(mental_codes,MATCH(loaded!BS641,mental,0)),9)</f>
        <v>9</v>
      </c>
    </row>
    <row r="642" spans="2:36">
      <c r="B642">
        <f>loaded!C642</f>
        <v>0</v>
      </c>
      <c r="C642">
        <f>loaded!I642</f>
        <v>0</v>
      </c>
      <c r="D642">
        <f>IF(loaded!K642="Male",1,IF(loaded!K642="Female",2,9))</f>
        <v>9</v>
      </c>
      <c r="E642" s="89" t="e">
        <f>IF(stats!$Y$13,DATE(RIGHT(loaded!M642,4),MID(loaded!M642,3,2),LEFT(loaded!M642,2)),DATE(RIGHT(loaded!M642,4), MID(loaded!M642,4,2),LEFT(loaded!M642,2)))</f>
        <v>#VALUE!</v>
      </c>
      <c r="F642" s="67" t="e">
        <f t="shared" si="20"/>
        <v>#VALUE!</v>
      </c>
      <c r="G642" t="str">
        <f>LEFT(loaded!O642,3)</f>
        <v/>
      </c>
      <c r="H642" s="67" t="str">
        <f>_xlfn.IFNA(INDEX(cntry_codes,MATCH(loaded!Q642,countries,0)),IF(loaded!Q642="","0003",""))</f>
        <v>0003</v>
      </c>
      <c r="I642" t="e">
        <f>INDEX(atsi_codes,MATCH(loaded!S642,atsi,0))</f>
        <v>#N/A</v>
      </c>
      <c r="J642" t="e">
        <f>INDEX(lang_codes,MATCH(loaded!U642,lang,0))</f>
        <v>#N/A</v>
      </c>
      <c r="K642" s="6">
        <f>loaded!W642</f>
        <v>0</v>
      </c>
      <c r="L642" t="e">
        <f>INDEX(us_acc_codes,MATCH(loaded!Y642,us_acc,0))</f>
        <v>#N/A</v>
      </c>
      <c r="M642" t="e">
        <f>INDEX(client_codes,MATCH(loaded!AA642,client,0))</f>
        <v>#N/A</v>
      </c>
      <c r="N642" t="e">
        <f>INDEX(src_ref_codes,MATCH(loaded!AC642,src_ref,0))</f>
        <v>#N/A</v>
      </c>
      <c r="O642" s="89" t="e">
        <f>IF(stats!$Y$13,DATE(RIGHT(loaded!AE642,4),MID(loaded!AE642,3,2),LEFT(loaded!AE642,2)),DATE(RIGHT(loaded!AE642,4),MID(loaded!AE642,4,2),LEFT(loaded!AE642,2)))</f>
        <v>#VALUE!</v>
      </c>
      <c r="P642" s="89" t="e">
        <f>IF(stats!$Y$13,DATE(RIGHT(loaded!AG642,4),MID(loaded!AG642,3,2),LEFT(loaded!AG642,2)),DATE(RIGHT(loaded!AG642,4),MID(loaded!AG642,4,2),LEFT(loaded!AG642,2)))</f>
        <v>#VALUE!</v>
      </c>
      <c r="Q642" s="67" t="e">
        <f t="shared" si="21"/>
        <v>#VALUE!</v>
      </c>
      <c r="R642" t="e">
        <f>INDEX(reces_codes,MATCH(loaded!AI642,reason,0))</f>
        <v>#N/A</v>
      </c>
      <c r="S642" t="e">
        <f>INDEX(TDS_codes,MATCH(loaded!AK642,TDS,0))</f>
        <v>#N/A</v>
      </c>
      <c r="T642" t="e">
        <f>IF(M642=2,"",INDEX(method_codes,MATCH(loaded!AM642,method,0)))</f>
        <v>#N/A</v>
      </c>
      <c r="U642" t="e">
        <f>IF(M642=2,"",INDEX(inj_codes,MATCH(loaded!AO642,inj,0)))</f>
        <v>#N/A</v>
      </c>
      <c r="V642" t="e">
        <f>IF(M642=2,"",INDEX(drug_codes,MATCH(loaded!AQ642,drug,0)))</f>
        <v>#N/A</v>
      </c>
      <c r="W642" t="e">
        <f>IF(M642=2,"",_xlfn.IFNA(INDEX(drug_codes,MATCH(loaded!AS642,drug,0)),""))</f>
        <v>#N/A</v>
      </c>
      <c r="X642" t="e">
        <f>IF(M642=2,"",_xlfn.IFNA(INDEX(drug_codes,MATCH(loaded!AU642,drug,0)),""))</f>
        <v>#N/A</v>
      </c>
      <c r="Y642" t="e">
        <f>IF(M642=2,"",_xlfn.IFNA(INDEX(drug_codes,MATCH(loaded!AW642,drug,0)),""))</f>
        <v>#N/A</v>
      </c>
      <c r="Z642" t="e">
        <f>IF(M642=2,"",_xlfn.IFNA(INDEX(drug_codes,MATCH(loaded!AY642,drug,0)),""))</f>
        <v>#N/A</v>
      </c>
      <c r="AA642" t="e">
        <f>IF(M642=2,"",_xlfn.IFNA(INDEX(drug_codes,MATCH(loaded!BA642,drug,0)),""))</f>
        <v>#N/A</v>
      </c>
      <c r="AB642" t="e">
        <f>INDEX(MTT_codes,MATCH(loaded!BC642,MTT,0))</f>
        <v>#N/A</v>
      </c>
      <c r="AC642" t="str">
        <f>_xlfn.IFNA(INDEX(MTT_codes,MATCH(loaded!BE642,MTT,0)),"")</f>
        <v/>
      </c>
      <c r="AD642" t="str">
        <f>_xlfn.IFNA(INDEX(MTT_codes,MATCH(loaded!BG642,MTT,0)),"")</f>
        <v/>
      </c>
      <c r="AE642" t="str">
        <f>_xlfn.IFNA(INDEX(MTT_codes,MATCH(loaded!BI642,MTT,0)),"")</f>
        <v/>
      </c>
      <c r="AF642" t="str">
        <f>_xlfn.IFNA(INDEX(MTT_codes,MATCH(loaded!BK642,MTT,0)),"")</f>
        <v/>
      </c>
      <c r="AG642" t="str">
        <f>_xlfn.IFNA(INDEX(MTT_codes,MATCH(loaded!BM642,MTT,0)),"")</f>
        <v/>
      </c>
      <c r="AH642" t="e">
        <f>INDEX(liv_ar_codes,MATCH(loaded!BO642,liv_ar,0))</f>
        <v>#N/A</v>
      </c>
      <c r="AI642" t="str">
        <f>_xlfn.IFNA(INDEX(MTT_codes,MATCH(loaded!BQ642,MTT,0)),"")</f>
        <v/>
      </c>
      <c r="AJ642">
        <f>_xlfn.IFNA(INDEX(mental_codes,MATCH(loaded!BS642,mental,0)),9)</f>
        <v>9</v>
      </c>
    </row>
    <row r="643" spans="2:36">
      <c r="B643">
        <f>loaded!C643</f>
        <v>0</v>
      </c>
      <c r="C643">
        <f>loaded!I643</f>
        <v>0</v>
      </c>
      <c r="D643">
        <f>IF(loaded!K643="Male",1,IF(loaded!K643="Female",2,9))</f>
        <v>9</v>
      </c>
      <c r="E643" s="89" t="e">
        <f>IF(stats!$Y$13,DATE(RIGHT(loaded!M643,4),MID(loaded!M643,3,2),LEFT(loaded!M643,2)),DATE(RIGHT(loaded!M643,4), MID(loaded!M643,4,2),LEFT(loaded!M643,2)))</f>
        <v>#VALUE!</v>
      </c>
      <c r="F643" s="67" t="e">
        <f t="shared" si="20"/>
        <v>#VALUE!</v>
      </c>
      <c r="G643" t="str">
        <f>LEFT(loaded!O643,3)</f>
        <v/>
      </c>
      <c r="H643" s="67" t="str">
        <f>_xlfn.IFNA(INDEX(cntry_codes,MATCH(loaded!Q643,countries,0)),IF(loaded!Q643="","0003",""))</f>
        <v>0003</v>
      </c>
      <c r="I643" t="e">
        <f>INDEX(atsi_codes,MATCH(loaded!S643,atsi,0))</f>
        <v>#N/A</v>
      </c>
      <c r="J643" t="e">
        <f>INDEX(lang_codes,MATCH(loaded!U643,lang,0))</f>
        <v>#N/A</v>
      </c>
      <c r="K643" s="6">
        <f>loaded!W643</f>
        <v>0</v>
      </c>
      <c r="L643" t="e">
        <f>INDEX(us_acc_codes,MATCH(loaded!Y643,us_acc,0))</f>
        <v>#N/A</v>
      </c>
      <c r="M643" t="e">
        <f>INDEX(client_codes,MATCH(loaded!AA643,client,0))</f>
        <v>#N/A</v>
      </c>
      <c r="N643" t="e">
        <f>INDEX(src_ref_codes,MATCH(loaded!AC643,src_ref,0))</f>
        <v>#N/A</v>
      </c>
      <c r="O643" s="89" t="e">
        <f>IF(stats!$Y$13,DATE(RIGHT(loaded!AE643,4),MID(loaded!AE643,3,2),LEFT(loaded!AE643,2)),DATE(RIGHT(loaded!AE643,4),MID(loaded!AE643,4,2),LEFT(loaded!AE643,2)))</f>
        <v>#VALUE!</v>
      </c>
      <c r="P643" s="89" t="e">
        <f>IF(stats!$Y$13,DATE(RIGHT(loaded!AG643,4),MID(loaded!AG643,3,2),LEFT(loaded!AG643,2)),DATE(RIGHT(loaded!AG643,4),MID(loaded!AG643,4,2),LEFT(loaded!AG643,2)))</f>
        <v>#VALUE!</v>
      </c>
      <c r="Q643" s="67" t="e">
        <f t="shared" si="21"/>
        <v>#VALUE!</v>
      </c>
      <c r="R643" t="e">
        <f>INDEX(reces_codes,MATCH(loaded!AI643,reason,0))</f>
        <v>#N/A</v>
      </c>
      <c r="S643" t="e">
        <f>INDEX(TDS_codes,MATCH(loaded!AK643,TDS,0))</f>
        <v>#N/A</v>
      </c>
      <c r="T643" t="e">
        <f>IF(M643=2,"",INDEX(method_codes,MATCH(loaded!AM643,method,0)))</f>
        <v>#N/A</v>
      </c>
      <c r="U643" t="e">
        <f>IF(M643=2,"",INDEX(inj_codes,MATCH(loaded!AO643,inj,0)))</f>
        <v>#N/A</v>
      </c>
      <c r="V643" t="e">
        <f>IF(M643=2,"",INDEX(drug_codes,MATCH(loaded!AQ643,drug,0)))</f>
        <v>#N/A</v>
      </c>
      <c r="W643" t="e">
        <f>IF(M643=2,"",_xlfn.IFNA(INDEX(drug_codes,MATCH(loaded!AS643,drug,0)),""))</f>
        <v>#N/A</v>
      </c>
      <c r="X643" t="e">
        <f>IF(M643=2,"",_xlfn.IFNA(INDEX(drug_codes,MATCH(loaded!AU643,drug,0)),""))</f>
        <v>#N/A</v>
      </c>
      <c r="Y643" t="e">
        <f>IF(M643=2,"",_xlfn.IFNA(INDEX(drug_codes,MATCH(loaded!AW643,drug,0)),""))</f>
        <v>#N/A</v>
      </c>
      <c r="Z643" t="e">
        <f>IF(M643=2,"",_xlfn.IFNA(INDEX(drug_codes,MATCH(loaded!AY643,drug,0)),""))</f>
        <v>#N/A</v>
      </c>
      <c r="AA643" t="e">
        <f>IF(M643=2,"",_xlfn.IFNA(INDEX(drug_codes,MATCH(loaded!BA643,drug,0)),""))</f>
        <v>#N/A</v>
      </c>
      <c r="AB643" t="e">
        <f>INDEX(MTT_codes,MATCH(loaded!BC643,MTT,0))</f>
        <v>#N/A</v>
      </c>
      <c r="AC643" t="str">
        <f>_xlfn.IFNA(INDEX(MTT_codes,MATCH(loaded!BE643,MTT,0)),"")</f>
        <v/>
      </c>
      <c r="AD643" t="str">
        <f>_xlfn.IFNA(INDEX(MTT_codes,MATCH(loaded!BG643,MTT,0)),"")</f>
        <v/>
      </c>
      <c r="AE643" t="str">
        <f>_xlfn.IFNA(INDEX(MTT_codes,MATCH(loaded!BI643,MTT,0)),"")</f>
        <v/>
      </c>
      <c r="AF643" t="str">
        <f>_xlfn.IFNA(INDEX(MTT_codes,MATCH(loaded!BK643,MTT,0)),"")</f>
        <v/>
      </c>
      <c r="AG643" t="str">
        <f>_xlfn.IFNA(INDEX(MTT_codes,MATCH(loaded!BM643,MTT,0)),"")</f>
        <v/>
      </c>
      <c r="AH643" t="e">
        <f>INDEX(liv_ar_codes,MATCH(loaded!BO643,liv_ar,0))</f>
        <v>#N/A</v>
      </c>
      <c r="AI643" t="str">
        <f>_xlfn.IFNA(INDEX(MTT_codes,MATCH(loaded!BQ643,MTT,0)),"")</f>
        <v/>
      </c>
      <c r="AJ643">
        <f>_xlfn.IFNA(INDEX(mental_codes,MATCH(loaded!BS643,mental,0)),9)</f>
        <v>9</v>
      </c>
    </row>
    <row r="644" spans="2:36">
      <c r="B644">
        <f>loaded!C644</f>
        <v>0</v>
      </c>
      <c r="C644">
        <f>loaded!I644</f>
        <v>0</v>
      </c>
      <c r="D644">
        <f>IF(loaded!K644="Male",1,IF(loaded!K644="Female",2,9))</f>
        <v>9</v>
      </c>
      <c r="E644" s="89" t="e">
        <f>IF(stats!$Y$13,DATE(RIGHT(loaded!M644,4),MID(loaded!M644,3,2),LEFT(loaded!M644,2)),DATE(RIGHT(loaded!M644,4), MID(loaded!M644,4,2),LEFT(loaded!M644,2)))</f>
        <v>#VALUE!</v>
      </c>
      <c r="F644" s="67" t="e">
        <f t="shared" si="20"/>
        <v>#VALUE!</v>
      </c>
      <c r="G644" t="str">
        <f>LEFT(loaded!O644,3)</f>
        <v/>
      </c>
      <c r="H644" s="67" t="str">
        <f>_xlfn.IFNA(INDEX(cntry_codes,MATCH(loaded!Q644,countries,0)),IF(loaded!Q644="","0003",""))</f>
        <v>0003</v>
      </c>
      <c r="I644" t="e">
        <f>INDEX(atsi_codes,MATCH(loaded!S644,atsi,0))</f>
        <v>#N/A</v>
      </c>
      <c r="J644" t="e">
        <f>INDEX(lang_codes,MATCH(loaded!U644,lang,0))</f>
        <v>#N/A</v>
      </c>
      <c r="K644" s="6">
        <f>loaded!W644</f>
        <v>0</v>
      </c>
      <c r="L644" t="e">
        <f>INDEX(us_acc_codes,MATCH(loaded!Y644,us_acc,0))</f>
        <v>#N/A</v>
      </c>
      <c r="M644" t="e">
        <f>INDEX(client_codes,MATCH(loaded!AA644,client,0))</f>
        <v>#N/A</v>
      </c>
      <c r="N644" t="e">
        <f>INDEX(src_ref_codes,MATCH(loaded!AC644,src_ref,0))</f>
        <v>#N/A</v>
      </c>
      <c r="O644" s="89" t="e">
        <f>IF(stats!$Y$13,DATE(RIGHT(loaded!AE644,4),MID(loaded!AE644,3,2),LEFT(loaded!AE644,2)),DATE(RIGHT(loaded!AE644,4),MID(loaded!AE644,4,2),LEFT(loaded!AE644,2)))</f>
        <v>#VALUE!</v>
      </c>
      <c r="P644" s="89" t="e">
        <f>IF(stats!$Y$13,DATE(RIGHT(loaded!AG644,4),MID(loaded!AG644,3,2),LEFT(loaded!AG644,2)),DATE(RIGHT(loaded!AG644,4),MID(loaded!AG644,4,2),LEFT(loaded!AG644,2)))</f>
        <v>#VALUE!</v>
      </c>
      <c r="Q644" s="67" t="e">
        <f t="shared" si="21"/>
        <v>#VALUE!</v>
      </c>
      <c r="R644" t="e">
        <f>INDEX(reces_codes,MATCH(loaded!AI644,reason,0))</f>
        <v>#N/A</v>
      </c>
      <c r="S644" t="e">
        <f>INDEX(TDS_codes,MATCH(loaded!AK644,TDS,0))</f>
        <v>#N/A</v>
      </c>
      <c r="T644" t="e">
        <f>IF(M644=2,"",INDEX(method_codes,MATCH(loaded!AM644,method,0)))</f>
        <v>#N/A</v>
      </c>
      <c r="U644" t="e">
        <f>IF(M644=2,"",INDEX(inj_codes,MATCH(loaded!AO644,inj,0)))</f>
        <v>#N/A</v>
      </c>
      <c r="V644" t="e">
        <f>IF(M644=2,"",INDEX(drug_codes,MATCH(loaded!AQ644,drug,0)))</f>
        <v>#N/A</v>
      </c>
      <c r="W644" t="e">
        <f>IF(M644=2,"",_xlfn.IFNA(INDEX(drug_codes,MATCH(loaded!AS644,drug,0)),""))</f>
        <v>#N/A</v>
      </c>
      <c r="X644" t="e">
        <f>IF(M644=2,"",_xlfn.IFNA(INDEX(drug_codes,MATCH(loaded!AU644,drug,0)),""))</f>
        <v>#N/A</v>
      </c>
      <c r="Y644" t="e">
        <f>IF(M644=2,"",_xlfn.IFNA(INDEX(drug_codes,MATCH(loaded!AW644,drug,0)),""))</f>
        <v>#N/A</v>
      </c>
      <c r="Z644" t="e">
        <f>IF(M644=2,"",_xlfn.IFNA(INDEX(drug_codes,MATCH(loaded!AY644,drug,0)),""))</f>
        <v>#N/A</v>
      </c>
      <c r="AA644" t="e">
        <f>IF(M644=2,"",_xlfn.IFNA(INDEX(drug_codes,MATCH(loaded!BA644,drug,0)),""))</f>
        <v>#N/A</v>
      </c>
      <c r="AB644" t="e">
        <f>INDEX(MTT_codes,MATCH(loaded!BC644,MTT,0))</f>
        <v>#N/A</v>
      </c>
      <c r="AC644" t="str">
        <f>_xlfn.IFNA(INDEX(MTT_codes,MATCH(loaded!BE644,MTT,0)),"")</f>
        <v/>
      </c>
      <c r="AD644" t="str">
        <f>_xlfn.IFNA(INDEX(MTT_codes,MATCH(loaded!BG644,MTT,0)),"")</f>
        <v/>
      </c>
      <c r="AE644" t="str">
        <f>_xlfn.IFNA(INDEX(MTT_codes,MATCH(loaded!BI644,MTT,0)),"")</f>
        <v/>
      </c>
      <c r="AF644" t="str">
        <f>_xlfn.IFNA(INDEX(MTT_codes,MATCH(loaded!BK644,MTT,0)),"")</f>
        <v/>
      </c>
      <c r="AG644" t="str">
        <f>_xlfn.IFNA(INDEX(MTT_codes,MATCH(loaded!BM644,MTT,0)),"")</f>
        <v/>
      </c>
      <c r="AH644" t="e">
        <f>INDEX(liv_ar_codes,MATCH(loaded!BO644,liv_ar,0))</f>
        <v>#N/A</v>
      </c>
      <c r="AI644" t="str">
        <f>_xlfn.IFNA(INDEX(MTT_codes,MATCH(loaded!BQ644,MTT,0)),"")</f>
        <v/>
      </c>
      <c r="AJ644">
        <f>_xlfn.IFNA(INDEX(mental_codes,MATCH(loaded!BS644,mental,0)),9)</f>
        <v>9</v>
      </c>
    </row>
    <row r="645" spans="2:36">
      <c r="B645">
        <f>loaded!C645</f>
        <v>0</v>
      </c>
      <c r="C645">
        <f>loaded!I645</f>
        <v>0</v>
      </c>
      <c r="D645">
        <f>IF(loaded!K645="Male",1,IF(loaded!K645="Female",2,9))</f>
        <v>9</v>
      </c>
      <c r="E645" s="89" t="e">
        <f>IF(stats!$Y$13,DATE(RIGHT(loaded!M645,4),MID(loaded!M645,3,2),LEFT(loaded!M645,2)),DATE(RIGHT(loaded!M645,4), MID(loaded!M645,4,2),LEFT(loaded!M645,2)))</f>
        <v>#VALUE!</v>
      </c>
      <c r="F645" s="67" t="e">
        <f t="shared" si="20"/>
        <v>#VALUE!</v>
      </c>
      <c r="G645" t="str">
        <f>LEFT(loaded!O645,3)</f>
        <v/>
      </c>
      <c r="H645" s="67" t="str">
        <f>_xlfn.IFNA(INDEX(cntry_codes,MATCH(loaded!Q645,countries,0)),IF(loaded!Q645="","0003",""))</f>
        <v>0003</v>
      </c>
      <c r="I645" t="e">
        <f>INDEX(atsi_codes,MATCH(loaded!S645,atsi,0))</f>
        <v>#N/A</v>
      </c>
      <c r="J645" t="e">
        <f>INDEX(lang_codes,MATCH(loaded!U645,lang,0))</f>
        <v>#N/A</v>
      </c>
      <c r="K645" s="6">
        <f>loaded!W645</f>
        <v>0</v>
      </c>
      <c r="L645" t="e">
        <f>INDEX(us_acc_codes,MATCH(loaded!Y645,us_acc,0))</f>
        <v>#N/A</v>
      </c>
      <c r="M645" t="e">
        <f>INDEX(client_codes,MATCH(loaded!AA645,client,0))</f>
        <v>#N/A</v>
      </c>
      <c r="N645" t="e">
        <f>INDEX(src_ref_codes,MATCH(loaded!AC645,src_ref,0))</f>
        <v>#N/A</v>
      </c>
      <c r="O645" s="89" t="e">
        <f>IF(stats!$Y$13,DATE(RIGHT(loaded!AE645,4),MID(loaded!AE645,3,2),LEFT(loaded!AE645,2)),DATE(RIGHT(loaded!AE645,4),MID(loaded!AE645,4,2),LEFT(loaded!AE645,2)))</f>
        <v>#VALUE!</v>
      </c>
      <c r="P645" s="89" t="e">
        <f>IF(stats!$Y$13,DATE(RIGHT(loaded!AG645,4),MID(loaded!AG645,3,2),LEFT(loaded!AG645,2)),DATE(RIGHT(loaded!AG645,4),MID(loaded!AG645,4,2),LEFT(loaded!AG645,2)))</f>
        <v>#VALUE!</v>
      </c>
      <c r="Q645" s="67" t="e">
        <f t="shared" si="21"/>
        <v>#VALUE!</v>
      </c>
      <c r="R645" t="e">
        <f>INDEX(reces_codes,MATCH(loaded!AI645,reason,0))</f>
        <v>#N/A</v>
      </c>
      <c r="S645" t="e">
        <f>INDEX(TDS_codes,MATCH(loaded!AK645,TDS,0))</f>
        <v>#N/A</v>
      </c>
      <c r="T645" t="e">
        <f>IF(M645=2,"",INDEX(method_codes,MATCH(loaded!AM645,method,0)))</f>
        <v>#N/A</v>
      </c>
      <c r="U645" t="e">
        <f>IF(M645=2,"",INDEX(inj_codes,MATCH(loaded!AO645,inj,0)))</f>
        <v>#N/A</v>
      </c>
      <c r="V645" t="e">
        <f>IF(M645=2,"",INDEX(drug_codes,MATCH(loaded!AQ645,drug,0)))</f>
        <v>#N/A</v>
      </c>
      <c r="W645" t="e">
        <f>IF(M645=2,"",_xlfn.IFNA(INDEX(drug_codes,MATCH(loaded!AS645,drug,0)),""))</f>
        <v>#N/A</v>
      </c>
      <c r="X645" t="e">
        <f>IF(M645=2,"",_xlfn.IFNA(INDEX(drug_codes,MATCH(loaded!AU645,drug,0)),""))</f>
        <v>#N/A</v>
      </c>
      <c r="Y645" t="e">
        <f>IF(M645=2,"",_xlfn.IFNA(INDEX(drug_codes,MATCH(loaded!AW645,drug,0)),""))</f>
        <v>#N/A</v>
      </c>
      <c r="Z645" t="e">
        <f>IF(M645=2,"",_xlfn.IFNA(INDEX(drug_codes,MATCH(loaded!AY645,drug,0)),""))</f>
        <v>#N/A</v>
      </c>
      <c r="AA645" t="e">
        <f>IF(M645=2,"",_xlfn.IFNA(INDEX(drug_codes,MATCH(loaded!BA645,drug,0)),""))</f>
        <v>#N/A</v>
      </c>
      <c r="AB645" t="e">
        <f>INDEX(MTT_codes,MATCH(loaded!BC645,MTT,0))</f>
        <v>#N/A</v>
      </c>
      <c r="AC645" t="str">
        <f>_xlfn.IFNA(INDEX(MTT_codes,MATCH(loaded!BE645,MTT,0)),"")</f>
        <v/>
      </c>
      <c r="AD645" t="str">
        <f>_xlfn.IFNA(INDEX(MTT_codes,MATCH(loaded!BG645,MTT,0)),"")</f>
        <v/>
      </c>
      <c r="AE645" t="str">
        <f>_xlfn.IFNA(INDEX(MTT_codes,MATCH(loaded!BI645,MTT,0)),"")</f>
        <v/>
      </c>
      <c r="AF645" t="str">
        <f>_xlfn.IFNA(INDEX(MTT_codes,MATCH(loaded!BK645,MTT,0)),"")</f>
        <v/>
      </c>
      <c r="AG645" t="str">
        <f>_xlfn.IFNA(INDEX(MTT_codes,MATCH(loaded!BM645,MTT,0)),"")</f>
        <v/>
      </c>
      <c r="AH645" t="e">
        <f>INDEX(liv_ar_codes,MATCH(loaded!BO645,liv_ar,0))</f>
        <v>#N/A</v>
      </c>
      <c r="AI645" t="str">
        <f>_xlfn.IFNA(INDEX(MTT_codes,MATCH(loaded!BQ645,MTT,0)),"")</f>
        <v/>
      </c>
      <c r="AJ645">
        <f>_xlfn.IFNA(INDEX(mental_codes,MATCH(loaded!BS645,mental,0)),9)</f>
        <v>9</v>
      </c>
    </row>
    <row r="646" spans="2:36">
      <c r="B646">
        <f>loaded!C646</f>
        <v>0</v>
      </c>
      <c r="C646">
        <f>loaded!I646</f>
        <v>0</v>
      </c>
      <c r="D646">
        <f>IF(loaded!K646="Male",1,IF(loaded!K646="Female",2,9))</f>
        <v>9</v>
      </c>
      <c r="E646" s="89" t="e">
        <f>IF(stats!$Y$13,DATE(RIGHT(loaded!M646,4),MID(loaded!M646,3,2),LEFT(loaded!M646,2)),DATE(RIGHT(loaded!M646,4), MID(loaded!M646,4,2),LEFT(loaded!M646,2)))</f>
        <v>#VALUE!</v>
      </c>
      <c r="F646" s="67" t="e">
        <f t="shared" si="20"/>
        <v>#VALUE!</v>
      </c>
      <c r="G646" t="str">
        <f>LEFT(loaded!O646,3)</f>
        <v/>
      </c>
      <c r="H646" s="67" t="str">
        <f>_xlfn.IFNA(INDEX(cntry_codes,MATCH(loaded!Q646,countries,0)),IF(loaded!Q646="","0003",""))</f>
        <v>0003</v>
      </c>
      <c r="I646" t="e">
        <f>INDEX(atsi_codes,MATCH(loaded!S646,atsi,0))</f>
        <v>#N/A</v>
      </c>
      <c r="J646" t="e">
        <f>INDEX(lang_codes,MATCH(loaded!U646,lang,0))</f>
        <v>#N/A</v>
      </c>
      <c r="K646" s="6">
        <f>loaded!W646</f>
        <v>0</v>
      </c>
      <c r="L646" t="e">
        <f>INDEX(us_acc_codes,MATCH(loaded!Y646,us_acc,0))</f>
        <v>#N/A</v>
      </c>
      <c r="M646" t="e">
        <f>INDEX(client_codes,MATCH(loaded!AA646,client,0))</f>
        <v>#N/A</v>
      </c>
      <c r="N646" t="e">
        <f>INDEX(src_ref_codes,MATCH(loaded!AC646,src_ref,0))</f>
        <v>#N/A</v>
      </c>
      <c r="O646" s="89" t="e">
        <f>IF(stats!$Y$13,DATE(RIGHT(loaded!AE646,4),MID(loaded!AE646,3,2),LEFT(loaded!AE646,2)),DATE(RIGHT(loaded!AE646,4),MID(loaded!AE646,4,2),LEFT(loaded!AE646,2)))</f>
        <v>#VALUE!</v>
      </c>
      <c r="P646" s="89" t="e">
        <f>IF(stats!$Y$13,DATE(RIGHT(loaded!AG646,4),MID(loaded!AG646,3,2),LEFT(loaded!AG646,2)),DATE(RIGHT(loaded!AG646,4),MID(loaded!AG646,4,2),LEFT(loaded!AG646,2)))</f>
        <v>#VALUE!</v>
      </c>
      <c r="Q646" s="67" t="e">
        <f t="shared" si="21"/>
        <v>#VALUE!</v>
      </c>
      <c r="R646" t="e">
        <f>INDEX(reces_codes,MATCH(loaded!AI646,reason,0))</f>
        <v>#N/A</v>
      </c>
      <c r="S646" t="e">
        <f>INDEX(TDS_codes,MATCH(loaded!AK646,TDS,0))</f>
        <v>#N/A</v>
      </c>
      <c r="T646" t="e">
        <f>IF(M646=2,"",INDEX(method_codes,MATCH(loaded!AM646,method,0)))</f>
        <v>#N/A</v>
      </c>
      <c r="U646" t="e">
        <f>IF(M646=2,"",INDEX(inj_codes,MATCH(loaded!AO646,inj,0)))</f>
        <v>#N/A</v>
      </c>
      <c r="V646" t="e">
        <f>IF(M646=2,"",INDEX(drug_codes,MATCH(loaded!AQ646,drug,0)))</f>
        <v>#N/A</v>
      </c>
      <c r="W646" t="e">
        <f>IF(M646=2,"",_xlfn.IFNA(INDEX(drug_codes,MATCH(loaded!AS646,drug,0)),""))</f>
        <v>#N/A</v>
      </c>
      <c r="X646" t="e">
        <f>IF(M646=2,"",_xlfn.IFNA(INDEX(drug_codes,MATCH(loaded!AU646,drug,0)),""))</f>
        <v>#N/A</v>
      </c>
      <c r="Y646" t="e">
        <f>IF(M646=2,"",_xlfn.IFNA(INDEX(drug_codes,MATCH(loaded!AW646,drug,0)),""))</f>
        <v>#N/A</v>
      </c>
      <c r="Z646" t="e">
        <f>IF(M646=2,"",_xlfn.IFNA(INDEX(drug_codes,MATCH(loaded!AY646,drug,0)),""))</f>
        <v>#N/A</v>
      </c>
      <c r="AA646" t="e">
        <f>IF(M646=2,"",_xlfn.IFNA(INDEX(drug_codes,MATCH(loaded!BA646,drug,0)),""))</f>
        <v>#N/A</v>
      </c>
      <c r="AB646" t="e">
        <f>INDEX(MTT_codes,MATCH(loaded!BC646,MTT,0))</f>
        <v>#N/A</v>
      </c>
      <c r="AC646" t="str">
        <f>_xlfn.IFNA(INDEX(MTT_codes,MATCH(loaded!BE646,MTT,0)),"")</f>
        <v/>
      </c>
      <c r="AD646" t="str">
        <f>_xlfn.IFNA(INDEX(MTT_codes,MATCH(loaded!BG646,MTT,0)),"")</f>
        <v/>
      </c>
      <c r="AE646" t="str">
        <f>_xlfn.IFNA(INDEX(MTT_codes,MATCH(loaded!BI646,MTT,0)),"")</f>
        <v/>
      </c>
      <c r="AF646" t="str">
        <f>_xlfn.IFNA(INDEX(MTT_codes,MATCH(loaded!BK646,MTT,0)),"")</f>
        <v/>
      </c>
      <c r="AG646" t="str">
        <f>_xlfn.IFNA(INDEX(MTT_codes,MATCH(loaded!BM646,MTT,0)),"")</f>
        <v/>
      </c>
      <c r="AH646" t="e">
        <f>INDEX(liv_ar_codes,MATCH(loaded!BO646,liv_ar,0))</f>
        <v>#N/A</v>
      </c>
      <c r="AI646" t="str">
        <f>_xlfn.IFNA(INDEX(MTT_codes,MATCH(loaded!BQ646,MTT,0)),"")</f>
        <v/>
      </c>
      <c r="AJ646">
        <f>_xlfn.IFNA(INDEX(mental_codes,MATCH(loaded!BS646,mental,0)),9)</f>
        <v>9</v>
      </c>
    </row>
    <row r="647" spans="2:36">
      <c r="B647">
        <f>loaded!C647</f>
        <v>0</v>
      </c>
      <c r="C647">
        <f>loaded!I647</f>
        <v>0</v>
      </c>
      <c r="D647">
        <f>IF(loaded!K647="Male",1,IF(loaded!K647="Female",2,9))</f>
        <v>9</v>
      </c>
      <c r="E647" s="89" t="e">
        <f>IF(stats!$Y$13,DATE(RIGHT(loaded!M647,4),MID(loaded!M647,3,2),LEFT(loaded!M647,2)),DATE(RIGHT(loaded!M647,4), MID(loaded!M647,4,2),LEFT(loaded!M647,2)))</f>
        <v>#VALUE!</v>
      </c>
      <c r="F647" s="67" t="e">
        <f t="shared" si="20"/>
        <v>#VALUE!</v>
      </c>
      <c r="G647" t="str">
        <f>LEFT(loaded!O647,3)</f>
        <v/>
      </c>
      <c r="H647" s="67" t="str">
        <f>_xlfn.IFNA(INDEX(cntry_codes,MATCH(loaded!Q647,countries,0)),IF(loaded!Q647="","0003",""))</f>
        <v>0003</v>
      </c>
      <c r="I647" t="e">
        <f>INDEX(atsi_codes,MATCH(loaded!S647,atsi,0))</f>
        <v>#N/A</v>
      </c>
      <c r="J647" t="e">
        <f>INDEX(lang_codes,MATCH(loaded!U647,lang,0))</f>
        <v>#N/A</v>
      </c>
      <c r="K647" s="6">
        <f>loaded!W647</f>
        <v>0</v>
      </c>
      <c r="L647" t="e">
        <f>INDEX(us_acc_codes,MATCH(loaded!Y647,us_acc,0))</f>
        <v>#N/A</v>
      </c>
      <c r="M647" t="e">
        <f>INDEX(client_codes,MATCH(loaded!AA647,client,0))</f>
        <v>#N/A</v>
      </c>
      <c r="N647" t="e">
        <f>INDEX(src_ref_codes,MATCH(loaded!AC647,src_ref,0))</f>
        <v>#N/A</v>
      </c>
      <c r="O647" s="89" t="e">
        <f>IF(stats!$Y$13,DATE(RIGHT(loaded!AE647,4),MID(loaded!AE647,3,2),LEFT(loaded!AE647,2)),DATE(RIGHT(loaded!AE647,4),MID(loaded!AE647,4,2),LEFT(loaded!AE647,2)))</f>
        <v>#VALUE!</v>
      </c>
      <c r="P647" s="89" t="e">
        <f>IF(stats!$Y$13,DATE(RIGHT(loaded!AG647,4),MID(loaded!AG647,3,2),LEFT(loaded!AG647,2)),DATE(RIGHT(loaded!AG647,4),MID(loaded!AG647,4,2),LEFT(loaded!AG647,2)))</f>
        <v>#VALUE!</v>
      </c>
      <c r="Q647" s="67" t="e">
        <f t="shared" si="21"/>
        <v>#VALUE!</v>
      </c>
      <c r="R647" t="e">
        <f>INDEX(reces_codes,MATCH(loaded!AI647,reason,0))</f>
        <v>#N/A</v>
      </c>
      <c r="S647" t="e">
        <f>INDEX(TDS_codes,MATCH(loaded!AK647,TDS,0))</f>
        <v>#N/A</v>
      </c>
      <c r="T647" t="e">
        <f>IF(M647=2,"",INDEX(method_codes,MATCH(loaded!AM647,method,0)))</f>
        <v>#N/A</v>
      </c>
      <c r="U647" t="e">
        <f>IF(M647=2,"",INDEX(inj_codes,MATCH(loaded!AO647,inj,0)))</f>
        <v>#N/A</v>
      </c>
      <c r="V647" t="e">
        <f>IF(M647=2,"",INDEX(drug_codes,MATCH(loaded!AQ647,drug,0)))</f>
        <v>#N/A</v>
      </c>
      <c r="W647" t="e">
        <f>IF(M647=2,"",_xlfn.IFNA(INDEX(drug_codes,MATCH(loaded!AS647,drug,0)),""))</f>
        <v>#N/A</v>
      </c>
      <c r="X647" t="e">
        <f>IF(M647=2,"",_xlfn.IFNA(INDEX(drug_codes,MATCH(loaded!AU647,drug,0)),""))</f>
        <v>#N/A</v>
      </c>
      <c r="Y647" t="e">
        <f>IF(M647=2,"",_xlfn.IFNA(INDEX(drug_codes,MATCH(loaded!AW647,drug,0)),""))</f>
        <v>#N/A</v>
      </c>
      <c r="Z647" t="e">
        <f>IF(M647=2,"",_xlfn.IFNA(INDEX(drug_codes,MATCH(loaded!AY647,drug,0)),""))</f>
        <v>#N/A</v>
      </c>
      <c r="AA647" t="e">
        <f>IF(M647=2,"",_xlfn.IFNA(INDEX(drug_codes,MATCH(loaded!BA647,drug,0)),""))</f>
        <v>#N/A</v>
      </c>
      <c r="AB647" t="e">
        <f>INDEX(MTT_codes,MATCH(loaded!BC647,MTT,0))</f>
        <v>#N/A</v>
      </c>
      <c r="AC647" t="str">
        <f>_xlfn.IFNA(INDEX(MTT_codes,MATCH(loaded!BE647,MTT,0)),"")</f>
        <v/>
      </c>
      <c r="AD647" t="str">
        <f>_xlfn.IFNA(INDEX(MTT_codes,MATCH(loaded!BG647,MTT,0)),"")</f>
        <v/>
      </c>
      <c r="AE647" t="str">
        <f>_xlfn.IFNA(INDEX(MTT_codes,MATCH(loaded!BI647,MTT,0)),"")</f>
        <v/>
      </c>
      <c r="AF647" t="str">
        <f>_xlfn.IFNA(INDEX(MTT_codes,MATCH(loaded!BK647,MTT,0)),"")</f>
        <v/>
      </c>
      <c r="AG647" t="str">
        <f>_xlfn.IFNA(INDEX(MTT_codes,MATCH(loaded!BM647,MTT,0)),"")</f>
        <v/>
      </c>
      <c r="AH647" t="e">
        <f>INDEX(liv_ar_codes,MATCH(loaded!BO647,liv_ar,0))</f>
        <v>#N/A</v>
      </c>
      <c r="AI647" t="str">
        <f>_xlfn.IFNA(INDEX(MTT_codes,MATCH(loaded!BQ647,MTT,0)),"")</f>
        <v/>
      </c>
      <c r="AJ647">
        <f>_xlfn.IFNA(INDEX(mental_codes,MATCH(loaded!BS647,mental,0)),9)</f>
        <v>9</v>
      </c>
    </row>
    <row r="648" spans="2:36">
      <c r="B648">
        <f>loaded!C648</f>
        <v>0</v>
      </c>
      <c r="C648">
        <f>loaded!I648</f>
        <v>0</v>
      </c>
      <c r="D648">
        <f>IF(loaded!K648="Male",1,IF(loaded!K648="Female",2,9))</f>
        <v>9</v>
      </c>
      <c r="E648" s="89" t="e">
        <f>IF(stats!$Y$13,DATE(RIGHT(loaded!M648,4),MID(loaded!M648,3,2),LEFT(loaded!M648,2)),DATE(RIGHT(loaded!M648,4), MID(loaded!M648,4,2),LEFT(loaded!M648,2)))</f>
        <v>#VALUE!</v>
      </c>
      <c r="F648" s="67" t="e">
        <f t="shared" si="20"/>
        <v>#VALUE!</v>
      </c>
      <c r="G648" t="str">
        <f>LEFT(loaded!O648,3)</f>
        <v/>
      </c>
      <c r="H648" s="67" t="str">
        <f>_xlfn.IFNA(INDEX(cntry_codes,MATCH(loaded!Q648,countries,0)),IF(loaded!Q648="","0003",""))</f>
        <v>0003</v>
      </c>
      <c r="I648" t="e">
        <f>INDEX(atsi_codes,MATCH(loaded!S648,atsi,0))</f>
        <v>#N/A</v>
      </c>
      <c r="J648" t="e">
        <f>INDEX(lang_codes,MATCH(loaded!U648,lang,0))</f>
        <v>#N/A</v>
      </c>
      <c r="K648" s="6">
        <f>loaded!W648</f>
        <v>0</v>
      </c>
      <c r="L648" t="e">
        <f>INDEX(us_acc_codes,MATCH(loaded!Y648,us_acc,0))</f>
        <v>#N/A</v>
      </c>
      <c r="M648" t="e">
        <f>INDEX(client_codes,MATCH(loaded!AA648,client,0))</f>
        <v>#N/A</v>
      </c>
      <c r="N648" t="e">
        <f>INDEX(src_ref_codes,MATCH(loaded!AC648,src_ref,0))</f>
        <v>#N/A</v>
      </c>
      <c r="O648" s="89" t="e">
        <f>IF(stats!$Y$13,DATE(RIGHT(loaded!AE648,4),MID(loaded!AE648,3,2),LEFT(loaded!AE648,2)),DATE(RIGHT(loaded!AE648,4),MID(loaded!AE648,4,2),LEFT(loaded!AE648,2)))</f>
        <v>#VALUE!</v>
      </c>
      <c r="P648" s="89" t="e">
        <f>IF(stats!$Y$13,DATE(RIGHT(loaded!AG648,4),MID(loaded!AG648,3,2),LEFT(loaded!AG648,2)),DATE(RIGHT(loaded!AG648,4),MID(loaded!AG648,4,2),LEFT(loaded!AG648,2)))</f>
        <v>#VALUE!</v>
      </c>
      <c r="Q648" s="67" t="e">
        <f t="shared" si="21"/>
        <v>#VALUE!</v>
      </c>
      <c r="R648" t="e">
        <f>INDEX(reces_codes,MATCH(loaded!AI648,reason,0))</f>
        <v>#N/A</v>
      </c>
      <c r="S648" t="e">
        <f>INDEX(TDS_codes,MATCH(loaded!AK648,TDS,0))</f>
        <v>#N/A</v>
      </c>
      <c r="T648" t="e">
        <f>IF(M648=2,"",INDEX(method_codes,MATCH(loaded!AM648,method,0)))</f>
        <v>#N/A</v>
      </c>
      <c r="U648" t="e">
        <f>IF(M648=2,"",INDEX(inj_codes,MATCH(loaded!AO648,inj,0)))</f>
        <v>#N/A</v>
      </c>
      <c r="V648" t="e">
        <f>IF(M648=2,"",INDEX(drug_codes,MATCH(loaded!AQ648,drug,0)))</f>
        <v>#N/A</v>
      </c>
      <c r="W648" t="e">
        <f>IF(M648=2,"",_xlfn.IFNA(INDEX(drug_codes,MATCH(loaded!AS648,drug,0)),""))</f>
        <v>#N/A</v>
      </c>
      <c r="X648" t="e">
        <f>IF(M648=2,"",_xlfn.IFNA(INDEX(drug_codes,MATCH(loaded!AU648,drug,0)),""))</f>
        <v>#N/A</v>
      </c>
      <c r="Y648" t="e">
        <f>IF(M648=2,"",_xlfn.IFNA(INDEX(drug_codes,MATCH(loaded!AW648,drug,0)),""))</f>
        <v>#N/A</v>
      </c>
      <c r="Z648" t="e">
        <f>IF(M648=2,"",_xlfn.IFNA(INDEX(drug_codes,MATCH(loaded!AY648,drug,0)),""))</f>
        <v>#N/A</v>
      </c>
      <c r="AA648" t="e">
        <f>IF(M648=2,"",_xlfn.IFNA(INDEX(drug_codes,MATCH(loaded!BA648,drug,0)),""))</f>
        <v>#N/A</v>
      </c>
      <c r="AB648" t="e">
        <f>INDEX(MTT_codes,MATCH(loaded!BC648,MTT,0))</f>
        <v>#N/A</v>
      </c>
      <c r="AC648" t="str">
        <f>_xlfn.IFNA(INDEX(MTT_codes,MATCH(loaded!BE648,MTT,0)),"")</f>
        <v/>
      </c>
      <c r="AD648" t="str">
        <f>_xlfn.IFNA(INDEX(MTT_codes,MATCH(loaded!BG648,MTT,0)),"")</f>
        <v/>
      </c>
      <c r="AE648" t="str">
        <f>_xlfn.IFNA(INDEX(MTT_codes,MATCH(loaded!BI648,MTT,0)),"")</f>
        <v/>
      </c>
      <c r="AF648" t="str">
        <f>_xlfn.IFNA(INDEX(MTT_codes,MATCH(loaded!BK648,MTT,0)),"")</f>
        <v/>
      </c>
      <c r="AG648" t="str">
        <f>_xlfn.IFNA(INDEX(MTT_codes,MATCH(loaded!BM648,MTT,0)),"")</f>
        <v/>
      </c>
      <c r="AH648" t="e">
        <f>INDEX(liv_ar_codes,MATCH(loaded!BO648,liv_ar,0))</f>
        <v>#N/A</v>
      </c>
      <c r="AI648" t="str">
        <f>_xlfn.IFNA(INDEX(MTT_codes,MATCH(loaded!BQ648,MTT,0)),"")</f>
        <v/>
      </c>
      <c r="AJ648">
        <f>_xlfn.IFNA(INDEX(mental_codes,MATCH(loaded!BS648,mental,0)),9)</f>
        <v>9</v>
      </c>
    </row>
    <row r="649" spans="2:36">
      <c r="B649">
        <f>loaded!C649</f>
        <v>0</v>
      </c>
      <c r="C649">
        <f>loaded!I649</f>
        <v>0</v>
      </c>
      <c r="D649">
        <f>IF(loaded!K649="Male",1,IF(loaded!K649="Female",2,9))</f>
        <v>9</v>
      </c>
      <c r="E649" s="89" t="e">
        <f>IF(stats!$Y$13,DATE(RIGHT(loaded!M649,4),MID(loaded!M649,3,2),LEFT(loaded!M649,2)),DATE(RIGHT(loaded!M649,4), MID(loaded!M649,4,2),LEFT(loaded!M649,2)))</f>
        <v>#VALUE!</v>
      </c>
      <c r="F649" s="67" t="e">
        <f t="shared" si="20"/>
        <v>#VALUE!</v>
      </c>
      <c r="G649" t="str">
        <f>LEFT(loaded!O649,3)</f>
        <v/>
      </c>
      <c r="H649" s="67" t="str">
        <f>_xlfn.IFNA(INDEX(cntry_codes,MATCH(loaded!Q649,countries,0)),IF(loaded!Q649="","0003",""))</f>
        <v>0003</v>
      </c>
      <c r="I649" t="e">
        <f>INDEX(atsi_codes,MATCH(loaded!S649,atsi,0))</f>
        <v>#N/A</v>
      </c>
      <c r="J649" t="e">
        <f>INDEX(lang_codes,MATCH(loaded!U649,lang,0))</f>
        <v>#N/A</v>
      </c>
      <c r="K649" s="6">
        <f>loaded!W649</f>
        <v>0</v>
      </c>
      <c r="L649" t="e">
        <f>INDEX(us_acc_codes,MATCH(loaded!Y649,us_acc,0))</f>
        <v>#N/A</v>
      </c>
      <c r="M649" t="e">
        <f>INDEX(client_codes,MATCH(loaded!AA649,client,0))</f>
        <v>#N/A</v>
      </c>
      <c r="N649" t="e">
        <f>INDEX(src_ref_codes,MATCH(loaded!AC649,src_ref,0))</f>
        <v>#N/A</v>
      </c>
      <c r="O649" s="89" t="e">
        <f>IF(stats!$Y$13,DATE(RIGHT(loaded!AE649,4),MID(loaded!AE649,3,2),LEFT(loaded!AE649,2)),DATE(RIGHT(loaded!AE649,4),MID(loaded!AE649,4,2),LEFT(loaded!AE649,2)))</f>
        <v>#VALUE!</v>
      </c>
      <c r="P649" s="89" t="e">
        <f>IF(stats!$Y$13,DATE(RIGHT(loaded!AG649,4),MID(loaded!AG649,3,2),LEFT(loaded!AG649,2)),DATE(RIGHT(loaded!AG649,4),MID(loaded!AG649,4,2),LEFT(loaded!AG649,2)))</f>
        <v>#VALUE!</v>
      </c>
      <c r="Q649" s="67" t="e">
        <f t="shared" si="21"/>
        <v>#VALUE!</v>
      </c>
      <c r="R649" t="e">
        <f>INDEX(reces_codes,MATCH(loaded!AI649,reason,0))</f>
        <v>#N/A</v>
      </c>
      <c r="S649" t="e">
        <f>INDEX(TDS_codes,MATCH(loaded!AK649,TDS,0))</f>
        <v>#N/A</v>
      </c>
      <c r="T649" t="e">
        <f>IF(M649=2,"",INDEX(method_codes,MATCH(loaded!AM649,method,0)))</f>
        <v>#N/A</v>
      </c>
      <c r="U649" t="e">
        <f>IF(M649=2,"",INDEX(inj_codes,MATCH(loaded!AO649,inj,0)))</f>
        <v>#N/A</v>
      </c>
      <c r="V649" t="e">
        <f>IF(M649=2,"",INDEX(drug_codes,MATCH(loaded!AQ649,drug,0)))</f>
        <v>#N/A</v>
      </c>
      <c r="W649" t="e">
        <f>IF(M649=2,"",_xlfn.IFNA(INDEX(drug_codes,MATCH(loaded!AS649,drug,0)),""))</f>
        <v>#N/A</v>
      </c>
      <c r="X649" t="e">
        <f>IF(M649=2,"",_xlfn.IFNA(INDEX(drug_codes,MATCH(loaded!AU649,drug,0)),""))</f>
        <v>#N/A</v>
      </c>
      <c r="Y649" t="e">
        <f>IF(M649=2,"",_xlfn.IFNA(INDEX(drug_codes,MATCH(loaded!AW649,drug,0)),""))</f>
        <v>#N/A</v>
      </c>
      <c r="Z649" t="e">
        <f>IF(M649=2,"",_xlfn.IFNA(INDEX(drug_codes,MATCH(loaded!AY649,drug,0)),""))</f>
        <v>#N/A</v>
      </c>
      <c r="AA649" t="e">
        <f>IF(M649=2,"",_xlfn.IFNA(INDEX(drug_codes,MATCH(loaded!BA649,drug,0)),""))</f>
        <v>#N/A</v>
      </c>
      <c r="AB649" t="e">
        <f>INDEX(MTT_codes,MATCH(loaded!BC649,MTT,0))</f>
        <v>#N/A</v>
      </c>
      <c r="AC649" t="str">
        <f>_xlfn.IFNA(INDEX(MTT_codes,MATCH(loaded!BE649,MTT,0)),"")</f>
        <v/>
      </c>
      <c r="AD649" t="str">
        <f>_xlfn.IFNA(INDEX(MTT_codes,MATCH(loaded!BG649,MTT,0)),"")</f>
        <v/>
      </c>
      <c r="AE649" t="str">
        <f>_xlfn.IFNA(INDEX(MTT_codes,MATCH(loaded!BI649,MTT,0)),"")</f>
        <v/>
      </c>
      <c r="AF649" t="str">
        <f>_xlfn.IFNA(INDEX(MTT_codes,MATCH(loaded!BK649,MTT,0)),"")</f>
        <v/>
      </c>
      <c r="AG649" t="str">
        <f>_xlfn.IFNA(INDEX(MTT_codes,MATCH(loaded!BM649,MTT,0)),"")</f>
        <v/>
      </c>
      <c r="AH649" t="e">
        <f>INDEX(liv_ar_codes,MATCH(loaded!BO649,liv_ar,0))</f>
        <v>#N/A</v>
      </c>
      <c r="AI649" t="str">
        <f>_xlfn.IFNA(INDEX(MTT_codes,MATCH(loaded!BQ649,MTT,0)),"")</f>
        <v/>
      </c>
      <c r="AJ649">
        <f>_xlfn.IFNA(INDEX(mental_codes,MATCH(loaded!BS649,mental,0)),9)</f>
        <v>9</v>
      </c>
    </row>
    <row r="650" spans="2:36">
      <c r="B650">
        <f>loaded!C650</f>
        <v>0</v>
      </c>
      <c r="C650">
        <f>loaded!I650</f>
        <v>0</v>
      </c>
      <c r="D650">
        <f>IF(loaded!K650="Male",1,IF(loaded!K650="Female",2,9))</f>
        <v>9</v>
      </c>
      <c r="E650" s="89" t="e">
        <f>IF(stats!$Y$13,DATE(RIGHT(loaded!M650,4),MID(loaded!M650,3,2),LEFT(loaded!M650,2)),DATE(RIGHT(loaded!M650,4), MID(loaded!M650,4,2),LEFT(loaded!M650,2)))</f>
        <v>#VALUE!</v>
      </c>
      <c r="F650" s="67" t="e">
        <f t="shared" si="20"/>
        <v>#VALUE!</v>
      </c>
      <c r="G650" t="str">
        <f>LEFT(loaded!O650,3)</f>
        <v/>
      </c>
      <c r="H650" s="67" t="str">
        <f>_xlfn.IFNA(INDEX(cntry_codes,MATCH(loaded!Q650,countries,0)),IF(loaded!Q650="","0003",""))</f>
        <v>0003</v>
      </c>
      <c r="I650" t="e">
        <f>INDEX(atsi_codes,MATCH(loaded!S650,atsi,0))</f>
        <v>#N/A</v>
      </c>
      <c r="J650" t="e">
        <f>INDEX(lang_codes,MATCH(loaded!U650,lang,0))</f>
        <v>#N/A</v>
      </c>
      <c r="K650" s="6">
        <f>loaded!W650</f>
        <v>0</v>
      </c>
      <c r="L650" t="e">
        <f>INDEX(us_acc_codes,MATCH(loaded!Y650,us_acc,0))</f>
        <v>#N/A</v>
      </c>
      <c r="M650" t="e">
        <f>INDEX(client_codes,MATCH(loaded!AA650,client,0))</f>
        <v>#N/A</v>
      </c>
      <c r="N650" t="e">
        <f>INDEX(src_ref_codes,MATCH(loaded!AC650,src_ref,0))</f>
        <v>#N/A</v>
      </c>
      <c r="O650" s="89" t="e">
        <f>IF(stats!$Y$13,DATE(RIGHT(loaded!AE650,4),MID(loaded!AE650,3,2),LEFT(loaded!AE650,2)),DATE(RIGHT(loaded!AE650,4),MID(loaded!AE650,4,2),LEFT(loaded!AE650,2)))</f>
        <v>#VALUE!</v>
      </c>
      <c r="P650" s="89" t="e">
        <f>IF(stats!$Y$13,DATE(RIGHT(loaded!AG650,4),MID(loaded!AG650,3,2),LEFT(loaded!AG650,2)),DATE(RIGHT(loaded!AG650,4),MID(loaded!AG650,4,2),LEFT(loaded!AG650,2)))</f>
        <v>#VALUE!</v>
      </c>
      <c r="Q650" s="67" t="e">
        <f t="shared" si="21"/>
        <v>#VALUE!</v>
      </c>
      <c r="R650" t="e">
        <f>INDEX(reces_codes,MATCH(loaded!AI650,reason,0))</f>
        <v>#N/A</v>
      </c>
      <c r="S650" t="e">
        <f>INDEX(TDS_codes,MATCH(loaded!AK650,TDS,0))</f>
        <v>#N/A</v>
      </c>
      <c r="T650" t="e">
        <f>IF(M650=2,"",INDEX(method_codes,MATCH(loaded!AM650,method,0)))</f>
        <v>#N/A</v>
      </c>
      <c r="U650" t="e">
        <f>IF(M650=2,"",INDEX(inj_codes,MATCH(loaded!AO650,inj,0)))</f>
        <v>#N/A</v>
      </c>
      <c r="V650" t="e">
        <f>IF(M650=2,"",INDEX(drug_codes,MATCH(loaded!AQ650,drug,0)))</f>
        <v>#N/A</v>
      </c>
      <c r="W650" t="e">
        <f>IF(M650=2,"",_xlfn.IFNA(INDEX(drug_codes,MATCH(loaded!AS650,drug,0)),""))</f>
        <v>#N/A</v>
      </c>
      <c r="X650" t="e">
        <f>IF(M650=2,"",_xlfn.IFNA(INDEX(drug_codes,MATCH(loaded!AU650,drug,0)),""))</f>
        <v>#N/A</v>
      </c>
      <c r="Y650" t="e">
        <f>IF(M650=2,"",_xlfn.IFNA(INDEX(drug_codes,MATCH(loaded!AW650,drug,0)),""))</f>
        <v>#N/A</v>
      </c>
      <c r="Z650" t="e">
        <f>IF(M650=2,"",_xlfn.IFNA(INDEX(drug_codes,MATCH(loaded!AY650,drug,0)),""))</f>
        <v>#N/A</v>
      </c>
      <c r="AA650" t="e">
        <f>IF(M650=2,"",_xlfn.IFNA(INDEX(drug_codes,MATCH(loaded!BA650,drug,0)),""))</f>
        <v>#N/A</v>
      </c>
      <c r="AB650" t="e">
        <f>INDEX(MTT_codes,MATCH(loaded!BC650,MTT,0))</f>
        <v>#N/A</v>
      </c>
      <c r="AC650" t="str">
        <f>_xlfn.IFNA(INDEX(MTT_codes,MATCH(loaded!BE650,MTT,0)),"")</f>
        <v/>
      </c>
      <c r="AD650" t="str">
        <f>_xlfn.IFNA(INDEX(MTT_codes,MATCH(loaded!BG650,MTT,0)),"")</f>
        <v/>
      </c>
      <c r="AE650" t="str">
        <f>_xlfn.IFNA(INDEX(MTT_codes,MATCH(loaded!BI650,MTT,0)),"")</f>
        <v/>
      </c>
      <c r="AF650" t="str">
        <f>_xlfn.IFNA(INDEX(MTT_codes,MATCH(loaded!BK650,MTT,0)),"")</f>
        <v/>
      </c>
      <c r="AG650" t="str">
        <f>_xlfn.IFNA(INDEX(MTT_codes,MATCH(loaded!BM650,MTT,0)),"")</f>
        <v/>
      </c>
      <c r="AH650" t="e">
        <f>INDEX(liv_ar_codes,MATCH(loaded!BO650,liv_ar,0))</f>
        <v>#N/A</v>
      </c>
      <c r="AI650" t="str">
        <f>_xlfn.IFNA(INDEX(MTT_codes,MATCH(loaded!BQ650,MTT,0)),"")</f>
        <v/>
      </c>
      <c r="AJ650">
        <f>_xlfn.IFNA(INDEX(mental_codes,MATCH(loaded!BS650,mental,0)),9)</f>
        <v>9</v>
      </c>
    </row>
    <row r="651" spans="2:36">
      <c r="B651">
        <f>loaded!C651</f>
        <v>0</v>
      </c>
      <c r="C651">
        <f>loaded!I651</f>
        <v>0</v>
      </c>
      <c r="D651">
        <f>IF(loaded!K651="Male",1,IF(loaded!K651="Female",2,9))</f>
        <v>9</v>
      </c>
      <c r="E651" s="89" t="e">
        <f>IF(stats!$Y$13,DATE(RIGHT(loaded!M651,4),MID(loaded!M651,3,2),LEFT(loaded!M651,2)),DATE(RIGHT(loaded!M651,4), MID(loaded!M651,4,2),LEFT(loaded!M651,2)))</f>
        <v>#VALUE!</v>
      </c>
      <c r="F651" s="67" t="e">
        <f t="shared" si="20"/>
        <v>#VALUE!</v>
      </c>
      <c r="G651" t="str">
        <f>LEFT(loaded!O651,3)</f>
        <v/>
      </c>
      <c r="H651" s="67" t="str">
        <f>_xlfn.IFNA(INDEX(cntry_codes,MATCH(loaded!Q651,countries,0)),IF(loaded!Q651="","0003",""))</f>
        <v>0003</v>
      </c>
      <c r="I651" t="e">
        <f>INDEX(atsi_codes,MATCH(loaded!S651,atsi,0))</f>
        <v>#N/A</v>
      </c>
      <c r="J651" t="e">
        <f>INDEX(lang_codes,MATCH(loaded!U651,lang,0))</f>
        <v>#N/A</v>
      </c>
      <c r="K651" s="6">
        <f>loaded!W651</f>
        <v>0</v>
      </c>
      <c r="L651" t="e">
        <f>INDEX(us_acc_codes,MATCH(loaded!Y651,us_acc,0))</f>
        <v>#N/A</v>
      </c>
      <c r="M651" t="e">
        <f>INDEX(client_codes,MATCH(loaded!AA651,client,0))</f>
        <v>#N/A</v>
      </c>
      <c r="N651" t="e">
        <f>INDEX(src_ref_codes,MATCH(loaded!AC651,src_ref,0))</f>
        <v>#N/A</v>
      </c>
      <c r="O651" s="89" t="e">
        <f>IF(stats!$Y$13,DATE(RIGHT(loaded!AE651,4),MID(loaded!AE651,3,2),LEFT(loaded!AE651,2)),DATE(RIGHT(loaded!AE651,4),MID(loaded!AE651,4,2),LEFT(loaded!AE651,2)))</f>
        <v>#VALUE!</v>
      </c>
      <c r="P651" s="89" t="e">
        <f>IF(stats!$Y$13,DATE(RIGHT(loaded!AG651,4),MID(loaded!AG651,3,2),LEFT(loaded!AG651,2)),DATE(RIGHT(loaded!AG651,4),MID(loaded!AG651,4,2),LEFT(loaded!AG651,2)))</f>
        <v>#VALUE!</v>
      </c>
      <c r="Q651" s="67" t="e">
        <f t="shared" si="21"/>
        <v>#VALUE!</v>
      </c>
      <c r="R651" t="e">
        <f>INDEX(reces_codes,MATCH(loaded!AI651,reason,0))</f>
        <v>#N/A</v>
      </c>
      <c r="S651" t="e">
        <f>INDEX(TDS_codes,MATCH(loaded!AK651,TDS,0))</f>
        <v>#N/A</v>
      </c>
      <c r="T651" t="e">
        <f>IF(M651=2,"",INDEX(method_codes,MATCH(loaded!AM651,method,0)))</f>
        <v>#N/A</v>
      </c>
      <c r="U651" t="e">
        <f>IF(M651=2,"",INDEX(inj_codes,MATCH(loaded!AO651,inj,0)))</f>
        <v>#N/A</v>
      </c>
      <c r="V651" t="e">
        <f>IF(M651=2,"",INDEX(drug_codes,MATCH(loaded!AQ651,drug,0)))</f>
        <v>#N/A</v>
      </c>
      <c r="W651" t="e">
        <f>IF(M651=2,"",_xlfn.IFNA(INDEX(drug_codes,MATCH(loaded!AS651,drug,0)),""))</f>
        <v>#N/A</v>
      </c>
      <c r="X651" t="e">
        <f>IF(M651=2,"",_xlfn.IFNA(INDEX(drug_codes,MATCH(loaded!AU651,drug,0)),""))</f>
        <v>#N/A</v>
      </c>
      <c r="Y651" t="e">
        <f>IF(M651=2,"",_xlfn.IFNA(INDEX(drug_codes,MATCH(loaded!AW651,drug,0)),""))</f>
        <v>#N/A</v>
      </c>
      <c r="Z651" t="e">
        <f>IF(M651=2,"",_xlfn.IFNA(INDEX(drug_codes,MATCH(loaded!AY651,drug,0)),""))</f>
        <v>#N/A</v>
      </c>
      <c r="AA651" t="e">
        <f>IF(M651=2,"",_xlfn.IFNA(INDEX(drug_codes,MATCH(loaded!BA651,drug,0)),""))</f>
        <v>#N/A</v>
      </c>
      <c r="AB651" t="e">
        <f>INDEX(MTT_codes,MATCH(loaded!BC651,MTT,0))</f>
        <v>#N/A</v>
      </c>
      <c r="AC651" t="str">
        <f>_xlfn.IFNA(INDEX(MTT_codes,MATCH(loaded!BE651,MTT,0)),"")</f>
        <v/>
      </c>
      <c r="AD651" t="str">
        <f>_xlfn.IFNA(INDEX(MTT_codes,MATCH(loaded!BG651,MTT,0)),"")</f>
        <v/>
      </c>
      <c r="AE651" t="str">
        <f>_xlfn.IFNA(INDEX(MTT_codes,MATCH(loaded!BI651,MTT,0)),"")</f>
        <v/>
      </c>
      <c r="AF651" t="str">
        <f>_xlfn.IFNA(INDEX(MTT_codes,MATCH(loaded!BK651,MTT,0)),"")</f>
        <v/>
      </c>
      <c r="AG651" t="str">
        <f>_xlfn.IFNA(INDEX(MTT_codes,MATCH(loaded!BM651,MTT,0)),"")</f>
        <v/>
      </c>
      <c r="AH651" t="e">
        <f>INDEX(liv_ar_codes,MATCH(loaded!BO651,liv_ar,0))</f>
        <v>#N/A</v>
      </c>
      <c r="AI651" t="str">
        <f>_xlfn.IFNA(INDEX(MTT_codes,MATCH(loaded!BQ651,MTT,0)),"")</f>
        <v/>
      </c>
      <c r="AJ651">
        <f>_xlfn.IFNA(INDEX(mental_codes,MATCH(loaded!BS651,mental,0)),9)</f>
        <v>9</v>
      </c>
    </row>
    <row r="652" spans="2:36">
      <c r="B652">
        <f>loaded!C652</f>
        <v>0</v>
      </c>
      <c r="C652">
        <f>loaded!I652</f>
        <v>0</v>
      </c>
      <c r="D652">
        <f>IF(loaded!K652="Male",1,IF(loaded!K652="Female",2,9))</f>
        <v>9</v>
      </c>
      <c r="E652" s="89" t="e">
        <f>IF(stats!$Y$13,DATE(RIGHT(loaded!M652,4),MID(loaded!M652,3,2),LEFT(loaded!M652,2)),DATE(RIGHT(loaded!M652,4), MID(loaded!M652,4,2),LEFT(loaded!M652,2)))</f>
        <v>#VALUE!</v>
      </c>
      <c r="F652" s="67" t="e">
        <f t="shared" si="20"/>
        <v>#VALUE!</v>
      </c>
      <c r="G652" t="str">
        <f>LEFT(loaded!O652,3)</f>
        <v/>
      </c>
      <c r="H652" s="67" t="str">
        <f>_xlfn.IFNA(INDEX(cntry_codes,MATCH(loaded!Q652,countries,0)),IF(loaded!Q652="","0003",""))</f>
        <v>0003</v>
      </c>
      <c r="I652" t="e">
        <f>INDEX(atsi_codes,MATCH(loaded!S652,atsi,0))</f>
        <v>#N/A</v>
      </c>
      <c r="J652" t="e">
        <f>INDEX(lang_codes,MATCH(loaded!U652,lang,0))</f>
        <v>#N/A</v>
      </c>
      <c r="K652" s="6">
        <f>loaded!W652</f>
        <v>0</v>
      </c>
      <c r="L652" t="e">
        <f>INDEX(us_acc_codes,MATCH(loaded!Y652,us_acc,0))</f>
        <v>#N/A</v>
      </c>
      <c r="M652" t="e">
        <f>INDEX(client_codes,MATCH(loaded!AA652,client,0))</f>
        <v>#N/A</v>
      </c>
      <c r="N652" t="e">
        <f>INDEX(src_ref_codes,MATCH(loaded!AC652,src_ref,0))</f>
        <v>#N/A</v>
      </c>
      <c r="O652" s="89" t="e">
        <f>IF(stats!$Y$13,DATE(RIGHT(loaded!AE652,4),MID(loaded!AE652,3,2),LEFT(loaded!AE652,2)),DATE(RIGHT(loaded!AE652,4),MID(loaded!AE652,4,2),LEFT(loaded!AE652,2)))</f>
        <v>#VALUE!</v>
      </c>
      <c r="P652" s="89" t="e">
        <f>IF(stats!$Y$13,DATE(RIGHT(loaded!AG652,4),MID(loaded!AG652,3,2),LEFT(loaded!AG652,2)),DATE(RIGHT(loaded!AG652,4),MID(loaded!AG652,4,2),LEFT(loaded!AG652,2)))</f>
        <v>#VALUE!</v>
      </c>
      <c r="Q652" s="67" t="e">
        <f t="shared" si="21"/>
        <v>#VALUE!</v>
      </c>
      <c r="R652" t="e">
        <f>INDEX(reces_codes,MATCH(loaded!AI652,reason,0))</f>
        <v>#N/A</v>
      </c>
      <c r="S652" t="e">
        <f>INDEX(TDS_codes,MATCH(loaded!AK652,TDS,0))</f>
        <v>#N/A</v>
      </c>
      <c r="T652" t="e">
        <f>IF(M652=2,"",INDEX(method_codes,MATCH(loaded!AM652,method,0)))</f>
        <v>#N/A</v>
      </c>
      <c r="U652" t="e">
        <f>IF(M652=2,"",INDEX(inj_codes,MATCH(loaded!AO652,inj,0)))</f>
        <v>#N/A</v>
      </c>
      <c r="V652" t="e">
        <f>IF(M652=2,"",INDEX(drug_codes,MATCH(loaded!AQ652,drug,0)))</f>
        <v>#N/A</v>
      </c>
      <c r="W652" t="e">
        <f>IF(M652=2,"",_xlfn.IFNA(INDEX(drug_codes,MATCH(loaded!AS652,drug,0)),""))</f>
        <v>#N/A</v>
      </c>
      <c r="X652" t="e">
        <f>IF(M652=2,"",_xlfn.IFNA(INDEX(drug_codes,MATCH(loaded!AU652,drug,0)),""))</f>
        <v>#N/A</v>
      </c>
      <c r="Y652" t="e">
        <f>IF(M652=2,"",_xlfn.IFNA(INDEX(drug_codes,MATCH(loaded!AW652,drug,0)),""))</f>
        <v>#N/A</v>
      </c>
      <c r="Z652" t="e">
        <f>IF(M652=2,"",_xlfn.IFNA(INDEX(drug_codes,MATCH(loaded!AY652,drug,0)),""))</f>
        <v>#N/A</v>
      </c>
      <c r="AA652" t="e">
        <f>IF(M652=2,"",_xlfn.IFNA(INDEX(drug_codes,MATCH(loaded!BA652,drug,0)),""))</f>
        <v>#N/A</v>
      </c>
      <c r="AB652" t="e">
        <f>INDEX(MTT_codes,MATCH(loaded!BC652,MTT,0))</f>
        <v>#N/A</v>
      </c>
      <c r="AC652" t="str">
        <f>_xlfn.IFNA(INDEX(MTT_codes,MATCH(loaded!BE652,MTT,0)),"")</f>
        <v/>
      </c>
      <c r="AD652" t="str">
        <f>_xlfn.IFNA(INDEX(MTT_codes,MATCH(loaded!BG652,MTT,0)),"")</f>
        <v/>
      </c>
      <c r="AE652" t="str">
        <f>_xlfn.IFNA(INDEX(MTT_codes,MATCH(loaded!BI652,MTT,0)),"")</f>
        <v/>
      </c>
      <c r="AF652" t="str">
        <f>_xlfn.IFNA(INDEX(MTT_codes,MATCH(loaded!BK652,MTT,0)),"")</f>
        <v/>
      </c>
      <c r="AG652" t="str">
        <f>_xlfn.IFNA(INDEX(MTT_codes,MATCH(loaded!BM652,MTT,0)),"")</f>
        <v/>
      </c>
      <c r="AH652" t="e">
        <f>INDEX(liv_ar_codes,MATCH(loaded!BO652,liv_ar,0))</f>
        <v>#N/A</v>
      </c>
      <c r="AI652" t="str">
        <f>_xlfn.IFNA(INDEX(MTT_codes,MATCH(loaded!BQ652,MTT,0)),"")</f>
        <v/>
      </c>
      <c r="AJ652">
        <f>_xlfn.IFNA(INDEX(mental_codes,MATCH(loaded!BS652,mental,0)),9)</f>
        <v>9</v>
      </c>
    </row>
    <row r="653" spans="2:36">
      <c r="B653">
        <f>loaded!C653</f>
        <v>0</v>
      </c>
      <c r="C653">
        <f>loaded!I653</f>
        <v>0</v>
      </c>
      <c r="D653">
        <f>IF(loaded!K653="Male",1,IF(loaded!K653="Female",2,9))</f>
        <v>9</v>
      </c>
      <c r="E653" s="89" t="e">
        <f>IF(stats!$Y$13,DATE(RIGHT(loaded!M653,4),MID(loaded!M653,3,2),LEFT(loaded!M653,2)),DATE(RIGHT(loaded!M653,4), MID(loaded!M653,4,2),LEFT(loaded!M653,2)))</f>
        <v>#VALUE!</v>
      </c>
      <c r="F653" s="67" t="e">
        <f t="shared" si="20"/>
        <v>#VALUE!</v>
      </c>
      <c r="G653" t="str">
        <f>LEFT(loaded!O653,3)</f>
        <v/>
      </c>
      <c r="H653" s="67" t="str">
        <f>_xlfn.IFNA(INDEX(cntry_codes,MATCH(loaded!Q653,countries,0)),IF(loaded!Q653="","0003",""))</f>
        <v>0003</v>
      </c>
      <c r="I653" t="e">
        <f>INDEX(atsi_codes,MATCH(loaded!S653,atsi,0))</f>
        <v>#N/A</v>
      </c>
      <c r="J653" t="e">
        <f>INDEX(lang_codes,MATCH(loaded!U653,lang,0))</f>
        <v>#N/A</v>
      </c>
      <c r="K653" s="6">
        <f>loaded!W653</f>
        <v>0</v>
      </c>
      <c r="L653" t="e">
        <f>INDEX(us_acc_codes,MATCH(loaded!Y653,us_acc,0))</f>
        <v>#N/A</v>
      </c>
      <c r="M653" t="e">
        <f>INDEX(client_codes,MATCH(loaded!AA653,client,0))</f>
        <v>#N/A</v>
      </c>
      <c r="N653" t="e">
        <f>INDEX(src_ref_codes,MATCH(loaded!AC653,src_ref,0))</f>
        <v>#N/A</v>
      </c>
      <c r="O653" s="89" t="e">
        <f>IF(stats!$Y$13,DATE(RIGHT(loaded!AE653,4),MID(loaded!AE653,3,2),LEFT(loaded!AE653,2)),DATE(RIGHT(loaded!AE653,4),MID(loaded!AE653,4,2),LEFT(loaded!AE653,2)))</f>
        <v>#VALUE!</v>
      </c>
      <c r="P653" s="89" t="e">
        <f>IF(stats!$Y$13,DATE(RIGHT(loaded!AG653,4),MID(loaded!AG653,3,2),LEFT(loaded!AG653,2)),DATE(RIGHT(loaded!AG653,4),MID(loaded!AG653,4,2),LEFT(loaded!AG653,2)))</f>
        <v>#VALUE!</v>
      </c>
      <c r="Q653" s="67" t="e">
        <f t="shared" si="21"/>
        <v>#VALUE!</v>
      </c>
      <c r="R653" t="e">
        <f>INDEX(reces_codes,MATCH(loaded!AI653,reason,0))</f>
        <v>#N/A</v>
      </c>
      <c r="S653" t="e">
        <f>INDEX(TDS_codes,MATCH(loaded!AK653,TDS,0))</f>
        <v>#N/A</v>
      </c>
      <c r="T653" t="e">
        <f>IF(M653=2,"",INDEX(method_codes,MATCH(loaded!AM653,method,0)))</f>
        <v>#N/A</v>
      </c>
      <c r="U653" t="e">
        <f>IF(M653=2,"",INDEX(inj_codes,MATCH(loaded!AO653,inj,0)))</f>
        <v>#N/A</v>
      </c>
      <c r="V653" t="e">
        <f>IF(M653=2,"",INDEX(drug_codes,MATCH(loaded!AQ653,drug,0)))</f>
        <v>#N/A</v>
      </c>
      <c r="W653" t="e">
        <f>IF(M653=2,"",_xlfn.IFNA(INDEX(drug_codes,MATCH(loaded!AS653,drug,0)),""))</f>
        <v>#N/A</v>
      </c>
      <c r="X653" t="e">
        <f>IF(M653=2,"",_xlfn.IFNA(INDEX(drug_codes,MATCH(loaded!AU653,drug,0)),""))</f>
        <v>#N/A</v>
      </c>
      <c r="Y653" t="e">
        <f>IF(M653=2,"",_xlfn.IFNA(INDEX(drug_codes,MATCH(loaded!AW653,drug,0)),""))</f>
        <v>#N/A</v>
      </c>
      <c r="Z653" t="e">
        <f>IF(M653=2,"",_xlfn.IFNA(INDEX(drug_codes,MATCH(loaded!AY653,drug,0)),""))</f>
        <v>#N/A</v>
      </c>
      <c r="AA653" t="e">
        <f>IF(M653=2,"",_xlfn.IFNA(INDEX(drug_codes,MATCH(loaded!BA653,drug,0)),""))</f>
        <v>#N/A</v>
      </c>
      <c r="AB653" t="e">
        <f>INDEX(MTT_codes,MATCH(loaded!BC653,MTT,0))</f>
        <v>#N/A</v>
      </c>
      <c r="AC653" t="str">
        <f>_xlfn.IFNA(INDEX(MTT_codes,MATCH(loaded!BE653,MTT,0)),"")</f>
        <v/>
      </c>
      <c r="AD653" t="str">
        <f>_xlfn.IFNA(INDEX(MTT_codes,MATCH(loaded!BG653,MTT,0)),"")</f>
        <v/>
      </c>
      <c r="AE653" t="str">
        <f>_xlfn.IFNA(INDEX(MTT_codes,MATCH(loaded!BI653,MTT,0)),"")</f>
        <v/>
      </c>
      <c r="AF653" t="str">
        <f>_xlfn.IFNA(INDEX(MTT_codes,MATCH(loaded!BK653,MTT,0)),"")</f>
        <v/>
      </c>
      <c r="AG653" t="str">
        <f>_xlfn.IFNA(INDEX(MTT_codes,MATCH(loaded!BM653,MTT,0)),"")</f>
        <v/>
      </c>
      <c r="AH653" t="e">
        <f>INDEX(liv_ar_codes,MATCH(loaded!BO653,liv_ar,0))</f>
        <v>#N/A</v>
      </c>
      <c r="AI653" t="str">
        <f>_xlfn.IFNA(INDEX(MTT_codes,MATCH(loaded!BQ653,MTT,0)),"")</f>
        <v/>
      </c>
      <c r="AJ653">
        <f>_xlfn.IFNA(INDEX(mental_codes,MATCH(loaded!BS653,mental,0)),9)</f>
        <v>9</v>
      </c>
    </row>
    <row r="654" spans="2:36">
      <c r="B654">
        <f>loaded!C654</f>
        <v>0</v>
      </c>
      <c r="C654">
        <f>loaded!I654</f>
        <v>0</v>
      </c>
      <c r="D654">
        <f>IF(loaded!K654="Male",1,IF(loaded!K654="Female",2,9))</f>
        <v>9</v>
      </c>
      <c r="E654" s="89" t="e">
        <f>IF(stats!$Y$13,DATE(RIGHT(loaded!M654,4),MID(loaded!M654,3,2),LEFT(loaded!M654,2)),DATE(RIGHT(loaded!M654,4), MID(loaded!M654,4,2),LEFT(loaded!M654,2)))</f>
        <v>#VALUE!</v>
      </c>
      <c r="F654" s="67" t="e">
        <f t="shared" si="20"/>
        <v>#VALUE!</v>
      </c>
      <c r="G654" t="str">
        <f>LEFT(loaded!O654,3)</f>
        <v/>
      </c>
      <c r="H654" s="67" t="str">
        <f>_xlfn.IFNA(INDEX(cntry_codes,MATCH(loaded!Q654,countries,0)),IF(loaded!Q654="","0003",""))</f>
        <v>0003</v>
      </c>
      <c r="I654" t="e">
        <f>INDEX(atsi_codes,MATCH(loaded!S654,atsi,0))</f>
        <v>#N/A</v>
      </c>
      <c r="J654" t="e">
        <f>INDEX(lang_codes,MATCH(loaded!U654,lang,0))</f>
        <v>#N/A</v>
      </c>
      <c r="K654" s="6">
        <f>loaded!W654</f>
        <v>0</v>
      </c>
      <c r="L654" t="e">
        <f>INDEX(us_acc_codes,MATCH(loaded!Y654,us_acc,0))</f>
        <v>#N/A</v>
      </c>
      <c r="M654" t="e">
        <f>INDEX(client_codes,MATCH(loaded!AA654,client,0))</f>
        <v>#N/A</v>
      </c>
      <c r="N654" t="e">
        <f>INDEX(src_ref_codes,MATCH(loaded!AC654,src_ref,0))</f>
        <v>#N/A</v>
      </c>
      <c r="O654" s="89" t="e">
        <f>IF(stats!$Y$13,DATE(RIGHT(loaded!AE654,4),MID(loaded!AE654,3,2),LEFT(loaded!AE654,2)),DATE(RIGHT(loaded!AE654,4),MID(loaded!AE654,4,2),LEFT(loaded!AE654,2)))</f>
        <v>#VALUE!</v>
      </c>
      <c r="P654" s="89" t="e">
        <f>IF(stats!$Y$13,DATE(RIGHT(loaded!AG654,4),MID(loaded!AG654,3,2),LEFT(loaded!AG654,2)),DATE(RIGHT(loaded!AG654,4),MID(loaded!AG654,4,2),LEFT(loaded!AG654,2)))</f>
        <v>#VALUE!</v>
      </c>
      <c r="Q654" s="67" t="e">
        <f t="shared" si="21"/>
        <v>#VALUE!</v>
      </c>
      <c r="R654" t="e">
        <f>INDEX(reces_codes,MATCH(loaded!AI654,reason,0))</f>
        <v>#N/A</v>
      </c>
      <c r="S654" t="e">
        <f>INDEX(TDS_codes,MATCH(loaded!AK654,TDS,0))</f>
        <v>#N/A</v>
      </c>
      <c r="T654" t="e">
        <f>IF(M654=2,"",INDEX(method_codes,MATCH(loaded!AM654,method,0)))</f>
        <v>#N/A</v>
      </c>
      <c r="U654" t="e">
        <f>IF(M654=2,"",INDEX(inj_codes,MATCH(loaded!AO654,inj,0)))</f>
        <v>#N/A</v>
      </c>
      <c r="V654" t="e">
        <f>IF(M654=2,"",INDEX(drug_codes,MATCH(loaded!AQ654,drug,0)))</f>
        <v>#N/A</v>
      </c>
      <c r="W654" t="e">
        <f>IF(M654=2,"",_xlfn.IFNA(INDEX(drug_codes,MATCH(loaded!AS654,drug,0)),""))</f>
        <v>#N/A</v>
      </c>
      <c r="X654" t="e">
        <f>IF(M654=2,"",_xlfn.IFNA(INDEX(drug_codes,MATCH(loaded!AU654,drug,0)),""))</f>
        <v>#N/A</v>
      </c>
      <c r="Y654" t="e">
        <f>IF(M654=2,"",_xlfn.IFNA(INDEX(drug_codes,MATCH(loaded!AW654,drug,0)),""))</f>
        <v>#N/A</v>
      </c>
      <c r="Z654" t="e">
        <f>IF(M654=2,"",_xlfn.IFNA(INDEX(drug_codes,MATCH(loaded!AY654,drug,0)),""))</f>
        <v>#N/A</v>
      </c>
      <c r="AA654" t="e">
        <f>IF(M654=2,"",_xlfn.IFNA(INDEX(drug_codes,MATCH(loaded!BA654,drug,0)),""))</f>
        <v>#N/A</v>
      </c>
      <c r="AB654" t="e">
        <f>INDEX(MTT_codes,MATCH(loaded!BC654,MTT,0))</f>
        <v>#N/A</v>
      </c>
      <c r="AC654" t="str">
        <f>_xlfn.IFNA(INDEX(MTT_codes,MATCH(loaded!BE654,MTT,0)),"")</f>
        <v/>
      </c>
      <c r="AD654" t="str">
        <f>_xlfn.IFNA(INDEX(MTT_codes,MATCH(loaded!BG654,MTT,0)),"")</f>
        <v/>
      </c>
      <c r="AE654" t="str">
        <f>_xlfn.IFNA(INDEX(MTT_codes,MATCH(loaded!BI654,MTT,0)),"")</f>
        <v/>
      </c>
      <c r="AF654" t="str">
        <f>_xlfn.IFNA(INDEX(MTT_codes,MATCH(loaded!BK654,MTT,0)),"")</f>
        <v/>
      </c>
      <c r="AG654" t="str">
        <f>_xlfn.IFNA(INDEX(MTT_codes,MATCH(loaded!BM654,MTT,0)),"")</f>
        <v/>
      </c>
      <c r="AH654" t="e">
        <f>INDEX(liv_ar_codes,MATCH(loaded!BO654,liv_ar,0))</f>
        <v>#N/A</v>
      </c>
      <c r="AI654" t="str">
        <f>_xlfn.IFNA(INDEX(MTT_codes,MATCH(loaded!BQ654,MTT,0)),"")</f>
        <v/>
      </c>
      <c r="AJ654">
        <f>_xlfn.IFNA(INDEX(mental_codes,MATCH(loaded!BS654,mental,0)),9)</f>
        <v>9</v>
      </c>
    </row>
    <row r="655" spans="2:36">
      <c r="B655">
        <f>loaded!C655</f>
        <v>0</v>
      </c>
      <c r="C655">
        <f>loaded!I655</f>
        <v>0</v>
      </c>
      <c r="D655">
        <f>IF(loaded!K655="Male",1,IF(loaded!K655="Female",2,9))</f>
        <v>9</v>
      </c>
      <c r="E655" s="89" t="e">
        <f>IF(stats!$Y$13,DATE(RIGHT(loaded!M655,4),MID(loaded!M655,3,2),LEFT(loaded!M655,2)),DATE(RIGHT(loaded!M655,4), MID(loaded!M655,4,2),LEFT(loaded!M655,2)))</f>
        <v>#VALUE!</v>
      </c>
      <c r="F655" s="67" t="e">
        <f t="shared" si="20"/>
        <v>#VALUE!</v>
      </c>
      <c r="G655" t="str">
        <f>LEFT(loaded!O655,3)</f>
        <v/>
      </c>
      <c r="H655" s="67" t="str">
        <f>_xlfn.IFNA(INDEX(cntry_codes,MATCH(loaded!Q655,countries,0)),IF(loaded!Q655="","0003",""))</f>
        <v>0003</v>
      </c>
      <c r="I655" t="e">
        <f>INDEX(atsi_codes,MATCH(loaded!S655,atsi,0))</f>
        <v>#N/A</v>
      </c>
      <c r="J655" t="e">
        <f>INDEX(lang_codes,MATCH(loaded!U655,lang,0))</f>
        <v>#N/A</v>
      </c>
      <c r="K655" s="6">
        <f>loaded!W655</f>
        <v>0</v>
      </c>
      <c r="L655" t="e">
        <f>INDEX(us_acc_codes,MATCH(loaded!Y655,us_acc,0))</f>
        <v>#N/A</v>
      </c>
      <c r="M655" t="e">
        <f>INDEX(client_codes,MATCH(loaded!AA655,client,0))</f>
        <v>#N/A</v>
      </c>
      <c r="N655" t="e">
        <f>INDEX(src_ref_codes,MATCH(loaded!AC655,src_ref,0))</f>
        <v>#N/A</v>
      </c>
      <c r="O655" s="89" t="e">
        <f>IF(stats!$Y$13,DATE(RIGHT(loaded!AE655,4),MID(loaded!AE655,3,2),LEFT(loaded!AE655,2)),DATE(RIGHT(loaded!AE655,4),MID(loaded!AE655,4,2),LEFT(loaded!AE655,2)))</f>
        <v>#VALUE!</v>
      </c>
      <c r="P655" s="89" t="e">
        <f>IF(stats!$Y$13,DATE(RIGHT(loaded!AG655,4),MID(loaded!AG655,3,2),LEFT(loaded!AG655,2)),DATE(RIGHT(loaded!AG655,4),MID(loaded!AG655,4,2),LEFT(loaded!AG655,2)))</f>
        <v>#VALUE!</v>
      </c>
      <c r="Q655" s="67" t="e">
        <f t="shared" si="21"/>
        <v>#VALUE!</v>
      </c>
      <c r="R655" t="e">
        <f>INDEX(reces_codes,MATCH(loaded!AI655,reason,0))</f>
        <v>#N/A</v>
      </c>
      <c r="S655" t="e">
        <f>INDEX(TDS_codes,MATCH(loaded!AK655,TDS,0))</f>
        <v>#N/A</v>
      </c>
      <c r="T655" t="e">
        <f>IF(M655=2,"",INDEX(method_codes,MATCH(loaded!AM655,method,0)))</f>
        <v>#N/A</v>
      </c>
      <c r="U655" t="e">
        <f>IF(M655=2,"",INDEX(inj_codes,MATCH(loaded!AO655,inj,0)))</f>
        <v>#N/A</v>
      </c>
      <c r="V655" t="e">
        <f>IF(M655=2,"",INDEX(drug_codes,MATCH(loaded!AQ655,drug,0)))</f>
        <v>#N/A</v>
      </c>
      <c r="W655" t="e">
        <f>IF(M655=2,"",_xlfn.IFNA(INDEX(drug_codes,MATCH(loaded!AS655,drug,0)),""))</f>
        <v>#N/A</v>
      </c>
      <c r="X655" t="e">
        <f>IF(M655=2,"",_xlfn.IFNA(INDEX(drug_codes,MATCH(loaded!AU655,drug,0)),""))</f>
        <v>#N/A</v>
      </c>
      <c r="Y655" t="e">
        <f>IF(M655=2,"",_xlfn.IFNA(INDEX(drug_codes,MATCH(loaded!AW655,drug,0)),""))</f>
        <v>#N/A</v>
      </c>
      <c r="Z655" t="e">
        <f>IF(M655=2,"",_xlfn.IFNA(INDEX(drug_codes,MATCH(loaded!AY655,drug,0)),""))</f>
        <v>#N/A</v>
      </c>
      <c r="AA655" t="e">
        <f>IF(M655=2,"",_xlfn.IFNA(INDEX(drug_codes,MATCH(loaded!BA655,drug,0)),""))</f>
        <v>#N/A</v>
      </c>
      <c r="AB655" t="e">
        <f>INDEX(MTT_codes,MATCH(loaded!BC655,MTT,0))</f>
        <v>#N/A</v>
      </c>
      <c r="AC655" t="str">
        <f>_xlfn.IFNA(INDEX(MTT_codes,MATCH(loaded!BE655,MTT,0)),"")</f>
        <v/>
      </c>
      <c r="AD655" t="str">
        <f>_xlfn.IFNA(INDEX(MTT_codes,MATCH(loaded!BG655,MTT,0)),"")</f>
        <v/>
      </c>
      <c r="AE655" t="str">
        <f>_xlfn.IFNA(INDEX(MTT_codes,MATCH(loaded!BI655,MTT,0)),"")</f>
        <v/>
      </c>
      <c r="AF655" t="str">
        <f>_xlfn.IFNA(INDEX(MTT_codes,MATCH(loaded!BK655,MTT,0)),"")</f>
        <v/>
      </c>
      <c r="AG655" t="str">
        <f>_xlfn.IFNA(INDEX(MTT_codes,MATCH(loaded!BM655,MTT,0)),"")</f>
        <v/>
      </c>
      <c r="AH655" t="e">
        <f>INDEX(liv_ar_codes,MATCH(loaded!BO655,liv_ar,0))</f>
        <v>#N/A</v>
      </c>
      <c r="AI655" t="str">
        <f>_xlfn.IFNA(INDEX(MTT_codes,MATCH(loaded!BQ655,MTT,0)),"")</f>
        <v/>
      </c>
      <c r="AJ655">
        <f>_xlfn.IFNA(INDEX(mental_codes,MATCH(loaded!BS655,mental,0)),9)</f>
        <v>9</v>
      </c>
    </row>
    <row r="656" spans="2:36">
      <c r="B656">
        <f>loaded!C656</f>
        <v>0</v>
      </c>
      <c r="C656">
        <f>loaded!I656</f>
        <v>0</v>
      </c>
      <c r="D656">
        <f>IF(loaded!K656="Male",1,IF(loaded!K656="Female",2,9))</f>
        <v>9</v>
      </c>
      <c r="E656" s="89" t="e">
        <f>IF(stats!$Y$13,DATE(RIGHT(loaded!M656,4),MID(loaded!M656,3,2),LEFT(loaded!M656,2)),DATE(RIGHT(loaded!M656,4), MID(loaded!M656,4,2),LEFT(loaded!M656,2)))</f>
        <v>#VALUE!</v>
      </c>
      <c r="F656" s="67" t="e">
        <f t="shared" si="20"/>
        <v>#VALUE!</v>
      </c>
      <c r="G656" t="str">
        <f>LEFT(loaded!O656,3)</f>
        <v/>
      </c>
      <c r="H656" s="67" t="str">
        <f>_xlfn.IFNA(INDEX(cntry_codes,MATCH(loaded!Q656,countries,0)),IF(loaded!Q656="","0003",""))</f>
        <v>0003</v>
      </c>
      <c r="I656" t="e">
        <f>INDEX(atsi_codes,MATCH(loaded!S656,atsi,0))</f>
        <v>#N/A</v>
      </c>
      <c r="J656" t="e">
        <f>INDEX(lang_codes,MATCH(loaded!U656,lang,0))</f>
        <v>#N/A</v>
      </c>
      <c r="K656" s="6">
        <f>loaded!W656</f>
        <v>0</v>
      </c>
      <c r="L656" t="e">
        <f>INDEX(us_acc_codes,MATCH(loaded!Y656,us_acc,0))</f>
        <v>#N/A</v>
      </c>
      <c r="M656" t="e">
        <f>INDEX(client_codes,MATCH(loaded!AA656,client,0))</f>
        <v>#N/A</v>
      </c>
      <c r="N656" t="e">
        <f>INDEX(src_ref_codes,MATCH(loaded!AC656,src_ref,0))</f>
        <v>#N/A</v>
      </c>
      <c r="O656" s="89" t="e">
        <f>IF(stats!$Y$13,DATE(RIGHT(loaded!AE656,4),MID(loaded!AE656,3,2),LEFT(loaded!AE656,2)),DATE(RIGHT(loaded!AE656,4),MID(loaded!AE656,4,2),LEFT(loaded!AE656,2)))</f>
        <v>#VALUE!</v>
      </c>
      <c r="P656" s="89" t="e">
        <f>IF(stats!$Y$13,DATE(RIGHT(loaded!AG656,4),MID(loaded!AG656,3,2),LEFT(loaded!AG656,2)),DATE(RIGHT(loaded!AG656,4),MID(loaded!AG656,4,2),LEFT(loaded!AG656,2)))</f>
        <v>#VALUE!</v>
      </c>
      <c r="Q656" s="67" t="e">
        <f t="shared" si="21"/>
        <v>#VALUE!</v>
      </c>
      <c r="R656" t="e">
        <f>INDEX(reces_codes,MATCH(loaded!AI656,reason,0))</f>
        <v>#N/A</v>
      </c>
      <c r="S656" t="e">
        <f>INDEX(TDS_codes,MATCH(loaded!AK656,TDS,0))</f>
        <v>#N/A</v>
      </c>
      <c r="T656" t="e">
        <f>IF(M656=2,"",INDEX(method_codes,MATCH(loaded!AM656,method,0)))</f>
        <v>#N/A</v>
      </c>
      <c r="U656" t="e">
        <f>IF(M656=2,"",INDEX(inj_codes,MATCH(loaded!AO656,inj,0)))</f>
        <v>#N/A</v>
      </c>
      <c r="V656" t="e">
        <f>IF(M656=2,"",INDEX(drug_codes,MATCH(loaded!AQ656,drug,0)))</f>
        <v>#N/A</v>
      </c>
      <c r="W656" t="e">
        <f>IF(M656=2,"",_xlfn.IFNA(INDEX(drug_codes,MATCH(loaded!AS656,drug,0)),""))</f>
        <v>#N/A</v>
      </c>
      <c r="X656" t="e">
        <f>IF(M656=2,"",_xlfn.IFNA(INDEX(drug_codes,MATCH(loaded!AU656,drug,0)),""))</f>
        <v>#N/A</v>
      </c>
      <c r="Y656" t="e">
        <f>IF(M656=2,"",_xlfn.IFNA(INDEX(drug_codes,MATCH(loaded!AW656,drug,0)),""))</f>
        <v>#N/A</v>
      </c>
      <c r="Z656" t="e">
        <f>IF(M656=2,"",_xlfn.IFNA(INDEX(drug_codes,MATCH(loaded!AY656,drug,0)),""))</f>
        <v>#N/A</v>
      </c>
      <c r="AA656" t="e">
        <f>IF(M656=2,"",_xlfn.IFNA(INDEX(drug_codes,MATCH(loaded!BA656,drug,0)),""))</f>
        <v>#N/A</v>
      </c>
      <c r="AB656" t="e">
        <f>INDEX(MTT_codes,MATCH(loaded!BC656,MTT,0))</f>
        <v>#N/A</v>
      </c>
      <c r="AC656" t="str">
        <f>_xlfn.IFNA(INDEX(MTT_codes,MATCH(loaded!BE656,MTT,0)),"")</f>
        <v/>
      </c>
      <c r="AD656" t="str">
        <f>_xlfn.IFNA(INDEX(MTT_codes,MATCH(loaded!BG656,MTT,0)),"")</f>
        <v/>
      </c>
      <c r="AE656" t="str">
        <f>_xlfn.IFNA(INDEX(MTT_codes,MATCH(loaded!BI656,MTT,0)),"")</f>
        <v/>
      </c>
      <c r="AF656" t="str">
        <f>_xlfn.IFNA(INDEX(MTT_codes,MATCH(loaded!BK656,MTT,0)),"")</f>
        <v/>
      </c>
      <c r="AG656" t="str">
        <f>_xlfn.IFNA(INDEX(MTT_codes,MATCH(loaded!BM656,MTT,0)),"")</f>
        <v/>
      </c>
      <c r="AH656" t="e">
        <f>INDEX(liv_ar_codes,MATCH(loaded!BO656,liv_ar,0))</f>
        <v>#N/A</v>
      </c>
      <c r="AI656" t="str">
        <f>_xlfn.IFNA(INDEX(MTT_codes,MATCH(loaded!BQ656,MTT,0)),"")</f>
        <v/>
      </c>
      <c r="AJ656">
        <f>_xlfn.IFNA(INDEX(mental_codes,MATCH(loaded!BS656,mental,0)),9)</f>
        <v>9</v>
      </c>
    </row>
    <row r="657" spans="2:36">
      <c r="B657">
        <f>loaded!C657</f>
        <v>0</v>
      </c>
      <c r="C657">
        <f>loaded!I657</f>
        <v>0</v>
      </c>
      <c r="D657">
        <f>IF(loaded!K657="Male",1,IF(loaded!K657="Female",2,9))</f>
        <v>9</v>
      </c>
      <c r="E657" s="89" t="e">
        <f>IF(stats!$Y$13,DATE(RIGHT(loaded!M657,4),MID(loaded!M657,3,2),LEFT(loaded!M657,2)),DATE(RIGHT(loaded!M657,4), MID(loaded!M657,4,2),LEFT(loaded!M657,2)))</f>
        <v>#VALUE!</v>
      </c>
      <c r="F657" s="67" t="e">
        <f t="shared" si="20"/>
        <v>#VALUE!</v>
      </c>
      <c r="G657" t="str">
        <f>LEFT(loaded!O657,3)</f>
        <v/>
      </c>
      <c r="H657" s="67" t="str">
        <f>_xlfn.IFNA(INDEX(cntry_codes,MATCH(loaded!Q657,countries,0)),IF(loaded!Q657="","0003",""))</f>
        <v>0003</v>
      </c>
      <c r="I657" t="e">
        <f>INDEX(atsi_codes,MATCH(loaded!S657,atsi,0))</f>
        <v>#N/A</v>
      </c>
      <c r="J657" t="e">
        <f>INDEX(lang_codes,MATCH(loaded!U657,lang,0))</f>
        <v>#N/A</v>
      </c>
      <c r="K657" s="6">
        <f>loaded!W657</f>
        <v>0</v>
      </c>
      <c r="L657" t="e">
        <f>INDEX(us_acc_codes,MATCH(loaded!Y657,us_acc,0))</f>
        <v>#N/A</v>
      </c>
      <c r="M657" t="e">
        <f>INDEX(client_codes,MATCH(loaded!AA657,client,0))</f>
        <v>#N/A</v>
      </c>
      <c r="N657" t="e">
        <f>INDEX(src_ref_codes,MATCH(loaded!AC657,src_ref,0))</f>
        <v>#N/A</v>
      </c>
      <c r="O657" s="89" t="e">
        <f>IF(stats!$Y$13,DATE(RIGHT(loaded!AE657,4),MID(loaded!AE657,3,2),LEFT(loaded!AE657,2)),DATE(RIGHT(loaded!AE657,4),MID(loaded!AE657,4,2),LEFT(loaded!AE657,2)))</f>
        <v>#VALUE!</v>
      </c>
      <c r="P657" s="89" t="e">
        <f>IF(stats!$Y$13,DATE(RIGHT(loaded!AG657,4),MID(loaded!AG657,3,2),LEFT(loaded!AG657,2)),DATE(RIGHT(loaded!AG657,4),MID(loaded!AG657,4,2),LEFT(loaded!AG657,2)))</f>
        <v>#VALUE!</v>
      </c>
      <c r="Q657" s="67" t="e">
        <f t="shared" si="21"/>
        <v>#VALUE!</v>
      </c>
      <c r="R657" t="e">
        <f>INDEX(reces_codes,MATCH(loaded!AI657,reason,0))</f>
        <v>#N/A</v>
      </c>
      <c r="S657" t="e">
        <f>INDEX(TDS_codes,MATCH(loaded!AK657,TDS,0))</f>
        <v>#N/A</v>
      </c>
      <c r="T657" t="e">
        <f>IF(M657=2,"",INDEX(method_codes,MATCH(loaded!AM657,method,0)))</f>
        <v>#N/A</v>
      </c>
      <c r="U657" t="e">
        <f>IF(M657=2,"",INDEX(inj_codes,MATCH(loaded!AO657,inj,0)))</f>
        <v>#N/A</v>
      </c>
      <c r="V657" t="e">
        <f>IF(M657=2,"",INDEX(drug_codes,MATCH(loaded!AQ657,drug,0)))</f>
        <v>#N/A</v>
      </c>
      <c r="W657" t="e">
        <f>IF(M657=2,"",_xlfn.IFNA(INDEX(drug_codes,MATCH(loaded!AS657,drug,0)),""))</f>
        <v>#N/A</v>
      </c>
      <c r="X657" t="e">
        <f>IF(M657=2,"",_xlfn.IFNA(INDEX(drug_codes,MATCH(loaded!AU657,drug,0)),""))</f>
        <v>#N/A</v>
      </c>
      <c r="Y657" t="e">
        <f>IF(M657=2,"",_xlfn.IFNA(INDEX(drug_codes,MATCH(loaded!AW657,drug,0)),""))</f>
        <v>#N/A</v>
      </c>
      <c r="Z657" t="e">
        <f>IF(M657=2,"",_xlfn.IFNA(INDEX(drug_codes,MATCH(loaded!AY657,drug,0)),""))</f>
        <v>#N/A</v>
      </c>
      <c r="AA657" t="e">
        <f>IF(M657=2,"",_xlfn.IFNA(INDEX(drug_codes,MATCH(loaded!BA657,drug,0)),""))</f>
        <v>#N/A</v>
      </c>
      <c r="AB657" t="e">
        <f>INDEX(MTT_codes,MATCH(loaded!BC657,MTT,0))</f>
        <v>#N/A</v>
      </c>
      <c r="AC657" t="str">
        <f>_xlfn.IFNA(INDEX(MTT_codes,MATCH(loaded!BE657,MTT,0)),"")</f>
        <v/>
      </c>
      <c r="AD657" t="str">
        <f>_xlfn.IFNA(INDEX(MTT_codes,MATCH(loaded!BG657,MTT,0)),"")</f>
        <v/>
      </c>
      <c r="AE657" t="str">
        <f>_xlfn.IFNA(INDEX(MTT_codes,MATCH(loaded!BI657,MTT,0)),"")</f>
        <v/>
      </c>
      <c r="AF657" t="str">
        <f>_xlfn.IFNA(INDEX(MTT_codes,MATCH(loaded!BK657,MTT,0)),"")</f>
        <v/>
      </c>
      <c r="AG657" t="str">
        <f>_xlfn.IFNA(INDEX(MTT_codes,MATCH(loaded!BM657,MTT,0)),"")</f>
        <v/>
      </c>
      <c r="AH657" t="e">
        <f>INDEX(liv_ar_codes,MATCH(loaded!BO657,liv_ar,0))</f>
        <v>#N/A</v>
      </c>
      <c r="AI657" t="str">
        <f>_xlfn.IFNA(INDEX(MTT_codes,MATCH(loaded!BQ657,MTT,0)),"")</f>
        <v/>
      </c>
      <c r="AJ657">
        <f>_xlfn.IFNA(INDEX(mental_codes,MATCH(loaded!BS657,mental,0)),9)</f>
        <v>9</v>
      </c>
    </row>
    <row r="658" spans="2:36">
      <c r="B658">
        <f>loaded!C658</f>
        <v>0</v>
      </c>
      <c r="C658">
        <f>loaded!I658</f>
        <v>0</v>
      </c>
      <c r="D658">
        <f>IF(loaded!K658="Male",1,IF(loaded!K658="Female",2,9))</f>
        <v>9</v>
      </c>
      <c r="E658" s="89" t="e">
        <f>IF(stats!$Y$13,DATE(RIGHT(loaded!M658,4),MID(loaded!M658,3,2),LEFT(loaded!M658,2)),DATE(RIGHT(loaded!M658,4), MID(loaded!M658,4,2),LEFT(loaded!M658,2)))</f>
        <v>#VALUE!</v>
      </c>
      <c r="F658" s="67" t="e">
        <f t="shared" si="20"/>
        <v>#VALUE!</v>
      </c>
      <c r="G658" t="str">
        <f>LEFT(loaded!O658,3)</f>
        <v/>
      </c>
      <c r="H658" s="67" t="str">
        <f>_xlfn.IFNA(INDEX(cntry_codes,MATCH(loaded!Q658,countries,0)),IF(loaded!Q658="","0003",""))</f>
        <v>0003</v>
      </c>
      <c r="I658" t="e">
        <f>INDEX(atsi_codes,MATCH(loaded!S658,atsi,0))</f>
        <v>#N/A</v>
      </c>
      <c r="J658" t="e">
        <f>INDEX(lang_codes,MATCH(loaded!U658,lang,0))</f>
        <v>#N/A</v>
      </c>
      <c r="K658" s="6">
        <f>loaded!W658</f>
        <v>0</v>
      </c>
      <c r="L658" t="e">
        <f>INDEX(us_acc_codes,MATCH(loaded!Y658,us_acc,0))</f>
        <v>#N/A</v>
      </c>
      <c r="M658" t="e">
        <f>INDEX(client_codes,MATCH(loaded!AA658,client,0))</f>
        <v>#N/A</v>
      </c>
      <c r="N658" t="e">
        <f>INDEX(src_ref_codes,MATCH(loaded!AC658,src_ref,0))</f>
        <v>#N/A</v>
      </c>
      <c r="O658" s="89" t="e">
        <f>IF(stats!$Y$13,DATE(RIGHT(loaded!AE658,4),MID(loaded!AE658,3,2),LEFT(loaded!AE658,2)),DATE(RIGHT(loaded!AE658,4),MID(loaded!AE658,4,2),LEFT(loaded!AE658,2)))</f>
        <v>#VALUE!</v>
      </c>
      <c r="P658" s="89" t="e">
        <f>IF(stats!$Y$13,DATE(RIGHT(loaded!AG658,4),MID(loaded!AG658,3,2),LEFT(loaded!AG658,2)),DATE(RIGHT(loaded!AG658,4),MID(loaded!AG658,4,2),LEFT(loaded!AG658,2)))</f>
        <v>#VALUE!</v>
      </c>
      <c r="Q658" s="67" t="e">
        <f t="shared" si="21"/>
        <v>#VALUE!</v>
      </c>
      <c r="R658" t="e">
        <f>INDEX(reces_codes,MATCH(loaded!AI658,reason,0))</f>
        <v>#N/A</v>
      </c>
      <c r="S658" t="e">
        <f>INDEX(TDS_codes,MATCH(loaded!AK658,TDS,0))</f>
        <v>#N/A</v>
      </c>
      <c r="T658" t="e">
        <f>IF(M658=2,"",INDEX(method_codes,MATCH(loaded!AM658,method,0)))</f>
        <v>#N/A</v>
      </c>
      <c r="U658" t="e">
        <f>IF(M658=2,"",INDEX(inj_codes,MATCH(loaded!AO658,inj,0)))</f>
        <v>#N/A</v>
      </c>
      <c r="V658" t="e">
        <f>IF(M658=2,"",INDEX(drug_codes,MATCH(loaded!AQ658,drug,0)))</f>
        <v>#N/A</v>
      </c>
      <c r="W658" t="e">
        <f>IF(M658=2,"",_xlfn.IFNA(INDEX(drug_codes,MATCH(loaded!AS658,drug,0)),""))</f>
        <v>#N/A</v>
      </c>
      <c r="X658" t="e">
        <f>IF(M658=2,"",_xlfn.IFNA(INDEX(drug_codes,MATCH(loaded!AU658,drug,0)),""))</f>
        <v>#N/A</v>
      </c>
      <c r="Y658" t="e">
        <f>IF(M658=2,"",_xlfn.IFNA(INDEX(drug_codes,MATCH(loaded!AW658,drug,0)),""))</f>
        <v>#N/A</v>
      </c>
      <c r="Z658" t="e">
        <f>IF(M658=2,"",_xlfn.IFNA(INDEX(drug_codes,MATCH(loaded!AY658,drug,0)),""))</f>
        <v>#N/A</v>
      </c>
      <c r="AA658" t="e">
        <f>IF(M658=2,"",_xlfn.IFNA(INDEX(drug_codes,MATCH(loaded!BA658,drug,0)),""))</f>
        <v>#N/A</v>
      </c>
      <c r="AB658" t="e">
        <f>INDEX(MTT_codes,MATCH(loaded!BC658,MTT,0))</f>
        <v>#N/A</v>
      </c>
      <c r="AC658" t="str">
        <f>_xlfn.IFNA(INDEX(MTT_codes,MATCH(loaded!BE658,MTT,0)),"")</f>
        <v/>
      </c>
      <c r="AD658" t="str">
        <f>_xlfn.IFNA(INDEX(MTT_codes,MATCH(loaded!BG658,MTT,0)),"")</f>
        <v/>
      </c>
      <c r="AE658" t="str">
        <f>_xlfn.IFNA(INDEX(MTT_codes,MATCH(loaded!BI658,MTT,0)),"")</f>
        <v/>
      </c>
      <c r="AF658" t="str">
        <f>_xlfn.IFNA(INDEX(MTT_codes,MATCH(loaded!BK658,MTT,0)),"")</f>
        <v/>
      </c>
      <c r="AG658" t="str">
        <f>_xlfn.IFNA(INDEX(MTT_codes,MATCH(loaded!BM658,MTT,0)),"")</f>
        <v/>
      </c>
      <c r="AH658" t="e">
        <f>INDEX(liv_ar_codes,MATCH(loaded!BO658,liv_ar,0))</f>
        <v>#N/A</v>
      </c>
      <c r="AI658" t="str">
        <f>_xlfn.IFNA(INDEX(MTT_codes,MATCH(loaded!BQ658,MTT,0)),"")</f>
        <v/>
      </c>
      <c r="AJ658">
        <f>_xlfn.IFNA(INDEX(mental_codes,MATCH(loaded!BS658,mental,0)),9)</f>
        <v>9</v>
      </c>
    </row>
    <row r="659" spans="2:36">
      <c r="B659">
        <f>loaded!C659</f>
        <v>0</v>
      </c>
      <c r="C659">
        <f>loaded!I659</f>
        <v>0</v>
      </c>
      <c r="D659">
        <f>IF(loaded!K659="Male",1,IF(loaded!K659="Female",2,9))</f>
        <v>9</v>
      </c>
      <c r="E659" s="89" t="e">
        <f>IF(stats!$Y$13,DATE(RIGHT(loaded!M659,4),MID(loaded!M659,3,2),LEFT(loaded!M659,2)),DATE(RIGHT(loaded!M659,4), MID(loaded!M659,4,2),LEFT(loaded!M659,2)))</f>
        <v>#VALUE!</v>
      </c>
      <c r="F659" s="67" t="e">
        <f t="shared" si="20"/>
        <v>#VALUE!</v>
      </c>
      <c r="G659" t="str">
        <f>LEFT(loaded!O659,3)</f>
        <v/>
      </c>
      <c r="H659" s="67" t="str">
        <f>_xlfn.IFNA(INDEX(cntry_codes,MATCH(loaded!Q659,countries,0)),IF(loaded!Q659="","0003",""))</f>
        <v>0003</v>
      </c>
      <c r="I659" t="e">
        <f>INDEX(atsi_codes,MATCH(loaded!S659,atsi,0))</f>
        <v>#N/A</v>
      </c>
      <c r="J659" t="e">
        <f>INDEX(lang_codes,MATCH(loaded!U659,lang,0))</f>
        <v>#N/A</v>
      </c>
      <c r="K659" s="6">
        <f>loaded!W659</f>
        <v>0</v>
      </c>
      <c r="L659" t="e">
        <f>INDEX(us_acc_codes,MATCH(loaded!Y659,us_acc,0))</f>
        <v>#N/A</v>
      </c>
      <c r="M659" t="e">
        <f>INDEX(client_codes,MATCH(loaded!AA659,client,0))</f>
        <v>#N/A</v>
      </c>
      <c r="N659" t="e">
        <f>INDEX(src_ref_codes,MATCH(loaded!AC659,src_ref,0))</f>
        <v>#N/A</v>
      </c>
      <c r="O659" s="89" t="e">
        <f>IF(stats!$Y$13,DATE(RIGHT(loaded!AE659,4),MID(loaded!AE659,3,2),LEFT(loaded!AE659,2)),DATE(RIGHT(loaded!AE659,4),MID(loaded!AE659,4,2),LEFT(loaded!AE659,2)))</f>
        <v>#VALUE!</v>
      </c>
      <c r="P659" s="89" t="e">
        <f>IF(stats!$Y$13,DATE(RIGHT(loaded!AG659,4),MID(loaded!AG659,3,2),LEFT(loaded!AG659,2)),DATE(RIGHT(loaded!AG659,4),MID(loaded!AG659,4,2),LEFT(loaded!AG659,2)))</f>
        <v>#VALUE!</v>
      </c>
      <c r="Q659" s="67" t="e">
        <f t="shared" si="21"/>
        <v>#VALUE!</v>
      </c>
      <c r="R659" t="e">
        <f>INDEX(reces_codes,MATCH(loaded!AI659,reason,0))</f>
        <v>#N/A</v>
      </c>
      <c r="S659" t="e">
        <f>INDEX(TDS_codes,MATCH(loaded!AK659,TDS,0))</f>
        <v>#N/A</v>
      </c>
      <c r="T659" t="e">
        <f>IF(M659=2,"",INDEX(method_codes,MATCH(loaded!AM659,method,0)))</f>
        <v>#N/A</v>
      </c>
      <c r="U659" t="e">
        <f>IF(M659=2,"",INDEX(inj_codes,MATCH(loaded!AO659,inj,0)))</f>
        <v>#N/A</v>
      </c>
      <c r="V659" t="e">
        <f>IF(M659=2,"",INDEX(drug_codes,MATCH(loaded!AQ659,drug,0)))</f>
        <v>#N/A</v>
      </c>
      <c r="W659" t="e">
        <f>IF(M659=2,"",_xlfn.IFNA(INDEX(drug_codes,MATCH(loaded!AS659,drug,0)),""))</f>
        <v>#N/A</v>
      </c>
      <c r="X659" t="e">
        <f>IF(M659=2,"",_xlfn.IFNA(INDEX(drug_codes,MATCH(loaded!AU659,drug,0)),""))</f>
        <v>#N/A</v>
      </c>
      <c r="Y659" t="e">
        <f>IF(M659=2,"",_xlfn.IFNA(INDEX(drug_codes,MATCH(loaded!AW659,drug,0)),""))</f>
        <v>#N/A</v>
      </c>
      <c r="Z659" t="e">
        <f>IF(M659=2,"",_xlfn.IFNA(INDEX(drug_codes,MATCH(loaded!AY659,drug,0)),""))</f>
        <v>#N/A</v>
      </c>
      <c r="AA659" t="e">
        <f>IF(M659=2,"",_xlfn.IFNA(INDEX(drug_codes,MATCH(loaded!BA659,drug,0)),""))</f>
        <v>#N/A</v>
      </c>
      <c r="AB659" t="e">
        <f>INDEX(MTT_codes,MATCH(loaded!BC659,MTT,0))</f>
        <v>#N/A</v>
      </c>
      <c r="AC659" t="str">
        <f>_xlfn.IFNA(INDEX(MTT_codes,MATCH(loaded!BE659,MTT,0)),"")</f>
        <v/>
      </c>
      <c r="AD659" t="str">
        <f>_xlfn.IFNA(INDEX(MTT_codes,MATCH(loaded!BG659,MTT,0)),"")</f>
        <v/>
      </c>
      <c r="AE659" t="str">
        <f>_xlfn.IFNA(INDEX(MTT_codes,MATCH(loaded!BI659,MTT,0)),"")</f>
        <v/>
      </c>
      <c r="AF659" t="str">
        <f>_xlfn.IFNA(INDEX(MTT_codes,MATCH(loaded!BK659,MTT,0)),"")</f>
        <v/>
      </c>
      <c r="AG659" t="str">
        <f>_xlfn.IFNA(INDEX(MTT_codes,MATCH(loaded!BM659,MTT,0)),"")</f>
        <v/>
      </c>
      <c r="AH659" t="e">
        <f>INDEX(liv_ar_codes,MATCH(loaded!BO659,liv_ar,0))</f>
        <v>#N/A</v>
      </c>
      <c r="AI659" t="str">
        <f>_xlfn.IFNA(INDEX(MTT_codes,MATCH(loaded!BQ659,MTT,0)),"")</f>
        <v/>
      </c>
      <c r="AJ659">
        <f>_xlfn.IFNA(INDEX(mental_codes,MATCH(loaded!BS659,mental,0)),9)</f>
        <v>9</v>
      </c>
    </row>
    <row r="660" spans="2:36">
      <c r="B660">
        <f>loaded!C660</f>
        <v>0</v>
      </c>
      <c r="C660">
        <f>loaded!I660</f>
        <v>0</v>
      </c>
      <c r="D660">
        <f>IF(loaded!K660="Male",1,IF(loaded!K660="Female",2,9))</f>
        <v>9</v>
      </c>
      <c r="E660" s="89" t="e">
        <f>IF(stats!$Y$13,DATE(RIGHT(loaded!M660,4),MID(loaded!M660,3,2),LEFT(loaded!M660,2)),DATE(RIGHT(loaded!M660,4), MID(loaded!M660,4,2),LEFT(loaded!M660,2)))</f>
        <v>#VALUE!</v>
      </c>
      <c r="F660" s="67" t="e">
        <f t="shared" si="20"/>
        <v>#VALUE!</v>
      </c>
      <c r="G660" t="str">
        <f>LEFT(loaded!O660,3)</f>
        <v/>
      </c>
      <c r="H660" s="67" t="str">
        <f>_xlfn.IFNA(INDEX(cntry_codes,MATCH(loaded!Q660,countries,0)),IF(loaded!Q660="","0003",""))</f>
        <v>0003</v>
      </c>
      <c r="I660" t="e">
        <f>INDEX(atsi_codes,MATCH(loaded!S660,atsi,0))</f>
        <v>#N/A</v>
      </c>
      <c r="J660" t="e">
        <f>INDEX(lang_codes,MATCH(loaded!U660,lang,0))</f>
        <v>#N/A</v>
      </c>
      <c r="K660" s="6">
        <f>loaded!W660</f>
        <v>0</v>
      </c>
      <c r="L660" t="e">
        <f>INDEX(us_acc_codes,MATCH(loaded!Y660,us_acc,0))</f>
        <v>#N/A</v>
      </c>
      <c r="M660" t="e">
        <f>INDEX(client_codes,MATCH(loaded!AA660,client,0))</f>
        <v>#N/A</v>
      </c>
      <c r="N660" t="e">
        <f>INDEX(src_ref_codes,MATCH(loaded!AC660,src_ref,0))</f>
        <v>#N/A</v>
      </c>
      <c r="O660" s="89" t="e">
        <f>IF(stats!$Y$13,DATE(RIGHT(loaded!AE660,4),MID(loaded!AE660,3,2),LEFT(loaded!AE660,2)),DATE(RIGHT(loaded!AE660,4),MID(loaded!AE660,4,2),LEFT(loaded!AE660,2)))</f>
        <v>#VALUE!</v>
      </c>
      <c r="P660" s="89" t="e">
        <f>IF(stats!$Y$13,DATE(RIGHT(loaded!AG660,4),MID(loaded!AG660,3,2),LEFT(loaded!AG660,2)),DATE(RIGHT(loaded!AG660,4),MID(loaded!AG660,4,2),LEFT(loaded!AG660,2)))</f>
        <v>#VALUE!</v>
      </c>
      <c r="Q660" s="67" t="e">
        <f t="shared" si="21"/>
        <v>#VALUE!</v>
      </c>
      <c r="R660" t="e">
        <f>INDEX(reces_codes,MATCH(loaded!AI660,reason,0))</f>
        <v>#N/A</v>
      </c>
      <c r="S660" t="e">
        <f>INDEX(TDS_codes,MATCH(loaded!AK660,TDS,0))</f>
        <v>#N/A</v>
      </c>
      <c r="T660" t="e">
        <f>IF(M660=2,"",INDEX(method_codes,MATCH(loaded!AM660,method,0)))</f>
        <v>#N/A</v>
      </c>
      <c r="U660" t="e">
        <f>IF(M660=2,"",INDEX(inj_codes,MATCH(loaded!AO660,inj,0)))</f>
        <v>#N/A</v>
      </c>
      <c r="V660" t="e">
        <f>IF(M660=2,"",INDEX(drug_codes,MATCH(loaded!AQ660,drug,0)))</f>
        <v>#N/A</v>
      </c>
      <c r="W660" t="e">
        <f>IF(M660=2,"",_xlfn.IFNA(INDEX(drug_codes,MATCH(loaded!AS660,drug,0)),""))</f>
        <v>#N/A</v>
      </c>
      <c r="X660" t="e">
        <f>IF(M660=2,"",_xlfn.IFNA(INDEX(drug_codes,MATCH(loaded!AU660,drug,0)),""))</f>
        <v>#N/A</v>
      </c>
      <c r="Y660" t="e">
        <f>IF(M660=2,"",_xlfn.IFNA(INDEX(drug_codes,MATCH(loaded!AW660,drug,0)),""))</f>
        <v>#N/A</v>
      </c>
      <c r="Z660" t="e">
        <f>IF(M660=2,"",_xlfn.IFNA(INDEX(drug_codes,MATCH(loaded!AY660,drug,0)),""))</f>
        <v>#N/A</v>
      </c>
      <c r="AA660" t="e">
        <f>IF(M660=2,"",_xlfn.IFNA(INDEX(drug_codes,MATCH(loaded!BA660,drug,0)),""))</f>
        <v>#N/A</v>
      </c>
      <c r="AB660" t="e">
        <f>INDEX(MTT_codes,MATCH(loaded!BC660,MTT,0))</f>
        <v>#N/A</v>
      </c>
      <c r="AC660" t="str">
        <f>_xlfn.IFNA(INDEX(MTT_codes,MATCH(loaded!BE660,MTT,0)),"")</f>
        <v/>
      </c>
      <c r="AD660" t="str">
        <f>_xlfn.IFNA(INDEX(MTT_codes,MATCH(loaded!BG660,MTT,0)),"")</f>
        <v/>
      </c>
      <c r="AE660" t="str">
        <f>_xlfn.IFNA(INDEX(MTT_codes,MATCH(loaded!BI660,MTT,0)),"")</f>
        <v/>
      </c>
      <c r="AF660" t="str">
        <f>_xlfn.IFNA(INDEX(MTT_codes,MATCH(loaded!BK660,MTT,0)),"")</f>
        <v/>
      </c>
      <c r="AG660" t="str">
        <f>_xlfn.IFNA(INDEX(MTT_codes,MATCH(loaded!BM660,MTT,0)),"")</f>
        <v/>
      </c>
      <c r="AH660" t="e">
        <f>INDEX(liv_ar_codes,MATCH(loaded!BO660,liv_ar,0))</f>
        <v>#N/A</v>
      </c>
      <c r="AI660" t="str">
        <f>_xlfn.IFNA(INDEX(MTT_codes,MATCH(loaded!BQ660,MTT,0)),"")</f>
        <v/>
      </c>
      <c r="AJ660">
        <f>_xlfn.IFNA(INDEX(mental_codes,MATCH(loaded!BS660,mental,0)),9)</f>
        <v>9</v>
      </c>
    </row>
    <row r="661" spans="2:36">
      <c r="B661">
        <f>loaded!C661</f>
        <v>0</v>
      </c>
      <c r="C661">
        <f>loaded!I661</f>
        <v>0</v>
      </c>
      <c r="D661">
        <f>IF(loaded!K661="Male",1,IF(loaded!K661="Female",2,9))</f>
        <v>9</v>
      </c>
      <c r="E661" s="89" t="e">
        <f>IF(stats!$Y$13,DATE(RIGHT(loaded!M661,4),MID(loaded!M661,3,2),LEFT(loaded!M661,2)),DATE(RIGHT(loaded!M661,4), MID(loaded!M661,4,2),LEFT(loaded!M661,2)))</f>
        <v>#VALUE!</v>
      </c>
      <c r="F661" s="67" t="e">
        <f t="shared" si="20"/>
        <v>#VALUE!</v>
      </c>
      <c r="G661" t="str">
        <f>LEFT(loaded!O661,3)</f>
        <v/>
      </c>
      <c r="H661" s="67" t="str">
        <f>_xlfn.IFNA(INDEX(cntry_codes,MATCH(loaded!Q661,countries,0)),IF(loaded!Q661="","0003",""))</f>
        <v>0003</v>
      </c>
      <c r="I661" t="e">
        <f>INDEX(atsi_codes,MATCH(loaded!S661,atsi,0))</f>
        <v>#N/A</v>
      </c>
      <c r="J661" t="e">
        <f>INDEX(lang_codes,MATCH(loaded!U661,lang,0))</f>
        <v>#N/A</v>
      </c>
      <c r="K661" s="6">
        <f>loaded!W661</f>
        <v>0</v>
      </c>
      <c r="L661" t="e">
        <f>INDEX(us_acc_codes,MATCH(loaded!Y661,us_acc,0))</f>
        <v>#N/A</v>
      </c>
      <c r="M661" t="e">
        <f>INDEX(client_codes,MATCH(loaded!AA661,client,0))</f>
        <v>#N/A</v>
      </c>
      <c r="N661" t="e">
        <f>INDEX(src_ref_codes,MATCH(loaded!AC661,src_ref,0))</f>
        <v>#N/A</v>
      </c>
      <c r="O661" s="89" t="e">
        <f>IF(stats!$Y$13,DATE(RIGHT(loaded!AE661,4),MID(loaded!AE661,3,2),LEFT(loaded!AE661,2)),DATE(RIGHT(loaded!AE661,4),MID(loaded!AE661,4,2),LEFT(loaded!AE661,2)))</f>
        <v>#VALUE!</v>
      </c>
      <c r="P661" s="89" t="e">
        <f>IF(stats!$Y$13,DATE(RIGHT(loaded!AG661,4),MID(loaded!AG661,3,2),LEFT(loaded!AG661,2)),DATE(RIGHT(loaded!AG661,4),MID(loaded!AG661,4,2),LEFT(loaded!AG661,2)))</f>
        <v>#VALUE!</v>
      </c>
      <c r="Q661" s="67" t="e">
        <f t="shared" si="21"/>
        <v>#VALUE!</v>
      </c>
      <c r="R661" t="e">
        <f>INDEX(reces_codes,MATCH(loaded!AI661,reason,0))</f>
        <v>#N/A</v>
      </c>
      <c r="S661" t="e">
        <f>INDEX(TDS_codes,MATCH(loaded!AK661,TDS,0))</f>
        <v>#N/A</v>
      </c>
      <c r="T661" t="e">
        <f>IF(M661=2,"",INDEX(method_codes,MATCH(loaded!AM661,method,0)))</f>
        <v>#N/A</v>
      </c>
      <c r="U661" t="e">
        <f>IF(M661=2,"",INDEX(inj_codes,MATCH(loaded!AO661,inj,0)))</f>
        <v>#N/A</v>
      </c>
      <c r="V661" t="e">
        <f>IF(M661=2,"",INDEX(drug_codes,MATCH(loaded!AQ661,drug,0)))</f>
        <v>#N/A</v>
      </c>
      <c r="W661" t="e">
        <f>IF(M661=2,"",_xlfn.IFNA(INDEX(drug_codes,MATCH(loaded!AS661,drug,0)),""))</f>
        <v>#N/A</v>
      </c>
      <c r="X661" t="e">
        <f>IF(M661=2,"",_xlfn.IFNA(INDEX(drug_codes,MATCH(loaded!AU661,drug,0)),""))</f>
        <v>#N/A</v>
      </c>
      <c r="Y661" t="e">
        <f>IF(M661=2,"",_xlfn.IFNA(INDEX(drug_codes,MATCH(loaded!AW661,drug,0)),""))</f>
        <v>#N/A</v>
      </c>
      <c r="Z661" t="e">
        <f>IF(M661=2,"",_xlfn.IFNA(INDEX(drug_codes,MATCH(loaded!AY661,drug,0)),""))</f>
        <v>#N/A</v>
      </c>
      <c r="AA661" t="e">
        <f>IF(M661=2,"",_xlfn.IFNA(INDEX(drug_codes,MATCH(loaded!BA661,drug,0)),""))</f>
        <v>#N/A</v>
      </c>
      <c r="AB661" t="e">
        <f>INDEX(MTT_codes,MATCH(loaded!BC661,MTT,0))</f>
        <v>#N/A</v>
      </c>
      <c r="AC661" t="str">
        <f>_xlfn.IFNA(INDEX(MTT_codes,MATCH(loaded!BE661,MTT,0)),"")</f>
        <v/>
      </c>
      <c r="AD661" t="str">
        <f>_xlfn.IFNA(INDEX(MTT_codes,MATCH(loaded!BG661,MTT,0)),"")</f>
        <v/>
      </c>
      <c r="AE661" t="str">
        <f>_xlfn.IFNA(INDEX(MTT_codes,MATCH(loaded!BI661,MTT,0)),"")</f>
        <v/>
      </c>
      <c r="AF661" t="str">
        <f>_xlfn.IFNA(INDEX(MTT_codes,MATCH(loaded!BK661,MTT,0)),"")</f>
        <v/>
      </c>
      <c r="AG661" t="str">
        <f>_xlfn.IFNA(INDEX(MTT_codes,MATCH(loaded!BM661,MTT,0)),"")</f>
        <v/>
      </c>
      <c r="AH661" t="e">
        <f>INDEX(liv_ar_codes,MATCH(loaded!BO661,liv_ar,0))</f>
        <v>#N/A</v>
      </c>
      <c r="AI661" t="str">
        <f>_xlfn.IFNA(INDEX(MTT_codes,MATCH(loaded!BQ661,MTT,0)),"")</f>
        <v/>
      </c>
      <c r="AJ661">
        <f>_xlfn.IFNA(INDEX(mental_codes,MATCH(loaded!BS661,mental,0)),9)</f>
        <v>9</v>
      </c>
    </row>
    <row r="662" spans="2:36">
      <c r="B662">
        <f>loaded!C662</f>
        <v>0</v>
      </c>
      <c r="C662">
        <f>loaded!I662</f>
        <v>0</v>
      </c>
      <c r="D662">
        <f>IF(loaded!K662="Male",1,IF(loaded!K662="Female",2,9))</f>
        <v>9</v>
      </c>
      <c r="E662" s="89" t="e">
        <f>IF(stats!$Y$13,DATE(RIGHT(loaded!M662,4),MID(loaded!M662,3,2),LEFT(loaded!M662,2)),DATE(RIGHT(loaded!M662,4), MID(loaded!M662,4,2),LEFT(loaded!M662,2)))</f>
        <v>#VALUE!</v>
      </c>
      <c r="F662" s="67" t="e">
        <f t="shared" si="20"/>
        <v>#VALUE!</v>
      </c>
      <c r="G662" t="str">
        <f>LEFT(loaded!O662,3)</f>
        <v/>
      </c>
      <c r="H662" s="67" t="str">
        <f>_xlfn.IFNA(INDEX(cntry_codes,MATCH(loaded!Q662,countries,0)),IF(loaded!Q662="","0003",""))</f>
        <v>0003</v>
      </c>
      <c r="I662" t="e">
        <f>INDEX(atsi_codes,MATCH(loaded!S662,atsi,0))</f>
        <v>#N/A</v>
      </c>
      <c r="J662" t="e">
        <f>INDEX(lang_codes,MATCH(loaded!U662,lang,0))</f>
        <v>#N/A</v>
      </c>
      <c r="K662" s="6">
        <f>loaded!W662</f>
        <v>0</v>
      </c>
      <c r="L662" t="e">
        <f>INDEX(us_acc_codes,MATCH(loaded!Y662,us_acc,0))</f>
        <v>#N/A</v>
      </c>
      <c r="M662" t="e">
        <f>INDEX(client_codes,MATCH(loaded!AA662,client,0))</f>
        <v>#N/A</v>
      </c>
      <c r="N662" t="e">
        <f>INDEX(src_ref_codes,MATCH(loaded!AC662,src_ref,0))</f>
        <v>#N/A</v>
      </c>
      <c r="O662" s="89" t="e">
        <f>IF(stats!$Y$13,DATE(RIGHT(loaded!AE662,4),MID(loaded!AE662,3,2),LEFT(loaded!AE662,2)),DATE(RIGHT(loaded!AE662,4),MID(loaded!AE662,4,2),LEFT(loaded!AE662,2)))</f>
        <v>#VALUE!</v>
      </c>
      <c r="P662" s="89" t="e">
        <f>IF(stats!$Y$13,DATE(RIGHT(loaded!AG662,4),MID(loaded!AG662,3,2),LEFT(loaded!AG662,2)),DATE(RIGHT(loaded!AG662,4),MID(loaded!AG662,4,2),LEFT(loaded!AG662,2)))</f>
        <v>#VALUE!</v>
      </c>
      <c r="Q662" s="67" t="e">
        <f t="shared" si="21"/>
        <v>#VALUE!</v>
      </c>
      <c r="R662" t="e">
        <f>INDEX(reces_codes,MATCH(loaded!AI662,reason,0))</f>
        <v>#N/A</v>
      </c>
      <c r="S662" t="e">
        <f>INDEX(TDS_codes,MATCH(loaded!AK662,TDS,0))</f>
        <v>#N/A</v>
      </c>
      <c r="T662" t="e">
        <f>IF(M662=2,"",INDEX(method_codes,MATCH(loaded!AM662,method,0)))</f>
        <v>#N/A</v>
      </c>
      <c r="U662" t="e">
        <f>IF(M662=2,"",INDEX(inj_codes,MATCH(loaded!AO662,inj,0)))</f>
        <v>#N/A</v>
      </c>
      <c r="V662" t="e">
        <f>IF(M662=2,"",INDEX(drug_codes,MATCH(loaded!AQ662,drug,0)))</f>
        <v>#N/A</v>
      </c>
      <c r="W662" t="e">
        <f>IF(M662=2,"",_xlfn.IFNA(INDEX(drug_codes,MATCH(loaded!AS662,drug,0)),""))</f>
        <v>#N/A</v>
      </c>
      <c r="X662" t="e">
        <f>IF(M662=2,"",_xlfn.IFNA(INDEX(drug_codes,MATCH(loaded!AU662,drug,0)),""))</f>
        <v>#N/A</v>
      </c>
      <c r="Y662" t="e">
        <f>IF(M662=2,"",_xlfn.IFNA(INDEX(drug_codes,MATCH(loaded!AW662,drug,0)),""))</f>
        <v>#N/A</v>
      </c>
      <c r="Z662" t="e">
        <f>IF(M662=2,"",_xlfn.IFNA(INDEX(drug_codes,MATCH(loaded!AY662,drug,0)),""))</f>
        <v>#N/A</v>
      </c>
      <c r="AA662" t="e">
        <f>IF(M662=2,"",_xlfn.IFNA(INDEX(drug_codes,MATCH(loaded!BA662,drug,0)),""))</f>
        <v>#N/A</v>
      </c>
      <c r="AB662" t="e">
        <f>INDEX(MTT_codes,MATCH(loaded!BC662,MTT,0))</f>
        <v>#N/A</v>
      </c>
      <c r="AC662" t="str">
        <f>_xlfn.IFNA(INDEX(MTT_codes,MATCH(loaded!BE662,MTT,0)),"")</f>
        <v/>
      </c>
      <c r="AD662" t="str">
        <f>_xlfn.IFNA(INDEX(MTT_codes,MATCH(loaded!BG662,MTT,0)),"")</f>
        <v/>
      </c>
      <c r="AE662" t="str">
        <f>_xlfn.IFNA(INDEX(MTT_codes,MATCH(loaded!BI662,MTT,0)),"")</f>
        <v/>
      </c>
      <c r="AF662" t="str">
        <f>_xlfn.IFNA(INDEX(MTT_codes,MATCH(loaded!BK662,MTT,0)),"")</f>
        <v/>
      </c>
      <c r="AG662" t="str">
        <f>_xlfn.IFNA(INDEX(MTT_codes,MATCH(loaded!BM662,MTT,0)),"")</f>
        <v/>
      </c>
      <c r="AH662" t="e">
        <f>INDEX(liv_ar_codes,MATCH(loaded!BO662,liv_ar,0))</f>
        <v>#N/A</v>
      </c>
      <c r="AI662" t="str">
        <f>_xlfn.IFNA(INDEX(MTT_codes,MATCH(loaded!BQ662,MTT,0)),"")</f>
        <v/>
      </c>
      <c r="AJ662">
        <f>_xlfn.IFNA(INDEX(mental_codes,MATCH(loaded!BS662,mental,0)),9)</f>
        <v>9</v>
      </c>
    </row>
    <row r="663" spans="2:36">
      <c r="B663">
        <f>loaded!C663</f>
        <v>0</v>
      </c>
      <c r="C663">
        <f>loaded!I663</f>
        <v>0</v>
      </c>
      <c r="D663">
        <f>IF(loaded!K663="Male",1,IF(loaded!K663="Female",2,9))</f>
        <v>9</v>
      </c>
      <c r="E663" s="89" t="e">
        <f>IF(stats!$Y$13,DATE(RIGHT(loaded!M663,4),MID(loaded!M663,3,2),LEFT(loaded!M663,2)),DATE(RIGHT(loaded!M663,4), MID(loaded!M663,4,2),LEFT(loaded!M663,2)))</f>
        <v>#VALUE!</v>
      </c>
      <c r="F663" s="67" t="e">
        <f t="shared" si="20"/>
        <v>#VALUE!</v>
      </c>
      <c r="G663" t="str">
        <f>LEFT(loaded!O663,3)</f>
        <v/>
      </c>
      <c r="H663" s="67" t="str">
        <f>_xlfn.IFNA(INDEX(cntry_codes,MATCH(loaded!Q663,countries,0)),IF(loaded!Q663="","0003",""))</f>
        <v>0003</v>
      </c>
      <c r="I663" t="e">
        <f>INDEX(atsi_codes,MATCH(loaded!S663,atsi,0))</f>
        <v>#N/A</v>
      </c>
      <c r="J663" t="e">
        <f>INDEX(lang_codes,MATCH(loaded!U663,lang,0))</f>
        <v>#N/A</v>
      </c>
      <c r="K663" s="6">
        <f>loaded!W663</f>
        <v>0</v>
      </c>
      <c r="L663" t="e">
        <f>INDEX(us_acc_codes,MATCH(loaded!Y663,us_acc,0))</f>
        <v>#N/A</v>
      </c>
      <c r="M663" t="e">
        <f>INDEX(client_codes,MATCH(loaded!AA663,client,0))</f>
        <v>#N/A</v>
      </c>
      <c r="N663" t="e">
        <f>INDEX(src_ref_codes,MATCH(loaded!AC663,src_ref,0))</f>
        <v>#N/A</v>
      </c>
      <c r="O663" s="89" t="e">
        <f>IF(stats!$Y$13,DATE(RIGHT(loaded!AE663,4),MID(loaded!AE663,3,2),LEFT(loaded!AE663,2)),DATE(RIGHT(loaded!AE663,4),MID(loaded!AE663,4,2),LEFT(loaded!AE663,2)))</f>
        <v>#VALUE!</v>
      </c>
      <c r="P663" s="89" t="e">
        <f>IF(stats!$Y$13,DATE(RIGHT(loaded!AG663,4),MID(loaded!AG663,3,2),LEFT(loaded!AG663,2)),DATE(RIGHT(loaded!AG663,4),MID(loaded!AG663,4,2),LEFT(loaded!AG663,2)))</f>
        <v>#VALUE!</v>
      </c>
      <c r="Q663" s="67" t="e">
        <f t="shared" si="21"/>
        <v>#VALUE!</v>
      </c>
      <c r="R663" t="e">
        <f>INDEX(reces_codes,MATCH(loaded!AI663,reason,0))</f>
        <v>#N/A</v>
      </c>
      <c r="S663" t="e">
        <f>INDEX(TDS_codes,MATCH(loaded!AK663,TDS,0))</f>
        <v>#N/A</v>
      </c>
      <c r="T663" t="e">
        <f>IF(M663=2,"",INDEX(method_codes,MATCH(loaded!AM663,method,0)))</f>
        <v>#N/A</v>
      </c>
      <c r="U663" t="e">
        <f>IF(M663=2,"",INDEX(inj_codes,MATCH(loaded!AO663,inj,0)))</f>
        <v>#N/A</v>
      </c>
      <c r="V663" t="e">
        <f>IF(M663=2,"",INDEX(drug_codes,MATCH(loaded!AQ663,drug,0)))</f>
        <v>#N/A</v>
      </c>
      <c r="W663" t="e">
        <f>IF(M663=2,"",_xlfn.IFNA(INDEX(drug_codes,MATCH(loaded!AS663,drug,0)),""))</f>
        <v>#N/A</v>
      </c>
      <c r="X663" t="e">
        <f>IF(M663=2,"",_xlfn.IFNA(INDEX(drug_codes,MATCH(loaded!AU663,drug,0)),""))</f>
        <v>#N/A</v>
      </c>
      <c r="Y663" t="e">
        <f>IF(M663=2,"",_xlfn.IFNA(INDEX(drug_codes,MATCH(loaded!AW663,drug,0)),""))</f>
        <v>#N/A</v>
      </c>
      <c r="Z663" t="e">
        <f>IF(M663=2,"",_xlfn.IFNA(INDEX(drug_codes,MATCH(loaded!AY663,drug,0)),""))</f>
        <v>#N/A</v>
      </c>
      <c r="AA663" t="e">
        <f>IF(M663=2,"",_xlfn.IFNA(INDEX(drug_codes,MATCH(loaded!BA663,drug,0)),""))</f>
        <v>#N/A</v>
      </c>
      <c r="AB663" t="e">
        <f>INDEX(MTT_codes,MATCH(loaded!BC663,MTT,0))</f>
        <v>#N/A</v>
      </c>
      <c r="AC663" t="str">
        <f>_xlfn.IFNA(INDEX(MTT_codes,MATCH(loaded!BE663,MTT,0)),"")</f>
        <v/>
      </c>
      <c r="AD663" t="str">
        <f>_xlfn.IFNA(INDEX(MTT_codes,MATCH(loaded!BG663,MTT,0)),"")</f>
        <v/>
      </c>
      <c r="AE663" t="str">
        <f>_xlfn.IFNA(INDEX(MTT_codes,MATCH(loaded!BI663,MTT,0)),"")</f>
        <v/>
      </c>
      <c r="AF663" t="str">
        <f>_xlfn.IFNA(INDEX(MTT_codes,MATCH(loaded!BK663,MTT,0)),"")</f>
        <v/>
      </c>
      <c r="AG663" t="str">
        <f>_xlfn.IFNA(INDEX(MTT_codes,MATCH(loaded!BM663,MTT,0)),"")</f>
        <v/>
      </c>
      <c r="AH663" t="e">
        <f>INDEX(liv_ar_codes,MATCH(loaded!BO663,liv_ar,0))</f>
        <v>#N/A</v>
      </c>
      <c r="AI663" t="str">
        <f>_xlfn.IFNA(INDEX(MTT_codes,MATCH(loaded!BQ663,MTT,0)),"")</f>
        <v/>
      </c>
      <c r="AJ663">
        <f>_xlfn.IFNA(INDEX(mental_codes,MATCH(loaded!BS663,mental,0)),9)</f>
        <v>9</v>
      </c>
    </row>
    <row r="664" spans="2:36">
      <c r="B664">
        <f>loaded!C664</f>
        <v>0</v>
      </c>
      <c r="C664">
        <f>loaded!I664</f>
        <v>0</v>
      </c>
      <c r="D664">
        <f>IF(loaded!K664="Male",1,IF(loaded!K664="Female",2,9))</f>
        <v>9</v>
      </c>
      <c r="E664" s="89" t="e">
        <f>IF(stats!$Y$13,DATE(RIGHT(loaded!M664,4),MID(loaded!M664,3,2),LEFT(loaded!M664,2)),DATE(RIGHT(loaded!M664,4), MID(loaded!M664,4,2),LEFT(loaded!M664,2)))</f>
        <v>#VALUE!</v>
      </c>
      <c r="F664" s="67" t="e">
        <f t="shared" si="20"/>
        <v>#VALUE!</v>
      </c>
      <c r="G664" t="str">
        <f>LEFT(loaded!O664,3)</f>
        <v/>
      </c>
      <c r="H664" s="67" t="str">
        <f>_xlfn.IFNA(INDEX(cntry_codes,MATCH(loaded!Q664,countries,0)),IF(loaded!Q664="","0003",""))</f>
        <v>0003</v>
      </c>
      <c r="I664" t="e">
        <f>INDEX(atsi_codes,MATCH(loaded!S664,atsi,0))</f>
        <v>#N/A</v>
      </c>
      <c r="J664" t="e">
        <f>INDEX(lang_codes,MATCH(loaded!U664,lang,0))</f>
        <v>#N/A</v>
      </c>
      <c r="K664" s="6">
        <f>loaded!W664</f>
        <v>0</v>
      </c>
      <c r="L664" t="e">
        <f>INDEX(us_acc_codes,MATCH(loaded!Y664,us_acc,0))</f>
        <v>#N/A</v>
      </c>
      <c r="M664" t="e">
        <f>INDEX(client_codes,MATCH(loaded!AA664,client,0))</f>
        <v>#N/A</v>
      </c>
      <c r="N664" t="e">
        <f>INDEX(src_ref_codes,MATCH(loaded!AC664,src_ref,0))</f>
        <v>#N/A</v>
      </c>
      <c r="O664" s="89" t="e">
        <f>IF(stats!$Y$13,DATE(RIGHT(loaded!AE664,4),MID(loaded!AE664,3,2),LEFT(loaded!AE664,2)),DATE(RIGHT(loaded!AE664,4),MID(loaded!AE664,4,2),LEFT(loaded!AE664,2)))</f>
        <v>#VALUE!</v>
      </c>
      <c r="P664" s="89" t="e">
        <f>IF(stats!$Y$13,DATE(RIGHT(loaded!AG664,4),MID(loaded!AG664,3,2),LEFT(loaded!AG664,2)),DATE(RIGHT(loaded!AG664,4),MID(loaded!AG664,4,2),LEFT(loaded!AG664,2)))</f>
        <v>#VALUE!</v>
      </c>
      <c r="Q664" s="67" t="e">
        <f t="shared" si="21"/>
        <v>#VALUE!</v>
      </c>
      <c r="R664" t="e">
        <f>INDEX(reces_codes,MATCH(loaded!AI664,reason,0))</f>
        <v>#N/A</v>
      </c>
      <c r="S664" t="e">
        <f>INDEX(TDS_codes,MATCH(loaded!AK664,TDS,0))</f>
        <v>#N/A</v>
      </c>
      <c r="T664" t="e">
        <f>IF(M664=2,"",INDEX(method_codes,MATCH(loaded!AM664,method,0)))</f>
        <v>#N/A</v>
      </c>
      <c r="U664" t="e">
        <f>IF(M664=2,"",INDEX(inj_codes,MATCH(loaded!AO664,inj,0)))</f>
        <v>#N/A</v>
      </c>
      <c r="V664" t="e">
        <f>IF(M664=2,"",INDEX(drug_codes,MATCH(loaded!AQ664,drug,0)))</f>
        <v>#N/A</v>
      </c>
      <c r="W664" t="e">
        <f>IF(M664=2,"",_xlfn.IFNA(INDEX(drug_codes,MATCH(loaded!AS664,drug,0)),""))</f>
        <v>#N/A</v>
      </c>
      <c r="X664" t="e">
        <f>IF(M664=2,"",_xlfn.IFNA(INDEX(drug_codes,MATCH(loaded!AU664,drug,0)),""))</f>
        <v>#N/A</v>
      </c>
      <c r="Y664" t="e">
        <f>IF(M664=2,"",_xlfn.IFNA(INDEX(drug_codes,MATCH(loaded!AW664,drug,0)),""))</f>
        <v>#N/A</v>
      </c>
      <c r="Z664" t="e">
        <f>IF(M664=2,"",_xlfn.IFNA(INDEX(drug_codes,MATCH(loaded!AY664,drug,0)),""))</f>
        <v>#N/A</v>
      </c>
      <c r="AA664" t="e">
        <f>IF(M664=2,"",_xlfn.IFNA(INDEX(drug_codes,MATCH(loaded!BA664,drug,0)),""))</f>
        <v>#N/A</v>
      </c>
      <c r="AB664" t="e">
        <f>INDEX(MTT_codes,MATCH(loaded!BC664,MTT,0))</f>
        <v>#N/A</v>
      </c>
      <c r="AC664" t="str">
        <f>_xlfn.IFNA(INDEX(MTT_codes,MATCH(loaded!BE664,MTT,0)),"")</f>
        <v/>
      </c>
      <c r="AD664" t="str">
        <f>_xlfn.IFNA(INDEX(MTT_codes,MATCH(loaded!BG664,MTT,0)),"")</f>
        <v/>
      </c>
      <c r="AE664" t="str">
        <f>_xlfn.IFNA(INDEX(MTT_codes,MATCH(loaded!BI664,MTT,0)),"")</f>
        <v/>
      </c>
      <c r="AF664" t="str">
        <f>_xlfn.IFNA(INDEX(MTT_codes,MATCH(loaded!BK664,MTT,0)),"")</f>
        <v/>
      </c>
      <c r="AG664" t="str">
        <f>_xlfn.IFNA(INDEX(MTT_codes,MATCH(loaded!BM664,MTT,0)),"")</f>
        <v/>
      </c>
      <c r="AH664" t="e">
        <f>INDEX(liv_ar_codes,MATCH(loaded!BO664,liv_ar,0))</f>
        <v>#N/A</v>
      </c>
      <c r="AI664" t="str">
        <f>_xlfn.IFNA(INDEX(MTT_codes,MATCH(loaded!BQ664,MTT,0)),"")</f>
        <v/>
      </c>
      <c r="AJ664">
        <f>_xlfn.IFNA(INDEX(mental_codes,MATCH(loaded!BS664,mental,0)),9)</f>
        <v>9</v>
      </c>
    </row>
    <row r="665" spans="2:36">
      <c r="B665">
        <f>loaded!C665</f>
        <v>0</v>
      </c>
      <c r="C665">
        <f>loaded!I665</f>
        <v>0</v>
      </c>
      <c r="D665">
        <f>IF(loaded!K665="Male",1,IF(loaded!K665="Female",2,9))</f>
        <v>9</v>
      </c>
      <c r="E665" s="89" t="e">
        <f>IF(stats!$Y$13,DATE(RIGHT(loaded!M665,4),MID(loaded!M665,3,2),LEFT(loaded!M665,2)),DATE(RIGHT(loaded!M665,4), MID(loaded!M665,4,2),LEFT(loaded!M665,2)))</f>
        <v>#VALUE!</v>
      </c>
      <c r="F665" s="67" t="e">
        <f t="shared" si="20"/>
        <v>#VALUE!</v>
      </c>
      <c r="G665" t="str">
        <f>LEFT(loaded!O665,3)</f>
        <v/>
      </c>
      <c r="H665" s="67" t="str">
        <f>_xlfn.IFNA(INDEX(cntry_codes,MATCH(loaded!Q665,countries,0)),IF(loaded!Q665="","0003",""))</f>
        <v>0003</v>
      </c>
      <c r="I665" t="e">
        <f>INDEX(atsi_codes,MATCH(loaded!S665,atsi,0))</f>
        <v>#N/A</v>
      </c>
      <c r="J665" t="e">
        <f>INDEX(lang_codes,MATCH(loaded!U665,lang,0))</f>
        <v>#N/A</v>
      </c>
      <c r="K665" s="6">
        <f>loaded!W665</f>
        <v>0</v>
      </c>
      <c r="L665" t="e">
        <f>INDEX(us_acc_codes,MATCH(loaded!Y665,us_acc,0))</f>
        <v>#N/A</v>
      </c>
      <c r="M665" t="e">
        <f>INDEX(client_codes,MATCH(loaded!AA665,client,0))</f>
        <v>#N/A</v>
      </c>
      <c r="N665" t="e">
        <f>INDEX(src_ref_codes,MATCH(loaded!AC665,src_ref,0))</f>
        <v>#N/A</v>
      </c>
      <c r="O665" s="89" t="e">
        <f>IF(stats!$Y$13,DATE(RIGHT(loaded!AE665,4),MID(loaded!AE665,3,2),LEFT(loaded!AE665,2)),DATE(RIGHT(loaded!AE665,4),MID(loaded!AE665,4,2),LEFT(loaded!AE665,2)))</f>
        <v>#VALUE!</v>
      </c>
      <c r="P665" s="89" t="e">
        <f>IF(stats!$Y$13,DATE(RIGHT(loaded!AG665,4),MID(loaded!AG665,3,2),LEFT(loaded!AG665,2)),DATE(RIGHT(loaded!AG665,4),MID(loaded!AG665,4,2),LEFT(loaded!AG665,2)))</f>
        <v>#VALUE!</v>
      </c>
      <c r="Q665" s="67" t="e">
        <f t="shared" si="21"/>
        <v>#VALUE!</v>
      </c>
      <c r="R665" t="e">
        <f>INDEX(reces_codes,MATCH(loaded!AI665,reason,0))</f>
        <v>#N/A</v>
      </c>
      <c r="S665" t="e">
        <f>INDEX(TDS_codes,MATCH(loaded!AK665,TDS,0))</f>
        <v>#N/A</v>
      </c>
      <c r="T665" t="e">
        <f>IF(M665=2,"",INDEX(method_codes,MATCH(loaded!AM665,method,0)))</f>
        <v>#N/A</v>
      </c>
      <c r="U665" t="e">
        <f>IF(M665=2,"",INDEX(inj_codes,MATCH(loaded!AO665,inj,0)))</f>
        <v>#N/A</v>
      </c>
      <c r="V665" t="e">
        <f>IF(M665=2,"",INDEX(drug_codes,MATCH(loaded!AQ665,drug,0)))</f>
        <v>#N/A</v>
      </c>
      <c r="W665" t="e">
        <f>IF(M665=2,"",_xlfn.IFNA(INDEX(drug_codes,MATCH(loaded!AS665,drug,0)),""))</f>
        <v>#N/A</v>
      </c>
      <c r="X665" t="e">
        <f>IF(M665=2,"",_xlfn.IFNA(INDEX(drug_codes,MATCH(loaded!AU665,drug,0)),""))</f>
        <v>#N/A</v>
      </c>
      <c r="Y665" t="e">
        <f>IF(M665=2,"",_xlfn.IFNA(INDEX(drug_codes,MATCH(loaded!AW665,drug,0)),""))</f>
        <v>#N/A</v>
      </c>
      <c r="Z665" t="e">
        <f>IF(M665=2,"",_xlfn.IFNA(INDEX(drug_codes,MATCH(loaded!AY665,drug,0)),""))</f>
        <v>#N/A</v>
      </c>
      <c r="AA665" t="e">
        <f>IF(M665=2,"",_xlfn.IFNA(INDEX(drug_codes,MATCH(loaded!BA665,drug,0)),""))</f>
        <v>#N/A</v>
      </c>
      <c r="AB665" t="e">
        <f>INDEX(MTT_codes,MATCH(loaded!BC665,MTT,0))</f>
        <v>#N/A</v>
      </c>
      <c r="AC665" t="str">
        <f>_xlfn.IFNA(INDEX(MTT_codes,MATCH(loaded!BE665,MTT,0)),"")</f>
        <v/>
      </c>
      <c r="AD665" t="str">
        <f>_xlfn.IFNA(INDEX(MTT_codes,MATCH(loaded!BG665,MTT,0)),"")</f>
        <v/>
      </c>
      <c r="AE665" t="str">
        <f>_xlfn.IFNA(INDEX(MTT_codes,MATCH(loaded!BI665,MTT,0)),"")</f>
        <v/>
      </c>
      <c r="AF665" t="str">
        <f>_xlfn.IFNA(INDEX(MTT_codes,MATCH(loaded!BK665,MTT,0)),"")</f>
        <v/>
      </c>
      <c r="AG665" t="str">
        <f>_xlfn.IFNA(INDEX(MTT_codes,MATCH(loaded!BM665,MTT,0)),"")</f>
        <v/>
      </c>
      <c r="AH665" t="e">
        <f>INDEX(liv_ar_codes,MATCH(loaded!BO665,liv_ar,0))</f>
        <v>#N/A</v>
      </c>
      <c r="AI665" t="str">
        <f>_xlfn.IFNA(INDEX(MTT_codes,MATCH(loaded!BQ665,MTT,0)),"")</f>
        <v/>
      </c>
      <c r="AJ665">
        <f>_xlfn.IFNA(INDEX(mental_codes,MATCH(loaded!BS665,mental,0)),9)</f>
        <v>9</v>
      </c>
    </row>
    <row r="666" spans="2:36">
      <c r="B666">
        <f>loaded!C666</f>
        <v>0</v>
      </c>
      <c r="C666">
        <f>loaded!I666</f>
        <v>0</v>
      </c>
      <c r="D666">
        <f>IF(loaded!K666="Male",1,IF(loaded!K666="Female",2,9))</f>
        <v>9</v>
      </c>
      <c r="E666" s="89" t="e">
        <f>IF(stats!$Y$13,DATE(RIGHT(loaded!M666,4),MID(loaded!M666,3,2),LEFT(loaded!M666,2)),DATE(RIGHT(loaded!M666,4), MID(loaded!M666,4,2),LEFT(loaded!M666,2)))</f>
        <v>#VALUE!</v>
      </c>
      <c r="F666" s="67" t="e">
        <f t="shared" si="20"/>
        <v>#VALUE!</v>
      </c>
      <c r="G666" t="str">
        <f>LEFT(loaded!O666,3)</f>
        <v/>
      </c>
      <c r="H666" s="67" t="str">
        <f>_xlfn.IFNA(INDEX(cntry_codes,MATCH(loaded!Q666,countries,0)),IF(loaded!Q666="","0003",""))</f>
        <v>0003</v>
      </c>
      <c r="I666" t="e">
        <f>INDEX(atsi_codes,MATCH(loaded!S666,atsi,0))</f>
        <v>#N/A</v>
      </c>
      <c r="J666" t="e">
        <f>INDEX(lang_codes,MATCH(loaded!U666,lang,0))</f>
        <v>#N/A</v>
      </c>
      <c r="K666" s="6">
        <f>loaded!W666</f>
        <v>0</v>
      </c>
      <c r="L666" t="e">
        <f>INDEX(us_acc_codes,MATCH(loaded!Y666,us_acc,0))</f>
        <v>#N/A</v>
      </c>
      <c r="M666" t="e">
        <f>INDEX(client_codes,MATCH(loaded!AA666,client,0))</f>
        <v>#N/A</v>
      </c>
      <c r="N666" t="e">
        <f>INDEX(src_ref_codes,MATCH(loaded!AC666,src_ref,0))</f>
        <v>#N/A</v>
      </c>
      <c r="O666" s="89" t="e">
        <f>IF(stats!$Y$13,DATE(RIGHT(loaded!AE666,4),MID(loaded!AE666,3,2),LEFT(loaded!AE666,2)),DATE(RIGHT(loaded!AE666,4),MID(loaded!AE666,4,2),LEFT(loaded!AE666,2)))</f>
        <v>#VALUE!</v>
      </c>
      <c r="P666" s="89" t="e">
        <f>IF(stats!$Y$13,DATE(RIGHT(loaded!AG666,4),MID(loaded!AG666,3,2),LEFT(loaded!AG666,2)),DATE(RIGHT(loaded!AG666,4),MID(loaded!AG666,4,2),LEFT(loaded!AG666,2)))</f>
        <v>#VALUE!</v>
      </c>
      <c r="Q666" s="67" t="e">
        <f t="shared" si="21"/>
        <v>#VALUE!</v>
      </c>
      <c r="R666" t="e">
        <f>INDEX(reces_codes,MATCH(loaded!AI666,reason,0))</f>
        <v>#N/A</v>
      </c>
      <c r="S666" t="e">
        <f>INDEX(TDS_codes,MATCH(loaded!AK666,TDS,0))</f>
        <v>#N/A</v>
      </c>
      <c r="T666" t="e">
        <f>IF(M666=2,"",INDEX(method_codes,MATCH(loaded!AM666,method,0)))</f>
        <v>#N/A</v>
      </c>
      <c r="U666" t="e">
        <f>IF(M666=2,"",INDEX(inj_codes,MATCH(loaded!AO666,inj,0)))</f>
        <v>#N/A</v>
      </c>
      <c r="V666" t="e">
        <f>IF(M666=2,"",INDEX(drug_codes,MATCH(loaded!AQ666,drug,0)))</f>
        <v>#N/A</v>
      </c>
      <c r="W666" t="e">
        <f>IF(M666=2,"",_xlfn.IFNA(INDEX(drug_codes,MATCH(loaded!AS666,drug,0)),""))</f>
        <v>#N/A</v>
      </c>
      <c r="X666" t="e">
        <f>IF(M666=2,"",_xlfn.IFNA(INDEX(drug_codes,MATCH(loaded!AU666,drug,0)),""))</f>
        <v>#N/A</v>
      </c>
      <c r="Y666" t="e">
        <f>IF(M666=2,"",_xlfn.IFNA(INDEX(drug_codes,MATCH(loaded!AW666,drug,0)),""))</f>
        <v>#N/A</v>
      </c>
      <c r="Z666" t="e">
        <f>IF(M666=2,"",_xlfn.IFNA(INDEX(drug_codes,MATCH(loaded!AY666,drug,0)),""))</f>
        <v>#N/A</v>
      </c>
      <c r="AA666" t="e">
        <f>IF(M666=2,"",_xlfn.IFNA(INDEX(drug_codes,MATCH(loaded!BA666,drug,0)),""))</f>
        <v>#N/A</v>
      </c>
      <c r="AB666" t="e">
        <f>INDEX(MTT_codes,MATCH(loaded!BC666,MTT,0))</f>
        <v>#N/A</v>
      </c>
      <c r="AC666" t="str">
        <f>_xlfn.IFNA(INDEX(MTT_codes,MATCH(loaded!BE666,MTT,0)),"")</f>
        <v/>
      </c>
      <c r="AD666" t="str">
        <f>_xlfn.IFNA(INDEX(MTT_codes,MATCH(loaded!BG666,MTT,0)),"")</f>
        <v/>
      </c>
      <c r="AE666" t="str">
        <f>_xlfn.IFNA(INDEX(MTT_codes,MATCH(loaded!BI666,MTT,0)),"")</f>
        <v/>
      </c>
      <c r="AF666" t="str">
        <f>_xlfn.IFNA(INDEX(MTT_codes,MATCH(loaded!BK666,MTT,0)),"")</f>
        <v/>
      </c>
      <c r="AG666" t="str">
        <f>_xlfn.IFNA(INDEX(MTT_codes,MATCH(loaded!BM666,MTT,0)),"")</f>
        <v/>
      </c>
      <c r="AH666" t="e">
        <f>INDEX(liv_ar_codes,MATCH(loaded!BO666,liv_ar,0))</f>
        <v>#N/A</v>
      </c>
      <c r="AI666" t="str">
        <f>_xlfn.IFNA(INDEX(MTT_codes,MATCH(loaded!BQ666,MTT,0)),"")</f>
        <v/>
      </c>
      <c r="AJ666">
        <f>_xlfn.IFNA(INDEX(mental_codes,MATCH(loaded!BS666,mental,0)),9)</f>
        <v>9</v>
      </c>
    </row>
    <row r="667" spans="2:36">
      <c r="B667">
        <f>loaded!C667</f>
        <v>0</v>
      </c>
      <c r="C667">
        <f>loaded!I667</f>
        <v>0</v>
      </c>
      <c r="D667">
        <f>IF(loaded!K667="Male",1,IF(loaded!K667="Female",2,9))</f>
        <v>9</v>
      </c>
      <c r="E667" s="89" t="e">
        <f>IF(stats!$Y$13,DATE(RIGHT(loaded!M667,4),MID(loaded!M667,3,2),LEFT(loaded!M667,2)),DATE(RIGHT(loaded!M667,4), MID(loaded!M667,4,2),LEFT(loaded!M667,2)))</f>
        <v>#VALUE!</v>
      </c>
      <c r="F667" s="67" t="e">
        <f t="shared" si="20"/>
        <v>#VALUE!</v>
      </c>
      <c r="G667" t="str">
        <f>LEFT(loaded!O667,3)</f>
        <v/>
      </c>
      <c r="H667" s="67" t="str">
        <f>_xlfn.IFNA(INDEX(cntry_codes,MATCH(loaded!Q667,countries,0)),IF(loaded!Q667="","0003",""))</f>
        <v>0003</v>
      </c>
      <c r="I667" t="e">
        <f>INDEX(atsi_codes,MATCH(loaded!S667,atsi,0))</f>
        <v>#N/A</v>
      </c>
      <c r="J667" t="e">
        <f>INDEX(lang_codes,MATCH(loaded!U667,lang,0))</f>
        <v>#N/A</v>
      </c>
      <c r="K667" s="6">
        <f>loaded!W667</f>
        <v>0</v>
      </c>
      <c r="L667" t="e">
        <f>INDEX(us_acc_codes,MATCH(loaded!Y667,us_acc,0))</f>
        <v>#N/A</v>
      </c>
      <c r="M667" t="e">
        <f>INDEX(client_codes,MATCH(loaded!AA667,client,0))</f>
        <v>#N/A</v>
      </c>
      <c r="N667" t="e">
        <f>INDEX(src_ref_codes,MATCH(loaded!AC667,src_ref,0))</f>
        <v>#N/A</v>
      </c>
      <c r="O667" s="89" t="e">
        <f>IF(stats!$Y$13,DATE(RIGHT(loaded!AE667,4),MID(loaded!AE667,3,2),LEFT(loaded!AE667,2)),DATE(RIGHT(loaded!AE667,4),MID(loaded!AE667,4,2),LEFT(loaded!AE667,2)))</f>
        <v>#VALUE!</v>
      </c>
      <c r="P667" s="89" t="e">
        <f>IF(stats!$Y$13,DATE(RIGHT(loaded!AG667,4),MID(loaded!AG667,3,2),LEFT(loaded!AG667,2)),DATE(RIGHT(loaded!AG667,4),MID(loaded!AG667,4,2),LEFT(loaded!AG667,2)))</f>
        <v>#VALUE!</v>
      </c>
      <c r="Q667" s="67" t="e">
        <f t="shared" si="21"/>
        <v>#VALUE!</v>
      </c>
      <c r="R667" t="e">
        <f>INDEX(reces_codes,MATCH(loaded!AI667,reason,0))</f>
        <v>#N/A</v>
      </c>
      <c r="S667" t="e">
        <f>INDEX(TDS_codes,MATCH(loaded!AK667,TDS,0))</f>
        <v>#N/A</v>
      </c>
      <c r="T667" t="e">
        <f>IF(M667=2,"",INDEX(method_codes,MATCH(loaded!AM667,method,0)))</f>
        <v>#N/A</v>
      </c>
      <c r="U667" t="e">
        <f>IF(M667=2,"",INDEX(inj_codes,MATCH(loaded!AO667,inj,0)))</f>
        <v>#N/A</v>
      </c>
      <c r="V667" t="e">
        <f>IF(M667=2,"",INDEX(drug_codes,MATCH(loaded!AQ667,drug,0)))</f>
        <v>#N/A</v>
      </c>
      <c r="W667" t="e">
        <f>IF(M667=2,"",_xlfn.IFNA(INDEX(drug_codes,MATCH(loaded!AS667,drug,0)),""))</f>
        <v>#N/A</v>
      </c>
      <c r="X667" t="e">
        <f>IF(M667=2,"",_xlfn.IFNA(INDEX(drug_codes,MATCH(loaded!AU667,drug,0)),""))</f>
        <v>#N/A</v>
      </c>
      <c r="Y667" t="e">
        <f>IF(M667=2,"",_xlfn.IFNA(INDEX(drug_codes,MATCH(loaded!AW667,drug,0)),""))</f>
        <v>#N/A</v>
      </c>
      <c r="Z667" t="e">
        <f>IF(M667=2,"",_xlfn.IFNA(INDEX(drug_codes,MATCH(loaded!AY667,drug,0)),""))</f>
        <v>#N/A</v>
      </c>
      <c r="AA667" t="e">
        <f>IF(M667=2,"",_xlfn.IFNA(INDEX(drug_codes,MATCH(loaded!BA667,drug,0)),""))</f>
        <v>#N/A</v>
      </c>
      <c r="AB667" t="e">
        <f>INDEX(MTT_codes,MATCH(loaded!BC667,MTT,0))</f>
        <v>#N/A</v>
      </c>
      <c r="AC667" t="str">
        <f>_xlfn.IFNA(INDEX(MTT_codes,MATCH(loaded!BE667,MTT,0)),"")</f>
        <v/>
      </c>
      <c r="AD667" t="str">
        <f>_xlfn.IFNA(INDEX(MTT_codes,MATCH(loaded!BG667,MTT,0)),"")</f>
        <v/>
      </c>
      <c r="AE667" t="str">
        <f>_xlfn.IFNA(INDEX(MTT_codes,MATCH(loaded!BI667,MTT,0)),"")</f>
        <v/>
      </c>
      <c r="AF667" t="str">
        <f>_xlfn.IFNA(INDEX(MTT_codes,MATCH(loaded!BK667,MTT,0)),"")</f>
        <v/>
      </c>
      <c r="AG667" t="str">
        <f>_xlfn.IFNA(INDEX(MTT_codes,MATCH(loaded!BM667,MTT,0)),"")</f>
        <v/>
      </c>
      <c r="AH667" t="e">
        <f>INDEX(liv_ar_codes,MATCH(loaded!BO667,liv_ar,0))</f>
        <v>#N/A</v>
      </c>
      <c r="AI667" t="str">
        <f>_xlfn.IFNA(INDEX(MTT_codes,MATCH(loaded!BQ667,MTT,0)),"")</f>
        <v/>
      </c>
      <c r="AJ667">
        <f>_xlfn.IFNA(INDEX(mental_codes,MATCH(loaded!BS667,mental,0)),9)</f>
        <v>9</v>
      </c>
    </row>
    <row r="668" spans="2:36">
      <c r="B668">
        <f>loaded!C668</f>
        <v>0</v>
      </c>
      <c r="C668">
        <f>loaded!I668</f>
        <v>0</v>
      </c>
      <c r="D668">
        <f>IF(loaded!K668="Male",1,IF(loaded!K668="Female",2,9))</f>
        <v>9</v>
      </c>
      <c r="E668" s="89" t="e">
        <f>IF(stats!$Y$13,DATE(RIGHT(loaded!M668,4),MID(loaded!M668,3,2),LEFT(loaded!M668,2)),DATE(RIGHT(loaded!M668,4), MID(loaded!M668,4,2),LEFT(loaded!M668,2)))</f>
        <v>#VALUE!</v>
      </c>
      <c r="F668" s="67" t="e">
        <f t="shared" si="20"/>
        <v>#VALUE!</v>
      </c>
      <c r="G668" t="str">
        <f>LEFT(loaded!O668,3)</f>
        <v/>
      </c>
      <c r="H668" s="67" t="str">
        <f>_xlfn.IFNA(INDEX(cntry_codes,MATCH(loaded!Q668,countries,0)),IF(loaded!Q668="","0003",""))</f>
        <v>0003</v>
      </c>
      <c r="I668" t="e">
        <f>INDEX(atsi_codes,MATCH(loaded!S668,atsi,0))</f>
        <v>#N/A</v>
      </c>
      <c r="J668" t="e">
        <f>INDEX(lang_codes,MATCH(loaded!U668,lang,0))</f>
        <v>#N/A</v>
      </c>
      <c r="K668" s="6">
        <f>loaded!W668</f>
        <v>0</v>
      </c>
      <c r="L668" t="e">
        <f>INDEX(us_acc_codes,MATCH(loaded!Y668,us_acc,0))</f>
        <v>#N/A</v>
      </c>
      <c r="M668" t="e">
        <f>INDEX(client_codes,MATCH(loaded!AA668,client,0))</f>
        <v>#N/A</v>
      </c>
      <c r="N668" t="e">
        <f>INDEX(src_ref_codes,MATCH(loaded!AC668,src_ref,0))</f>
        <v>#N/A</v>
      </c>
      <c r="O668" s="89" t="e">
        <f>IF(stats!$Y$13,DATE(RIGHT(loaded!AE668,4),MID(loaded!AE668,3,2),LEFT(loaded!AE668,2)),DATE(RIGHT(loaded!AE668,4),MID(loaded!AE668,4,2),LEFT(loaded!AE668,2)))</f>
        <v>#VALUE!</v>
      </c>
      <c r="P668" s="89" t="e">
        <f>IF(stats!$Y$13,DATE(RIGHT(loaded!AG668,4),MID(loaded!AG668,3,2),LEFT(loaded!AG668,2)),DATE(RIGHT(loaded!AG668,4),MID(loaded!AG668,4,2),LEFT(loaded!AG668,2)))</f>
        <v>#VALUE!</v>
      </c>
      <c r="Q668" s="67" t="e">
        <f t="shared" si="21"/>
        <v>#VALUE!</v>
      </c>
      <c r="R668" t="e">
        <f>INDEX(reces_codes,MATCH(loaded!AI668,reason,0))</f>
        <v>#N/A</v>
      </c>
      <c r="S668" t="e">
        <f>INDEX(TDS_codes,MATCH(loaded!AK668,TDS,0))</f>
        <v>#N/A</v>
      </c>
      <c r="T668" t="e">
        <f>IF(M668=2,"",INDEX(method_codes,MATCH(loaded!AM668,method,0)))</f>
        <v>#N/A</v>
      </c>
      <c r="U668" t="e">
        <f>IF(M668=2,"",INDEX(inj_codes,MATCH(loaded!AO668,inj,0)))</f>
        <v>#N/A</v>
      </c>
      <c r="V668" t="e">
        <f>IF(M668=2,"",INDEX(drug_codes,MATCH(loaded!AQ668,drug,0)))</f>
        <v>#N/A</v>
      </c>
      <c r="W668" t="e">
        <f>IF(M668=2,"",_xlfn.IFNA(INDEX(drug_codes,MATCH(loaded!AS668,drug,0)),""))</f>
        <v>#N/A</v>
      </c>
      <c r="X668" t="e">
        <f>IF(M668=2,"",_xlfn.IFNA(INDEX(drug_codes,MATCH(loaded!AU668,drug,0)),""))</f>
        <v>#N/A</v>
      </c>
      <c r="Y668" t="e">
        <f>IF(M668=2,"",_xlfn.IFNA(INDEX(drug_codes,MATCH(loaded!AW668,drug,0)),""))</f>
        <v>#N/A</v>
      </c>
      <c r="Z668" t="e">
        <f>IF(M668=2,"",_xlfn.IFNA(INDEX(drug_codes,MATCH(loaded!AY668,drug,0)),""))</f>
        <v>#N/A</v>
      </c>
      <c r="AA668" t="e">
        <f>IF(M668=2,"",_xlfn.IFNA(INDEX(drug_codes,MATCH(loaded!BA668,drug,0)),""))</f>
        <v>#N/A</v>
      </c>
      <c r="AB668" t="e">
        <f>INDEX(MTT_codes,MATCH(loaded!BC668,MTT,0))</f>
        <v>#N/A</v>
      </c>
      <c r="AC668" t="str">
        <f>_xlfn.IFNA(INDEX(MTT_codes,MATCH(loaded!BE668,MTT,0)),"")</f>
        <v/>
      </c>
      <c r="AD668" t="str">
        <f>_xlfn.IFNA(INDEX(MTT_codes,MATCH(loaded!BG668,MTT,0)),"")</f>
        <v/>
      </c>
      <c r="AE668" t="str">
        <f>_xlfn.IFNA(INDEX(MTT_codes,MATCH(loaded!BI668,MTT,0)),"")</f>
        <v/>
      </c>
      <c r="AF668" t="str">
        <f>_xlfn.IFNA(INDEX(MTT_codes,MATCH(loaded!BK668,MTT,0)),"")</f>
        <v/>
      </c>
      <c r="AG668" t="str">
        <f>_xlfn.IFNA(INDEX(MTT_codes,MATCH(loaded!BM668,MTT,0)),"")</f>
        <v/>
      </c>
      <c r="AH668" t="e">
        <f>INDEX(liv_ar_codes,MATCH(loaded!BO668,liv_ar,0))</f>
        <v>#N/A</v>
      </c>
      <c r="AI668" t="str">
        <f>_xlfn.IFNA(INDEX(MTT_codes,MATCH(loaded!BQ668,MTT,0)),"")</f>
        <v/>
      </c>
      <c r="AJ668">
        <f>_xlfn.IFNA(INDEX(mental_codes,MATCH(loaded!BS668,mental,0)),9)</f>
        <v>9</v>
      </c>
    </row>
    <row r="669" spans="2:36">
      <c r="B669">
        <f>loaded!C669</f>
        <v>0</v>
      </c>
      <c r="C669">
        <f>loaded!I669</f>
        <v>0</v>
      </c>
      <c r="D669">
        <f>IF(loaded!K669="Male",1,IF(loaded!K669="Female",2,9))</f>
        <v>9</v>
      </c>
      <c r="E669" s="89" t="e">
        <f>IF(stats!$Y$13,DATE(RIGHT(loaded!M669,4),MID(loaded!M669,3,2),LEFT(loaded!M669,2)),DATE(RIGHT(loaded!M669,4), MID(loaded!M669,4,2),LEFT(loaded!M669,2)))</f>
        <v>#VALUE!</v>
      </c>
      <c r="F669" s="67" t="e">
        <f t="shared" si="20"/>
        <v>#VALUE!</v>
      </c>
      <c r="G669" t="str">
        <f>LEFT(loaded!O669,3)</f>
        <v/>
      </c>
      <c r="H669" s="67" t="str">
        <f>_xlfn.IFNA(INDEX(cntry_codes,MATCH(loaded!Q669,countries,0)),IF(loaded!Q669="","0003",""))</f>
        <v>0003</v>
      </c>
      <c r="I669" t="e">
        <f>INDEX(atsi_codes,MATCH(loaded!S669,atsi,0))</f>
        <v>#N/A</v>
      </c>
      <c r="J669" t="e">
        <f>INDEX(lang_codes,MATCH(loaded!U669,lang,0))</f>
        <v>#N/A</v>
      </c>
      <c r="K669" s="6">
        <f>loaded!W669</f>
        <v>0</v>
      </c>
      <c r="L669" t="e">
        <f>INDEX(us_acc_codes,MATCH(loaded!Y669,us_acc,0))</f>
        <v>#N/A</v>
      </c>
      <c r="M669" t="e">
        <f>INDEX(client_codes,MATCH(loaded!AA669,client,0))</f>
        <v>#N/A</v>
      </c>
      <c r="N669" t="e">
        <f>INDEX(src_ref_codes,MATCH(loaded!AC669,src_ref,0))</f>
        <v>#N/A</v>
      </c>
      <c r="O669" s="89" t="e">
        <f>IF(stats!$Y$13,DATE(RIGHT(loaded!AE669,4),MID(loaded!AE669,3,2),LEFT(loaded!AE669,2)),DATE(RIGHT(loaded!AE669,4),MID(loaded!AE669,4,2),LEFT(loaded!AE669,2)))</f>
        <v>#VALUE!</v>
      </c>
      <c r="P669" s="89" t="e">
        <f>IF(stats!$Y$13,DATE(RIGHT(loaded!AG669,4),MID(loaded!AG669,3,2),LEFT(loaded!AG669,2)),DATE(RIGHT(loaded!AG669,4),MID(loaded!AG669,4,2),LEFT(loaded!AG669,2)))</f>
        <v>#VALUE!</v>
      </c>
      <c r="Q669" s="67" t="e">
        <f t="shared" si="21"/>
        <v>#VALUE!</v>
      </c>
      <c r="R669" t="e">
        <f>INDEX(reces_codes,MATCH(loaded!AI669,reason,0))</f>
        <v>#N/A</v>
      </c>
      <c r="S669" t="e">
        <f>INDEX(TDS_codes,MATCH(loaded!AK669,TDS,0))</f>
        <v>#N/A</v>
      </c>
      <c r="T669" t="e">
        <f>IF(M669=2,"",INDEX(method_codes,MATCH(loaded!AM669,method,0)))</f>
        <v>#N/A</v>
      </c>
      <c r="U669" t="e">
        <f>IF(M669=2,"",INDEX(inj_codes,MATCH(loaded!AO669,inj,0)))</f>
        <v>#N/A</v>
      </c>
      <c r="V669" t="e">
        <f>IF(M669=2,"",INDEX(drug_codes,MATCH(loaded!AQ669,drug,0)))</f>
        <v>#N/A</v>
      </c>
      <c r="W669" t="e">
        <f>IF(M669=2,"",_xlfn.IFNA(INDEX(drug_codes,MATCH(loaded!AS669,drug,0)),""))</f>
        <v>#N/A</v>
      </c>
      <c r="X669" t="e">
        <f>IF(M669=2,"",_xlfn.IFNA(INDEX(drug_codes,MATCH(loaded!AU669,drug,0)),""))</f>
        <v>#N/A</v>
      </c>
      <c r="Y669" t="e">
        <f>IF(M669=2,"",_xlfn.IFNA(INDEX(drug_codes,MATCH(loaded!AW669,drug,0)),""))</f>
        <v>#N/A</v>
      </c>
      <c r="Z669" t="e">
        <f>IF(M669=2,"",_xlfn.IFNA(INDEX(drug_codes,MATCH(loaded!AY669,drug,0)),""))</f>
        <v>#N/A</v>
      </c>
      <c r="AA669" t="e">
        <f>IF(M669=2,"",_xlfn.IFNA(INDEX(drug_codes,MATCH(loaded!BA669,drug,0)),""))</f>
        <v>#N/A</v>
      </c>
      <c r="AB669" t="e">
        <f>INDEX(MTT_codes,MATCH(loaded!BC669,MTT,0))</f>
        <v>#N/A</v>
      </c>
      <c r="AC669" t="str">
        <f>_xlfn.IFNA(INDEX(MTT_codes,MATCH(loaded!BE669,MTT,0)),"")</f>
        <v/>
      </c>
      <c r="AD669" t="str">
        <f>_xlfn.IFNA(INDEX(MTT_codes,MATCH(loaded!BG669,MTT,0)),"")</f>
        <v/>
      </c>
      <c r="AE669" t="str">
        <f>_xlfn.IFNA(INDEX(MTT_codes,MATCH(loaded!BI669,MTT,0)),"")</f>
        <v/>
      </c>
      <c r="AF669" t="str">
        <f>_xlfn.IFNA(INDEX(MTT_codes,MATCH(loaded!BK669,MTT,0)),"")</f>
        <v/>
      </c>
      <c r="AG669" t="str">
        <f>_xlfn.IFNA(INDEX(MTT_codes,MATCH(loaded!BM669,MTT,0)),"")</f>
        <v/>
      </c>
      <c r="AH669" t="e">
        <f>INDEX(liv_ar_codes,MATCH(loaded!BO669,liv_ar,0))</f>
        <v>#N/A</v>
      </c>
      <c r="AI669" t="str">
        <f>_xlfn.IFNA(INDEX(MTT_codes,MATCH(loaded!BQ669,MTT,0)),"")</f>
        <v/>
      </c>
      <c r="AJ669">
        <f>_xlfn.IFNA(INDEX(mental_codes,MATCH(loaded!BS669,mental,0)),9)</f>
        <v>9</v>
      </c>
    </row>
    <row r="670" spans="2:36">
      <c r="B670">
        <f>loaded!C670</f>
        <v>0</v>
      </c>
      <c r="C670">
        <f>loaded!I670</f>
        <v>0</v>
      </c>
      <c r="D670">
        <f>IF(loaded!K670="Male",1,IF(loaded!K670="Female",2,9))</f>
        <v>9</v>
      </c>
      <c r="E670" s="89" t="e">
        <f>IF(stats!$Y$13,DATE(RIGHT(loaded!M670,4),MID(loaded!M670,3,2),LEFT(loaded!M670,2)),DATE(RIGHT(loaded!M670,4), MID(loaded!M670,4,2),LEFT(loaded!M670,2)))</f>
        <v>#VALUE!</v>
      </c>
      <c r="F670" s="67" t="e">
        <f t="shared" si="20"/>
        <v>#VALUE!</v>
      </c>
      <c r="G670" t="str">
        <f>LEFT(loaded!O670,3)</f>
        <v/>
      </c>
      <c r="H670" s="67" t="str">
        <f>_xlfn.IFNA(INDEX(cntry_codes,MATCH(loaded!Q670,countries,0)),IF(loaded!Q670="","0003",""))</f>
        <v>0003</v>
      </c>
      <c r="I670" t="e">
        <f>INDEX(atsi_codes,MATCH(loaded!S670,atsi,0))</f>
        <v>#N/A</v>
      </c>
      <c r="J670" t="e">
        <f>INDEX(lang_codes,MATCH(loaded!U670,lang,0))</f>
        <v>#N/A</v>
      </c>
      <c r="K670" s="6">
        <f>loaded!W670</f>
        <v>0</v>
      </c>
      <c r="L670" t="e">
        <f>INDEX(us_acc_codes,MATCH(loaded!Y670,us_acc,0))</f>
        <v>#N/A</v>
      </c>
      <c r="M670" t="e">
        <f>INDEX(client_codes,MATCH(loaded!AA670,client,0))</f>
        <v>#N/A</v>
      </c>
      <c r="N670" t="e">
        <f>INDEX(src_ref_codes,MATCH(loaded!AC670,src_ref,0))</f>
        <v>#N/A</v>
      </c>
      <c r="O670" s="89" t="e">
        <f>IF(stats!$Y$13,DATE(RIGHT(loaded!AE670,4),MID(loaded!AE670,3,2),LEFT(loaded!AE670,2)),DATE(RIGHT(loaded!AE670,4),MID(loaded!AE670,4,2),LEFT(loaded!AE670,2)))</f>
        <v>#VALUE!</v>
      </c>
      <c r="P670" s="89" t="e">
        <f>IF(stats!$Y$13,DATE(RIGHT(loaded!AG670,4),MID(loaded!AG670,3,2),LEFT(loaded!AG670,2)),DATE(RIGHT(loaded!AG670,4),MID(loaded!AG670,4,2),LEFT(loaded!AG670,2)))</f>
        <v>#VALUE!</v>
      </c>
      <c r="Q670" s="67" t="e">
        <f t="shared" si="21"/>
        <v>#VALUE!</v>
      </c>
      <c r="R670" t="e">
        <f>INDEX(reces_codes,MATCH(loaded!AI670,reason,0))</f>
        <v>#N/A</v>
      </c>
      <c r="S670" t="e">
        <f>INDEX(TDS_codes,MATCH(loaded!AK670,TDS,0))</f>
        <v>#N/A</v>
      </c>
      <c r="T670" t="e">
        <f>IF(M670=2,"",INDEX(method_codes,MATCH(loaded!AM670,method,0)))</f>
        <v>#N/A</v>
      </c>
      <c r="U670" t="e">
        <f>IF(M670=2,"",INDEX(inj_codes,MATCH(loaded!AO670,inj,0)))</f>
        <v>#N/A</v>
      </c>
      <c r="V670" t="e">
        <f>IF(M670=2,"",INDEX(drug_codes,MATCH(loaded!AQ670,drug,0)))</f>
        <v>#N/A</v>
      </c>
      <c r="W670" t="e">
        <f>IF(M670=2,"",_xlfn.IFNA(INDEX(drug_codes,MATCH(loaded!AS670,drug,0)),""))</f>
        <v>#N/A</v>
      </c>
      <c r="X670" t="e">
        <f>IF(M670=2,"",_xlfn.IFNA(INDEX(drug_codes,MATCH(loaded!AU670,drug,0)),""))</f>
        <v>#N/A</v>
      </c>
      <c r="Y670" t="e">
        <f>IF(M670=2,"",_xlfn.IFNA(INDEX(drug_codes,MATCH(loaded!AW670,drug,0)),""))</f>
        <v>#N/A</v>
      </c>
      <c r="Z670" t="e">
        <f>IF(M670=2,"",_xlfn.IFNA(INDEX(drug_codes,MATCH(loaded!AY670,drug,0)),""))</f>
        <v>#N/A</v>
      </c>
      <c r="AA670" t="e">
        <f>IF(M670=2,"",_xlfn.IFNA(INDEX(drug_codes,MATCH(loaded!BA670,drug,0)),""))</f>
        <v>#N/A</v>
      </c>
      <c r="AB670" t="e">
        <f>INDEX(MTT_codes,MATCH(loaded!BC670,MTT,0))</f>
        <v>#N/A</v>
      </c>
      <c r="AC670" t="str">
        <f>_xlfn.IFNA(INDEX(MTT_codes,MATCH(loaded!BE670,MTT,0)),"")</f>
        <v/>
      </c>
      <c r="AD670" t="str">
        <f>_xlfn.IFNA(INDEX(MTT_codes,MATCH(loaded!BG670,MTT,0)),"")</f>
        <v/>
      </c>
      <c r="AE670" t="str">
        <f>_xlfn.IFNA(INDEX(MTT_codes,MATCH(loaded!BI670,MTT,0)),"")</f>
        <v/>
      </c>
      <c r="AF670" t="str">
        <f>_xlfn.IFNA(INDEX(MTT_codes,MATCH(loaded!BK670,MTT,0)),"")</f>
        <v/>
      </c>
      <c r="AG670" t="str">
        <f>_xlfn.IFNA(INDEX(MTT_codes,MATCH(loaded!BM670,MTT,0)),"")</f>
        <v/>
      </c>
      <c r="AH670" t="e">
        <f>INDEX(liv_ar_codes,MATCH(loaded!BO670,liv_ar,0))</f>
        <v>#N/A</v>
      </c>
      <c r="AI670" t="str">
        <f>_xlfn.IFNA(INDEX(MTT_codes,MATCH(loaded!BQ670,MTT,0)),"")</f>
        <v/>
      </c>
      <c r="AJ670">
        <f>_xlfn.IFNA(INDEX(mental_codes,MATCH(loaded!BS670,mental,0)),9)</f>
        <v>9</v>
      </c>
    </row>
    <row r="671" spans="2:36">
      <c r="B671">
        <f>loaded!C671</f>
        <v>0</v>
      </c>
      <c r="C671">
        <f>loaded!I671</f>
        <v>0</v>
      </c>
      <c r="D671">
        <f>IF(loaded!K671="Male",1,IF(loaded!K671="Female",2,9))</f>
        <v>9</v>
      </c>
      <c r="E671" s="89" t="e">
        <f>IF(stats!$Y$13,DATE(RIGHT(loaded!M671,4),MID(loaded!M671,3,2),LEFT(loaded!M671,2)),DATE(RIGHT(loaded!M671,4), MID(loaded!M671,4,2),LEFT(loaded!M671,2)))</f>
        <v>#VALUE!</v>
      </c>
      <c r="F671" s="67" t="e">
        <f t="shared" si="20"/>
        <v>#VALUE!</v>
      </c>
      <c r="G671" t="str">
        <f>LEFT(loaded!O671,3)</f>
        <v/>
      </c>
      <c r="H671" s="67" t="str">
        <f>_xlfn.IFNA(INDEX(cntry_codes,MATCH(loaded!Q671,countries,0)),IF(loaded!Q671="","0003",""))</f>
        <v>0003</v>
      </c>
      <c r="I671" t="e">
        <f>INDEX(atsi_codes,MATCH(loaded!S671,atsi,0))</f>
        <v>#N/A</v>
      </c>
      <c r="J671" t="e">
        <f>INDEX(lang_codes,MATCH(loaded!U671,lang,0))</f>
        <v>#N/A</v>
      </c>
      <c r="K671" s="6">
        <f>loaded!W671</f>
        <v>0</v>
      </c>
      <c r="L671" t="e">
        <f>INDEX(us_acc_codes,MATCH(loaded!Y671,us_acc,0))</f>
        <v>#N/A</v>
      </c>
      <c r="M671" t="e">
        <f>INDEX(client_codes,MATCH(loaded!AA671,client,0))</f>
        <v>#N/A</v>
      </c>
      <c r="N671" t="e">
        <f>INDEX(src_ref_codes,MATCH(loaded!AC671,src_ref,0))</f>
        <v>#N/A</v>
      </c>
      <c r="O671" s="89" t="e">
        <f>IF(stats!$Y$13,DATE(RIGHT(loaded!AE671,4),MID(loaded!AE671,3,2),LEFT(loaded!AE671,2)),DATE(RIGHT(loaded!AE671,4),MID(loaded!AE671,4,2),LEFT(loaded!AE671,2)))</f>
        <v>#VALUE!</v>
      </c>
      <c r="P671" s="89" t="e">
        <f>IF(stats!$Y$13,DATE(RIGHT(loaded!AG671,4),MID(loaded!AG671,3,2),LEFT(loaded!AG671,2)),DATE(RIGHT(loaded!AG671,4),MID(loaded!AG671,4,2),LEFT(loaded!AG671,2)))</f>
        <v>#VALUE!</v>
      </c>
      <c r="Q671" s="67" t="e">
        <f t="shared" si="21"/>
        <v>#VALUE!</v>
      </c>
      <c r="R671" t="e">
        <f>INDEX(reces_codes,MATCH(loaded!AI671,reason,0))</f>
        <v>#N/A</v>
      </c>
      <c r="S671" t="e">
        <f>INDEX(TDS_codes,MATCH(loaded!AK671,TDS,0))</f>
        <v>#N/A</v>
      </c>
      <c r="T671" t="e">
        <f>IF(M671=2,"",INDEX(method_codes,MATCH(loaded!AM671,method,0)))</f>
        <v>#N/A</v>
      </c>
      <c r="U671" t="e">
        <f>IF(M671=2,"",INDEX(inj_codes,MATCH(loaded!AO671,inj,0)))</f>
        <v>#N/A</v>
      </c>
      <c r="V671" t="e">
        <f>IF(M671=2,"",INDEX(drug_codes,MATCH(loaded!AQ671,drug,0)))</f>
        <v>#N/A</v>
      </c>
      <c r="W671" t="e">
        <f>IF(M671=2,"",_xlfn.IFNA(INDEX(drug_codes,MATCH(loaded!AS671,drug,0)),""))</f>
        <v>#N/A</v>
      </c>
      <c r="X671" t="e">
        <f>IF(M671=2,"",_xlfn.IFNA(INDEX(drug_codes,MATCH(loaded!AU671,drug,0)),""))</f>
        <v>#N/A</v>
      </c>
      <c r="Y671" t="e">
        <f>IF(M671=2,"",_xlfn.IFNA(INDEX(drug_codes,MATCH(loaded!AW671,drug,0)),""))</f>
        <v>#N/A</v>
      </c>
      <c r="Z671" t="e">
        <f>IF(M671=2,"",_xlfn.IFNA(INDEX(drug_codes,MATCH(loaded!AY671,drug,0)),""))</f>
        <v>#N/A</v>
      </c>
      <c r="AA671" t="e">
        <f>IF(M671=2,"",_xlfn.IFNA(INDEX(drug_codes,MATCH(loaded!BA671,drug,0)),""))</f>
        <v>#N/A</v>
      </c>
      <c r="AB671" t="e">
        <f>INDEX(MTT_codes,MATCH(loaded!BC671,MTT,0))</f>
        <v>#N/A</v>
      </c>
      <c r="AC671" t="str">
        <f>_xlfn.IFNA(INDEX(MTT_codes,MATCH(loaded!BE671,MTT,0)),"")</f>
        <v/>
      </c>
      <c r="AD671" t="str">
        <f>_xlfn.IFNA(INDEX(MTT_codes,MATCH(loaded!BG671,MTT,0)),"")</f>
        <v/>
      </c>
      <c r="AE671" t="str">
        <f>_xlfn.IFNA(INDEX(MTT_codes,MATCH(loaded!BI671,MTT,0)),"")</f>
        <v/>
      </c>
      <c r="AF671" t="str">
        <f>_xlfn.IFNA(INDEX(MTT_codes,MATCH(loaded!BK671,MTT,0)),"")</f>
        <v/>
      </c>
      <c r="AG671" t="str">
        <f>_xlfn.IFNA(INDEX(MTT_codes,MATCH(loaded!BM671,MTT,0)),"")</f>
        <v/>
      </c>
      <c r="AH671" t="e">
        <f>INDEX(liv_ar_codes,MATCH(loaded!BO671,liv_ar,0))</f>
        <v>#N/A</v>
      </c>
      <c r="AI671" t="str">
        <f>_xlfn.IFNA(INDEX(MTT_codes,MATCH(loaded!BQ671,MTT,0)),"")</f>
        <v/>
      </c>
      <c r="AJ671">
        <f>_xlfn.IFNA(INDEX(mental_codes,MATCH(loaded!BS671,mental,0)),9)</f>
        <v>9</v>
      </c>
    </row>
    <row r="672" spans="2:36">
      <c r="B672">
        <f>loaded!C672</f>
        <v>0</v>
      </c>
      <c r="C672">
        <f>loaded!I672</f>
        <v>0</v>
      </c>
      <c r="D672">
        <f>IF(loaded!K672="Male",1,IF(loaded!K672="Female",2,9))</f>
        <v>9</v>
      </c>
      <c r="E672" s="89" t="e">
        <f>IF(stats!$Y$13,DATE(RIGHT(loaded!M672,4),MID(loaded!M672,3,2),LEFT(loaded!M672,2)),DATE(RIGHT(loaded!M672,4), MID(loaded!M672,4,2),LEFT(loaded!M672,2)))</f>
        <v>#VALUE!</v>
      </c>
      <c r="F672" s="67" t="e">
        <f t="shared" si="20"/>
        <v>#VALUE!</v>
      </c>
      <c r="G672" t="str">
        <f>LEFT(loaded!O672,3)</f>
        <v/>
      </c>
      <c r="H672" s="67" t="str">
        <f>_xlfn.IFNA(INDEX(cntry_codes,MATCH(loaded!Q672,countries,0)),IF(loaded!Q672="","0003",""))</f>
        <v>0003</v>
      </c>
      <c r="I672" t="e">
        <f>INDEX(atsi_codes,MATCH(loaded!S672,atsi,0))</f>
        <v>#N/A</v>
      </c>
      <c r="J672" t="e">
        <f>INDEX(lang_codes,MATCH(loaded!U672,lang,0))</f>
        <v>#N/A</v>
      </c>
      <c r="K672" s="6">
        <f>loaded!W672</f>
        <v>0</v>
      </c>
      <c r="L672" t="e">
        <f>INDEX(us_acc_codes,MATCH(loaded!Y672,us_acc,0))</f>
        <v>#N/A</v>
      </c>
      <c r="M672" t="e">
        <f>INDEX(client_codes,MATCH(loaded!AA672,client,0))</f>
        <v>#N/A</v>
      </c>
      <c r="N672" t="e">
        <f>INDEX(src_ref_codes,MATCH(loaded!AC672,src_ref,0))</f>
        <v>#N/A</v>
      </c>
      <c r="O672" s="89" t="e">
        <f>IF(stats!$Y$13,DATE(RIGHT(loaded!AE672,4),MID(loaded!AE672,3,2),LEFT(loaded!AE672,2)),DATE(RIGHT(loaded!AE672,4),MID(loaded!AE672,4,2),LEFT(loaded!AE672,2)))</f>
        <v>#VALUE!</v>
      </c>
      <c r="P672" s="89" t="e">
        <f>IF(stats!$Y$13,DATE(RIGHT(loaded!AG672,4),MID(loaded!AG672,3,2),LEFT(loaded!AG672,2)),DATE(RIGHT(loaded!AG672,4),MID(loaded!AG672,4,2),LEFT(loaded!AG672,2)))</f>
        <v>#VALUE!</v>
      </c>
      <c r="Q672" s="67" t="e">
        <f t="shared" si="21"/>
        <v>#VALUE!</v>
      </c>
      <c r="R672" t="e">
        <f>INDEX(reces_codes,MATCH(loaded!AI672,reason,0))</f>
        <v>#N/A</v>
      </c>
      <c r="S672" t="e">
        <f>INDEX(TDS_codes,MATCH(loaded!AK672,TDS,0))</f>
        <v>#N/A</v>
      </c>
      <c r="T672" t="e">
        <f>IF(M672=2,"",INDEX(method_codes,MATCH(loaded!AM672,method,0)))</f>
        <v>#N/A</v>
      </c>
      <c r="U672" t="e">
        <f>IF(M672=2,"",INDEX(inj_codes,MATCH(loaded!AO672,inj,0)))</f>
        <v>#N/A</v>
      </c>
      <c r="V672" t="e">
        <f>IF(M672=2,"",INDEX(drug_codes,MATCH(loaded!AQ672,drug,0)))</f>
        <v>#N/A</v>
      </c>
      <c r="W672" t="e">
        <f>IF(M672=2,"",_xlfn.IFNA(INDEX(drug_codes,MATCH(loaded!AS672,drug,0)),""))</f>
        <v>#N/A</v>
      </c>
      <c r="X672" t="e">
        <f>IF(M672=2,"",_xlfn.IFNA(INDEX(drug_codes,MATCH(loaded!AU672,drug,0)),""))</f>
        <v>#N/A</v>
      </c>
      <c r="Y672" t="e">
        <f>IF(M672=2,"",_xlfn.IFNA(INDEX(drug_codes,MATCH(loaded!AW672,drug,0)),""))</f>
        <v>#N/A</v>
      </c>
      <c r="Z672" t="e">
        <f>IF(M672=2,"",_xlfn.IFNA(INDEX(drug_codes,MATCH(loaded!AY672,drug,0)),""))</f>
        <v>#N/A</v>
      </c>
      <c r="AA672" t="e">
        <f>IF(M672=2,"",_xlfn.IFNA(INDEX(drug_codes,MATCH(loaded!BA672,drug,0)),""))</f>
        <v>#N/A</v>
      </c>
      <c r="AB672" t="e">
        <f>INDEX(MTT_codes,MATCH(loaded!BC672,MTT,0))</f>
        <v>#N/A</v>
      </c>
      <c r="AC672" t="str">
        <f>_xlfn.IFNA(INDEX(MTT_codes,MATCH(loaded!BE672,MTT,0)),"")</f>
        <v/>
      </c>
      <c r="AD672" t="str">
        <f>_xlfn.IFNA(INDEX(MTT_codes,MATCH(loaded!BG672,MTT,0)),"")</f>
        <v/>
      </c>
      <c r="AE672" t="str">
        <f>_xlfn.IFNA(INDEX(MTT_codes,MATCH(loaded!BI672,MTT,0)),"")</f>
        <v/>
      </c>
      <c r="AF672" t="str">
        <f>_xlfn.IFNA(INDEX(MTT_codes,MATCH(loaded!BK672,MTT,0)),"")</f>
        <v/>
      </c>
      <c r="AG672" t="str">
        <f>_xlfn.IFNA(INDEX(MTT_codes,MATCH(loaded!BM672,MTT,0)),"")</f>
        <v/>
      </c>
      <c r="AH672" t="e">
        <f>INDEX(liv_ar_codes,MATCH(loaded!BO672,liv_ar,0))</f>
        <v>#N/A</v>
      </c>
      <c r="AI672" t="str">
        <f>_xlfn.IFNA(INDEX(MTT_codes,MATCH(loaded!BQ672,MTT,0)),"")</f>
        <v/>
      </c>
      <c r="AJ672">
        <f>_xlfn.IFNA(INDEX(mental_codes,MATCH(loaded!BS672,mental,0)),9)</f>
        <v>9</v>
      </c>
    </row>
    <row r="673" spans="2:36">
      <c r="B673">
        <f>loaded!C673</f>
        <v>0</v>
      </c>
      <c r="C673">
        <f>loaded!I673</f>
        <v>0</v>
      </c>
      <c r="D673">
        <f>IF(loaded!K673="Male",1,IF(loaded!K673="Female",2,9))</f>
        <v>9</v>
      </c>
      <c r="E673" s="89" t="e">
        <f>IF(stats!$Y$13,DATE(RIGHT(loaded!M673,4),MID(loaded!M673,3,2),LEFT(loaded!M673,2)),DATE(RIGHT(loaded!M673,4), MID(loaded!M673,4,2),LEFT(loaded!M673,2)))</f>
        <v>#VALUE!</v>
      </c>
      <c r="F673" s="67" t="e">
        <f t="shared" si="20"/>
        <v>#VALUE!</v>
      </c>
      <c r="G673" t="str">
        <f>LEFT(loaded!O673,3)</f>
        <v/>
      </c>
      <c r="H673" s="67" t="str">
        <f>_xlfn.IFNA(INDEX(cntry_codes,MATCH(loaded!Q673,countries,0)),IF(loaded!Q673="","0003",""))</f>
        <v>0003</v>
      </c>
      <c r="I673" t="e">
        <f>INDEX(atsi_codes,MATCH(loaded!S673,atsi,0))</f>
        <v>#N/A</v>
      </c>
      <c r="J673" t="e">
        <f>INDEX(lang_codes,MATCH(loaded!U673,lang,0))</f>
        <v>#N/A</v>
      </c>
      <c r="K673" s="6">
        <f>loaded!W673</f>
        <v>0</v>
      </c>
      <c r="L673" t="e">
        <f>INDEX(us_acc_codes,MATCH(loaded!Y673,us_acc,0))</f>
        <v>#N/A</v>
      </c>
      <c r="M673" t="e">
        <f>INDEX(client_codes,MATCH(loaded!AA673,client,0))</f>
        <v>#N/A</v>
      </c>
      <c r="N673" t="e">
        <f>INDEX(src_ref_codes,MATCH(loaded!AC673,src_ref,0))</f>
        <v>#N/A</v>
      </c>
      <c r="O673" s="89" t="e">
        <f>IF(stats!$Y$13,DATE(RIGHT(loaded!AE673,4),MID(loaded!AE673,3,2),LEFT(loaded!AE673,2)),DATE(RIGHT(loaded!AE673,4),MID(loaded!AE673,4,2),LEFT(loaded!AE673,2)))</f>
        <v>#VALUE!</v>
      </c>
      <c r="P673" s="89" t="e">
        <f>IF(stats!$Y$13,DATE(RIGHT(loaded!AG673,4),MID(loaded!AG673,3,2),LEFT(loaded!AG673,2)),DATE(RIGHT(loaded!AG673,4),MID(loaded!AG673,4,2),LEFT(loaded!AG673,2)))</f>
        <v>#VALUE!</v>
      </c>
      <c r="Q673" s="67" t="e">
        <f t="shared" si="21"/>
        <v>#VALUE!</v>
      </c>
      <c r="R673" t="e">
        <f>INDEX(reces_codes,MATCH(loaded!AI673,reason,0))</f>
        <v>#N/A</v>
      </c>
      <c r="S673" t="e">
        <f>INDEX(TDS_codes,MATCH(loaded!AK673,TDS,0))</f>
        <v>#N/A</v>
      </c>
      <c r="T673" t="e">
        <f>IF(M673=2,"",INDEX(method_codes,MATCH(loaded!AM673,method,0)))</f>
        <v>#N/A</v>
      </c>
      <c r="U673" t="e">
        <f>IF(M673=2,"",INDEX(inj_codes,MATCH(loaded!AO673,inj,0)))</f>
        <v>#N/A</v>
      </c>
      <c r="V673" t="e">
        <f>IF(M673=2,"",INDEX(drug_codes,MATCH(loaded!AQ673,drug,0)))</f>
        <v>#N/A</v>
      </c>
      <c r="W673" t="e">
        <f>IF(M673=2,"",_xlfn.IFNA(INDEX(drug_codes,MATCH(loaded!AS673,drug,0)),""))</f>
        <v>#N/A</v>
      </c>
      <c r="X673" t="e">
        <f>IF(M673=2,"",_xlfn.IFNA(INDEX(drug_codes,MATCH(loaded!AU673,drug,0)),""))</f>
        <v>#N/A</v>
      </c>
      <c r="Y673" t="e">
        <f>IF(M673=2,"",_xlfn.IFNA(INDEX(drug_codes,MATCH(loaded!AW673,drug,0)),""))</f>
        <v>#N/A</v>
      </c>
      <c r="Z673" t="e">
        <f>IF(M673=2,"",_xlfn.IFNA(INDEX(drug_codes,MATCH(loaded!AY673,drug,0)),""))</f>
        <v>#N/A</v>
      </c>
      <c r="AA673" t="e">
        <f>IF(M673=2,"",_xlfn.IFNA(INDEX(drug_codes,MATCH(loaded!BA673,drug,0)),""))</f>
        <v>#N/A</v>
      </c>
      <c r="AB673" t="e">
        <f>INDEX(MTT_codes,MATCH(loaded!BC673,MTT,0))</f>
        <v>#N/A</v>
      </c>
      <c r="AC673" t="str">
        <f>_xlfn.IFNA(INDEX(MTT_codes,MATCH(loaded!BE673,MTT,0)),"")</f>
        <v/>
      </c>
      <c r="AD673" t="str">
        <f>_xlfn.IFNA(INDEX(MTT_codes,MATCH(loaded!BG673,MTT,0)),"")</f>
        <v/>
      </c>
      <c r="AE673" t="str">
        <f>_xlfn.IFNA(INDEX(MTT_codes,MATCH(loaded!BI673,MTT,0)),"")</f>
        <v/>
      </c>
      <c r="AF673" t="str">
        <f>_xlfn.IFNA(INDEX(MTT_codes,MATCH(loaded!BK673,MTT,0)),"")</f>
        <v/>
      </c>
      <c r="AG673" t="str">
        <f>_xlfn.IFNA(INDEX(MTT_codes,MATCH(loaded!BM673,MTT,0)),"")</f>
        <v/>
      </c>
      <c r="AH673" t="e">
        <f>INDEX(liv_ar_codes,MATCH(loaded!BO673,liv_ar,0))</f>
        <v>#N/A</v>
      </c>
      <c r="AI673" t="str">
        <f>_xlfn.IFNA(INDEX(MTT_codes,MATCH(loaded!BQ673,MTT,0)),"")</f>
        <v/>
      </c>
      <c r="AJ673">
        <f>_xlfn.IFNA(INDEX(mental_codes,MATCH(loaded!BS673,mental,0)),9)</f>
        <v>9</v>
      </c>
    </row>
    <row r="674" spans="2:36">
      <c r="B674">
        <f>loaded!C674</f>
        <v>0</v>
      </c>
      <c r="C674">
        <f>loaded!I674</f>
        <v>0</v>
      </c>
      <c r="D674">
        <f>IF(loaded!K674="Male",1,IF(loaded!K674="Female",2,9))</f>
        <v>9</v>
      </c>
      <c r="E674" s="89" t="e">
        <f>IF(stats!$Y$13,DATE(RIGHT(loaded!M674,4),MID(loaded!M674,3,2),LEFT(loaded!M674,2)),DATE(RIGHT(loaded!M674,4), MID(loaded!M674,4,2),LEFT(loaded!M674,2)))</f>
        <v>#VALUE!</v>
      </c>
      <c r="F674" s="67" t="e">
        <f t="shared" si="20"/>
        <v>#VALUE!</v>
      </c>
      <c r="G674" t="str">
        <f>LEFT(loaded!O674,3)</f>
        <v/>
      </c>
      <c r="H674" s="67" t="str">
        <f>_xlfn.IFNA(INDEX(cntry_codes,MATCH(loaded!Q674,countries,0)),IF(loaded!Q674="","0003",""))</f>
        <v>0003</v>
      </c>
      <c r="I674" t="e">
        <f>INDEX(atsi_codes,MATCH(loaded!S674,atsi,0))</f>
        <v>#N/A</v>
      </c>
      <c r="J674" t="e">
        <f>INDEX(lang_codes,MATCH(loaded!U674,lang,0))</f>
        <v>#N/A</v>
      </c>
      <c r="K674" s="6">
        <f>loaded!W674</f>
        <v>0</v>
      </c>
      <c r="L674" t="e">
        <f>INDEX(us_acc_codes,MATCH(loaded!Y674,us_acc,0))</f>
        <v>#N/A</v>
      </c>
      <c r="M674" t="e">
        <f>INDEX(client_codes,MATCH(loaded!AA674,client,0))</f>
        <v>#N/A</v>
      </c>
      <c r="N674" t="e">
        <f>INDEX(src_ref_codes,MATCH(loaded!AC674,src_ref,0))</f>
        <v>#N/A</v>
      </c>
      <c r="O674" s="89" t="e">
        <f>IF(stats!$Y$13,DATE(RIGHT(loaded!AE674,4),MID(loaded!AE674,3,2),LEFT(loaded!AE674,2)),DATE(RIGHT(loaded!AE674,4),MID(loaded!AE674,4,2),LEFT(loaded!AE674,2)))</f>
        <v>#VALUE!</v>
      </c>
      <c r="P674" s="89" t="e">
        <f>IF(stats!$Y$13,DATE(RIGHT(loaded!AG674,4),MID(loaded!AG674,3,2),LEFT(loaded!AG674,2)),DATE(RIGHT(loaded!AG674,4),MID(loaded!AG674,4,2),LEFT(loaded!AG674,2)))</f>
        <v>#VALUE!</v>
      </c>
      <c r="Q674" s="67" t="e">
        <f t="shared" si="21"/>
        <v>#VALUE!</v>
      </c>
      <c r="R674" t="e">
        <f>INDEX(reces_codes,MATCH(loaded!AI674,reason,0))</f>
        <v>#N/A</v>
      </c>
      <c r="S674" t="e">
        <f>INDEX(TDS_codes,MATCH(loaded!AK674,TDS,0))</f>
        <v>#N/A</v>
      </c>
      <c r="T674" t="e">
        <f>IF(M674=2,"",INDEX(method_codes,MATCH(loaded!AM674,method,0)))</f>
        <v>#N/A</v>
      </c>
      <c r="U674" t="e">
        <f>IF(M674=2,"",INDEX(inj_codes,MATCH(loaded!AO674,inj,0)))</f>
        <v>#N/A</v>
      </c>
      <c r="V674" t="e">
        <f>IF(M674=2,"",INDEX(drug_codes,MATCH(loaded!AQ674,drug,0)))</f>
        <v>#N/A</v>
      </c>
      <c r="W674" t="e">
        <f>IF(M674=2,"",_xlfn.IFNA(INDEX(drug_codes,MATCH(loaded!AS674,drug,0)),""))</f>
        <v>#N/A</v>
      </c>
      <c r="X674" t="e">
        <f>IF(M674=2,"",_xlfn.IFNA(INDEX(drug_codes,MATCH(loaded!AU674,drug,0)),""))</f>
        <v>#N/A</v>
      </c>
      <c r="Y674" t="e">
        <f>IF(M674=2,"",_xlfn.IFNA(INDEX(drug_codes,MATCH(loaded!AW674,drug,0)),""))</f>
        <v>#N/A</v>
      </c>
      <c r="Z674" t="e">
        <f>IF(M674=2,"",_xlfn.IFNA(INDEX(drug_codes,MATCH(loaded!AY674,drug,0)),""))</f>
        <v>#N/A</v>
      </c>
      <c r="AA674" t="e">
        <f>IF(M674=2,"",_xlfn.IFNA(INDEX(drug_codes,MATCH(loaded!BA674,drug,0)),""))</f>
        <v>#N/A</v>
      </c>
      <c r="AB674" t="e">
        <f>INDEX(MTT_codes,MATCH(loaded!BC674,MTT,0))</f>
        <v>#N/A</v>
      </c>
      <c r="AC674" t="str">
        <f>_xlfn.IFNA(INDEX(MTT_codes,MATCH(loaded!BE674,MTT,0)),"")</f>
        <v/>
      </c>
      <c r="AD674" t="str">
        <f>_xlfn.IFNA(INDEX(MTT_codes,MATCH(loaded!BG674,MTT,0)),"")</f>
        <v/>
      </c>
      <c r="AE674" t="str">
        <f>_xlfn.IFNA(INDEX(MTT_codes,MATCH(loaded!BI674,MTT,0)),"")</f>
        <v/>
      </c>
      <c r="AF674" t="str">
        <f>_xlfn.IFNA(INDEX(MTT_codes,MATCH(loaded!BK674,MTT,0)),"")</f>
        <v/>
      </c>
      <c r="AG674" t="str">
        <f>_xlfn.IFNA(INDEX(MTT_codes,MATCH(loaded!BM674,MTT,0)),"")</f>
        <v/>
      </c>
      <c r="AH674" t="e">
        <f>INDEX(liv_ar_codes,MATCH(loaded!BO674,liv_ar,0))</f>
        <v>#N/A</v>
      </c>
      <c r="AI674" t="str">
        <f>_xlfn.IFNA(INDEX(MTT_codes,MATCH(loaded!BQ674,MTT,0)),"")</f>
        <v/>
      </c>
      <c r="AJ674">
        <f>_xlfn.IFNA(INDEX(mental_codes,MATCH(loaded!BS674,mental,0)),9)</f>
        <v>9</v>
      </c>
    </row>
    <row r="675" spans="2:36">
      <c r="B675">
        <f>loaded!C675</f>
        <v>0</v>
      </c>
      <c r="C675">
        <f>loaded!I675</f>
        <v>0</v>
      </c>
      <c r="D675">
        <f>IF(loaded!K675="Male",1,IF(loaded!K675="Female",2,9))</f>
        <v>9</v>
      </c>
      <c r="E675" s="89" t="e">
        <f>IF(stats!$Y$13,DATE(RIGHT(loaded!M675,4),MID(loaded!M675,3,2),LEFT(loaded!M675,2)),DATE(RIGHT(loaded!M675,4), MID(loaded!M675,4,2),LEFT(loaded!M675,2)))</f>
        <v>#VALUE!</v>
      </c>
      <c r="F675" s="67" t="e">
        <f t="shared" si="20"/>
        <v>#VALUE!</v>
      </c>
      <c r="G675" t="str">
        <f>LEFT(loaded!O675,3)</f>
        <v/>
      </c>
      <c r="H675" s="67" t="str">
        <f>_xlfn.IFNA(INDEX(cntry_codes,MATCH(loaded!Q675,countries,0)),IF(loaded!Q675="","0003",""))</f>
        <v>0003</v>
      </c>
      <c r="I675" t="e">
        <f>INDEX(atsi_codes,MATCH(loaded!S675,atsi,0))</f>
        <v>#N/A</v>
      </c>
      <c r="J675" t="e">
        <f>INDEX(lang_codes,MATCH(loaded!U675,lang,0))</f>
        <v>#N/A</v>
      </c>
      <c r="K675" s="6">
        <f>loaded!W675</f>
        <v>0</v>
      </c>
      <c r="L675" t="e">
        <f>INDEX(us_acc_codes,MATCH(loaded!Y675,us_acc,0))</f>
        <v>#N/A</v>
      </c>
      <c r="M675" t="e">
        <f>INDEX(client_codes,MATCH(loaded!AA675,client,0))</f>
        <v>#N/A</v>
      </c>
      <c r="N675" t="e">
        <f>INDEX(src_ref_codes,MATCH(loaded!AC675,src_ref,0))</f>
        <v>#N/A</v>
      </c>
      <c r="O675" s="89" t="e">
        <f>IF(stats!$Y$13,DATE(RIGHT(loaded!AE675,4),MID(loaded!AE675,3,2),LEFT(loaded!AE675,2)),DATE(RIGHT(loaded!AE675,4),MID(loaded!AE675,4,2),LEFT(loaded!AE675,2)))</f>
        <v>#VALUE!</v>
      </c>
      <c r="P675" s="89" t="e">
        <f>IF(stats!$Y$13,DATE(RIGHT(loaded!AG675,4),MID(loaded!AG675,3,2),LEFT(loaded!AG675,2)),DATE(RIGHT(loaded!AG675,4),MID(loaded!AG675,4,2),LEFT(loaded!AG675,2)))</f>
        <v>#VALUE!</v>
      </c>
      <c r="Q675" s="67" t="e">
        <f t="shared" si="21"/>
        <v>#VALUE!</v>
      </c>
      <c r="R675" t="e">
        <f>INDEX(reces_codes,MATCH(loaded!AI675,reason,0))</f>
        <v>#N/A</v>
      </c>
      <c r="S675" t="e">
        <f>INDEX(TDS_codes,MATCH(loaded!AK675,TDS,0))</f>
        <v>#N/A</v>
      </c>
      <c r="T675" t="e">
        <f>IF(M675=2,"",INDEX(method_codes,MATCH(loaded!AM675,method,0)))</f>
        <v>#N/A</v>
      </c>
      <c r="U675" t="e">
        <f>IF(M675=2,"",INDEX(inj_codes,MATCH(loaded!AO675,inj,0)))</f>
        <v>#N/A</v>
      </c>
      <c r="V675" t="e">
        <f>IF(M675=2,"",INDEX(drug_codes,MATCH(loaded!AQ675,drug,0)))</f>
        <v>#N/A</v>
      </c>
      <c r="W675" t="e">
        <f>IF(M675=2,"",_xlfn.IFNA(INDEX(drug_codes,MATCH(loaded!AS675,drug,0)),""))</f>
        <v>#N/A</v>
      </c>
      <c r="X675" t="e">
        <f>IF(M675=2,"",_xlfn.IFNA(INDEX(drug_codes,MATCH(loaded!AU675,drug,0)),""))</f>
        <v>#N/A</v>
      </c>
      <c r="Y675" t="e">
        <f>IF(M675=2,"",_xlfn.IFNA(INDEX(drug_codes,MATCH(loaded!AW675,drug,0)),""))</f>
        <v>#N/A</v>
      </c>
      <c r="Z675" t="e">
        <f>IF(M675=2,"",_xlfn.IFNA(INDEX(drug_codes,MATCH(loaded!AY675,drug,0)),""))</f>
        <v>#N/A</v>
      </c>
      <c r="AA675" t="e">
        <f>IF(M675=2,"",_xlfn.IFNA(INDEX(drug_codes,MATCH(loaded!BA675,drug,0)),""))</f>
        <v>#N/A</v>
      </c>
      <c r="AB675" t="e">
        <f>INDEX(MTT_codes,MATCH(loaded!BC675,MTT,0))</f>
        <v>#N/A</v>
      </c>
      <c r="AC675" t="str">
        <f>_xlfn.IFNA(INDEX(MTT_codes,MATCH(loaded!BE675,MTT,0)),"")</f>
        <v/>
      </c>
      <c r="AD675" t="str">
        <f>_xlfn.IFNA(INDEX(MTT_codes,MATCH(loaded!BG675,MTT,0)),"")</f>
        <v/>
      </c>
      <c r="AE675" t="str">
        <f>_xlfn.IFNA(INDEX(MTT_codes,MATCH(loaded!BI675,MTT,0)),"")</f>
        <v/>
      </c>
      <c r="AF675" t="str">
        <f>_xlfn.IFNA(INDEX(MTT_codes,MATCH(loaded!BK675,MTT,0)),"")</f>
        <v/>
      </c>
      <c r="AG675" t="str">
        <f>_xlfn.IFNA(INDEX(MTT_codes,MATCH(loaded!BM675,MTT,0)),"")</f>
        <v/>
      </c>
      <c r="AH675" t="e">
        <f>INDEX(liv_ar_codes,MATCH(loaded!BO675,liv_ar,0))</f>
        <v>#N/A</v>
      </c>
      <c r="AI675" t="str">
        <f>_xlfn.IFNA(INDEX(MTT_codes,MATCH(loaded!BQ675,MTT,0)),"")</f>
        <v/>
      </c>
      <c r="AJ675">
        <f>_xlfn.IFNA(INDEX(mental_codes,MATCH(loaded!BS675,mental,0)),9)</f>
        <v>9</v>
      </c>
    </row>
    <row r="676" spans="2:36">
      <c r="B676">
        <f>loaded!C676</f>
        <v>0</v>
      </c>
      <c r="C676">
        <f>loaded!I676</f>
        <v>0</v>
      </c>
      <c r="D676">
        <f>IF(loaded!K676="Male",1,IF(loaded!K676="Female",2,9))</f>
        <v>9</v>
      </c>
      <c r="E676" s="89" t="e">
        <f>IF(stats!$Y$13,DATE(RIGHT(loaded!M676,4),MID(loaded!M676,3,2),LEFT(loaded!M676,2)),DATE(RIGHT(loaded!M676,4), MID(loaded!M676,4,2),LEFT(loaded!M676,2)))</f>
        <v>#VALUE!</v>
      </c>
      <c r="F676" s="67" t="e">
        <f t="shared" si="20"/>
        <v>#VALUE!</v>
      </c>
      <c r="G676" t="str">
        <f>LEFT(loaded!O676,3)</f>
        <v/>
      </c>
      <c r="H676" s="67" t="str">
        <f>_xlfn.IFNA(INDEX(cntry_codes,MATCH(loaded!Q676,countries,0)),IF(loaded!Q676="","0003",""))</f>
        <v>0003</v>
      </c>
      <c r="I676" t="e">
        <f>INDEX(atsi_codes,MATCH(loaded!S676,atsi,0))</f>
        <v>#N/A</v>
      </c>
      <c r="J676" t="e">
        <f>INDEX(lang_codes,MATCH(loaded!U676,lang,0))</f>
        <v>#N/A</v>
      </c>
      <c r="K676" s="6">
        <f>loaded!W676</f>
        <v>0</v>
      </c>
      <c r="L676" t="e">
        <f>INDEX(us_acc_codes,MATCH(loaded!Y676,us_acc,0))</f>
        <v>#N/A</v>
      </c>
      <c r="M676" t="e">
        <f>INDEX(client_codes,MATCH(loaded!AA676,client,0))</f>
        <v>#N/A</v>
      </c>
      <c r="N676" t="e">
        <f>INDEX(src_ref_codes,MATCH(loaded!AC676,src_ref,0))</f>
        <v>#N/A</v>
      </c>
      <c r="O676" s="89" t="e">
        <f>IF(stats!$Y$13,DATE(RIGHT(loaded!AE676,4),MID(loaded!AE676,3,2),LEFT(loaded!AE676,2)),DATE(RIGHT(loaded!AE676,4),MID(loaded!AE676,4,2),LEFT(loaded!AE676,2)))</f>
        <v>#VALUE!</v>
      </c>
      <c r="P676" s="89" t="e">
        <f>IF(stats!$Y$13,DATE(RIGHT(loaded!AG676,4),MID(loaded!AG676,3,2),LEFT(loaded!AG676,2)),DATE(RIGHT(loaded!AG676,4),MID(loaded!AG676,4,2),LEFT(loaded!AG676,2)))</f>
        <v>#VALUE!</v>
      </c>
      <c r="Q676" s="67" t="e">
        <f t="shared" si="21"/>
        <v>#VALUE!</v>
      </c>
      <c r="R676" t="e">
        <f>INDEX(reces_codes,MATCH(loaded!AI676,reason,0))</f>
        <v>#N/A</v>
      </c>
      <c r="S676" t="e">
        <f>INDEX(TDS_codes,MATCH(loaded!AK676,TDS,0))</f>
        <v>#N/A</v>
      </c>
      <c r="T676" t="e">
        <f>IF(M676=2,"",INDEX(method_codes,MATCH(loaded!AM676,method,0)))</f>
        <v>#N/A</v>
      </c>
      <c r="U676" t="e">
        <f>IF(M676=2,"",INDEX(inj_codes,MATCH(loaded!AO676,inj,0)))</f>
        <v>#N/A</v>
      </c>
      <c r="V676" t="e">
        <f>IF(M676=2,"",INDEX(drug_codes,MATCH(loaded!AQ676,drug,0)))</f>
        <v>#N/A</v>
      </c>
      <c r="W676" t="e">
        <f>IF(M676=2,"",_xlfn.IFNA(INDEX(drug_codes,MATCH(loaded!AS676,drug,0)),""))</f>
        <v>#N/A</v>
      </c>
      <c r="X676" t="e">
        <f>IF(M676=2,"",_xlfn.IFNA(INDEX(drug_codes,MATCH(loaded!AU676,drug,0)),""))</f>
        <v>#N/A</v>
      </c>
      <c r="Y676" t="e">
        <f>IF(M676=2,"",_xlfn.IFNA(INDEX(drug_codes,MATCH(loaded!AW676,drug,0)),""))</f>
        <v>#N/A</v>
      </c>
      <c r="Z676" t="e">
        <f>IF(M676=2,"",_xlfn.IFNA(INDEX(drug_codes,MATCH(loaded!AY676,drug,0)),""))</f>
        <v>#N/A</v>
      </c>
      <c r="AA676" t="e">
        <f>IF(M676=2,"",_xlfn.IFNA(INDEX(drug_codes,MATCH(loaded!BA676,drug,0)),""))</f>
        <v>#N/A</v>
      </c>
      <c r="AB676" t="e">
        <f>INDEX(MTT_codes,MATCH(loaded!BC676,MTT,0))</f>
        <v>#N/A</v>
      </c>
      <c r="AC676" t="str">
        <f>_xlfn.IFNA(INDEX(MTT_codes,MATCH(loaded!BE676,MTT,0)),"")</f>
        <v/>
      </c>
      <c r="AD676" t="str">
        <f>_xlfn.IFNA(INDEX(MTT_codes,MATCH(loaded!BG676,MTT,0)),"")</f>
        <v/>
      </c>
      <c r="AE676" t="str">
        <f>_xlfn.IFNA(INDEX(MTT_codes,MATCH(loaded!BI676,MTT,0)),"")</f>
        <v/>
      </c>
      <c r="AF676" t="str">
        <f>_xlfn.IFNA(INDEX(MTT_codes,MATCH(loaded!BK676,MTT,0)),"")</f>
        <v/>
      </c>
      <c r="AG676" t="str">
        <f>_xlfn.IFNA(INDEX(MTT_codes,MATCH(loaded!BM676,MTT,0)),"")</f>
        <v/>
      </c>
      <c r="AH676" t="e">
        <f>INDEX(liv_ar_codes,MATCH(loaded!BO676,liv_ar,0))</f>
        <v>#N/A</v>
      </c>
      <c r="AI676" t="str">
        <f>_xlfn.IFNA(INDEX(MTT_codes,MATCH(loaded!BQ676,MTT,0)),"")</f>
        <v/>
      </c>
      <c r="AJ676">
        <f>_xlfn.IFNA(INDEX(mental_codes,MATCH(loaded!BS676,mental,0)),9)</f>
        <v>9</v>
      </c>
    </row>
    <row r="677" spans="2:36">
      <c r="B677">
        <f>loaded!C677</f>
        <v>0</v>
      </c>
      <c r="C677">
        <f>loaded!I677</f>
        <v>0</v>
      </c>
      <c r="D677">
        <f>IF(loaded!K677="Male",1,IF(loaded!K677="Female",2,9))</f>
        <v>9</v>
      </c>
      <c r="E677" s="89" t="e">
        <f>IF(stats!$Y$13,DATE(RIGHT(loaded!M677,4),MID(loaded!M677,3,2),LEFT(loaded!M677,2)),DATE(RIGHT(loaded!M677,4), MID(loaded!M677,4,2),LEFT(loaded!M677,2)))</f>
        <v>#VALUE!</v>
      </c>
      <c r="F677" s="67" t="e">
        <f t="shared" si="20"/>
        <v>#VALUE!</v>
      </c>
      <c r="G677" t="str">
        <f>LEFT(loaded!O677,3)</f>
        <v/>
      </c>
      <c r="H677" s="67" t="str">
        <f>_xlfn.IFNA(INDEX(cntry_codes,MATCH(loaded!Q677,countries,0)),IF(loaded!Q677="","0003",""))</f>
        <v>0003</v>
      </c>
      <c r="I677" t="e">
        <f>INDEX(atsi_codes,MATCH(loaded!S677,atsi,0))</f>
        <v>#N/A</v>
      </c>
      <c r="J677" t="e">
        <f>INDEX(lang_codes,MATCH(loaded!U677,lang,0))</f>
        <v>#N/A</v>
      </c>
      <c r="K677" s="6">
        <f>loaded!W677</f>
        <v>0</v>
      </c>
      <c r="L677" t="e">
        <f>INDEX(us_acc_codes,MATCH(loaded!Y677,us_acc,0))</f>
        <v>#N/A</v>
      </c>
      <c r="M677" t="e">
        <f>INDEX(client_codes,MATCH(loaded!AA677,client,0))</f>
        <v>#N/A</v>
      </c>
      <c r="N677" t="e">
        <f>INDEX(src_ref_codes,MATCH(loaded!AC677,src_ref,0))</f>
        <v>#N/A</v>
      </c>
      <c r="O677" s="89" t="e">
        <f>IF(stats!$Y$13,DATE(RIGHT(loaded!AE677,4),MID(loaded!AE677,3,2),LEFT(loaded!AE677,2)),DATE(RIGHT(loaded!AE677,4),MID(loaded!AE677,4,2),LEFT(loaded!AE677,2)))</f>
        <v>#VALUE!</v>
      </c>
      <c r="P677" s="89" t="e">
        <f>IF(stats!$Y$13,DATE(RIGHT(loaded!AG677,4),MID(loaded!AG677,3,2),LEFT(loaded!AG677,2)),DATE(RIGHT(loaded!AG677,4),MID(loaded!AG677,4,2),LEFT(loaded!AG677,2)))</f>
        <v>#VALUE!</v>
      </c>
      <c r="Q677" s="67" t="e">
        <f t="shared" si="21"/>
        <v>#VALUE!</v>
      </c>
      <c r="R677" t="e">
        <f>INDEX(reces_codes,MATCH(loaded!AI677,reason,0))</f>
        <v>#N/A</v>
      </c>
      <c r="S677" t="e">
        <f>INDEX(TDS_codes,MATCH(loaded!AK677,TDS,0))</f>
        <v>#N/A</v>
      </c>
      <c r="T677" t="e">
        <f>IF(M677=2,"",INDEX(method_codes,MATCH(loaded!AM677,method,0)))</f>
        <v>#N/A</v>
      </c>
      <c r="U677" t="e">
        <f>IF(M677=2,"",INDEX(inj_codes,MATCH(loaded!AO677,inj,0)))</f>
        <v>#N/A</v>
      </c>
      <c r="V677" t="e">
        <f>IF(M677=2,"",INDEX(drug_codes,MATCH(loaded!AQ677,drug,0)))</f>
        <v>#N/A</v>
      </c>
      <c r="W677" t="e">
        <f>IF(M677=2,"",_xlfn.IFNA(INDEX(drug_codes,MATCH(loaded!AS677,drug,0)),""))</f>
        <v>#N/A</v>
      </c>
      <c r="X677" t="e">
        <f>IF(M677=2,"",_xlfn.IFNA(INDEX(drug_codes,MATCH(loaded!AU677,drug,0)),""))</f>
        <v>#N/A</v>
      </c>
      <c r="Y677" t="e">
        <f>IF(M677=2,"",_xlfn.IFNA(INDEX(drug_codes,MATCH(loaded!AW677,drug,0)),""))</f>
        <v>#N/A</v>
      </c>
      <c r="Z677" t="e">
        <f>IF(M677=2,"",_xlfn.IFNA(INDEX(drug_codes,MATCH(loaded!AY677,drug,0)),""))</f>
        <v>#N/A</v>
      </c>
      <c r="AA677" t="e">
        <f>IF(M677=2,"",_xlfn.IFNA(INDEX(drug_codes,MATCH(loaded!BA677,drug,0)),""))</f>
        <v>#N/A</v>
      </c>
      <c r="AB677" t="e">
        <f>INDEX(MTT_codes,MATCH(loaded!BC677,MTT,0))</f>
        <v>#N/A</v>
      </c>
      <c r="AC677" t="str">
        <f>_xlfn.IFNA(INDEX(MTT_codes,MATCH(loaded!BE677,MTT,0)),"")</f>
        <v/>
      </c>
      <c r="AD677" t="str">
        <f>_xlfn.IFNA(INDEX(MTT_codes,MATCH(loaded!BG677,MTT,0)),"")</f>
        <v/>
      </c>
      <c r="AE677" t="str">
        <f>_xlfn.IFNA(INDEX(MTT_codes,MATCH(loaded!BI677,MTT,0)),"")</f>
        <v/>
      </c>
      <c r="AF677" t="str">
        <f>_xlfn.IFNA(INDEX(MTT_codes,MATCH(loaded!BK677,MTT,0)),"")</f>
        <v/>
      </c>
      <c r="AG677" t="str">
        <f>_xlfn.IFNA(INDEX(MTT_codes,MATCH(loaded!BM677,MTT,0)),"")</f>
        <v/>
      </c>
      <c r="AH677" t="e">
        <f>INDEX(liv_ar_codes,MATCH(loaded!BO677,liv_ar,0))</f>
        <v>#N/A</v>
      </c>
      <c r="AI677" t="str">
        <f>_xlfn.IFNA(INDEX(MTT_codes,MATCH(loaded!BQ677,MTT,0)),"")</f>
        <v/>
      </c>
      <c r="AJ677">
        <f>_xlfn.IFNA(INDEX(mental_codes,MATCH(loaded!BS677,mental,0)),9)</f>
        <v>9</v>
      </c>
    </row>
    <row r="678" spans="2:36">
      <c r="B678">
        <f>loaded!C678</f>
        <v>0</v>
      </c>
      <c r="C678">
        <f>loaded!I678</f>
        <v>0</v>
      </c>
      <c r="D678">
        <f>IF(loaded!K678="Male",1,IF(loaded!K678="Female",2,9))</f>
        <v>9</v>
      </c>
      <c r="E678" s="89" t="e">
        <f>IF(stats!$Y$13,DATE(RIGHT(loaded!M678,4),MID(loaded!M678,3,2),LEFT(loaded!M678,2)),DATE(RIGHT(loaded!M678,4), MID(loaded!M678,4,2),LEFT(loaded!M678,2)))</f>
        <v>#VALUE!</v>
      </c>
      <c r="F678" s="67" t="e">
        <f t="shared" si="20"/>
        <v>#VALUE!</v>
      </c>
      <c r="G678" t="str">
        <f>LEFT(loaded!O678,3)</f>
        <v/>
      </c>
      <c r="H678" s="67" t="str">
        <f>_xlfn.IFNA(INDEX(cntry_codes,MATCH(loaded!Q678,countries,0)),IF(loaded!Q678="","0003",""))</f>
        <v>0003</v>
      </c>
      <c r="I678" t="e">
        <f>INDEX(atsi_codes,MATCH(loaded!S678,atsi,0))</f>
        <v>#N/A</v>
      </c>
      <c r="J678" t="e">
        <f>INDEX(lang_codes,MATCH(loaded!U678,lang,0))</f>
        <v>#N/A</v>
      </c>
      <c r="K678" s="6">
        <f>loaded!W678</f>
        <v>0</v>
      </c>
      <c r="L678" t="e">
        <f>INDEX(us_acc_codes,MATCH(loaded!Y678,us_acc,0))</f>
        <v>#N/A</v>
      </c>
      <c r="M678" t="e">
        <f>INDEX(client_codes,MATCH(loaded!AA678,client,0))</f>
        <v>#N/A</v>
      </c>
      <c r="N678" t="e">
        <f>INDEX(src_ref_codes,MATCH(loaded!AC678,src_ref,0))</f>
        <v>#N/A</v>
      </c>
      <c r="O678" s="89" t="e">
        <f>IF(stats!$Y$13,DATE(RIGHT(loaded!AE678,4),MID(loaded!AE678,3,2),LEFT(loaded!AE678,2)),DATE(RIGHT(loaded!AE678,4),MID(loaded!AE678,4,2),LEFT(loaded!AE678,2)))</f>
        <v>#VALUE!</v>
      </c>
      <c r="P678" s="89" t="e">
        <f>IF(stats!$Y$13,DATE(RIGHT(loaded!AG678,4),MID(loaded!AG678,3,2),LEFT(loaded!AG678,2)),DATE(RIGHT(loaded!AG678,4),MID(loaded!AG678,4,2),LEFT(loaded!AG678,2)))</f>
        <v>#VALUE!</v>
      </c>
      <c r="Q678" s="67" t="e">
        <f t="shared" si="21"/>
        <v>#VALUE!</v>
      </c>
      <c r="R678" t="e">
        <f>INDEX(reces_codes,MATCH(loaded!AI678,reason,0))</f>
        <v>#N/A</v>
      </c>
      <c r="S678" t="e">
        <f>INDEX(TDS_codes,MATCH(loaded!AK678,TDS,0))</f>
        <v>#N/A</v>
      </c>
      <c r="T678" t="e">
        <f>IF(M678=2,"",INDEX(method_codes,MATCH(loaded!AM678,method,0)))</f>
        <v>#N/A</v>
      </c>
      <c r="U678" t="e">
        <f>IF(M678=2,"",INDEX(inj_codes,MATCH(loaded!AO678,inj,0)))</f>
        <v>#N/A</v>
      </c>
      <c r="V678" t="e">
        <f>IF(M678=2,"",INDEX(drug_codes,MATCH(loaded!AQ678,drug,0)))</f>
        <v>#N/A</v>
      </c>
      <c r="W678" t="e">
        <f>IF(M678=2,"",_xlfn.IFNA(INDEX(drug_codes,MATCH(loaded!AS678,drug,0)),""))</f>
        <v>#N/A</v>
      </c>
      <c r="X678" t="e">
        <f>IF(M678=2,"",_xlfn.IFNA(INDEX(drug_codes,MATCH(loaded!AU678,drug,0)),""))</f>
        <v>#N/A</v>
      </c>
      <c r="Y678" t="e">
        <f>IF(M678=2,"",_xlfn.IFNA(INDEX(drug_codes,MATCH(loaded!AW678,drug,0)),""))</f>
        <v>#N/A</v>
      </c>
      <c r="Z678" t="e">
        <f>IF(M678=2,"",_xlfn.IFNA(INDEX(drug_codes,MATCH(loaded!AY678,drug,0)),""))</f>
        <v>#N/A</v>
      </c>
      <c r="AA678" t="e">
        <f>IF(M678=2,"",_xlfn.IFNA(INDEX(drug_codes,MATCH(loaded!BA678,drug,0)),""))</f>
        <v>#N/A</v>
      </c>
      <c r="AB678" t="e">
        <f>INDEX(MTT_codes,MATCH(loaded!BC678,MTT,0))</f>
        <v>#N/A</v>
      </c>
      <c r="AC678" t="str">
        <f>_xlfn.IFNA(INDEX(MTT_codes,MATCH(loaded!BE678,MTT,0)),"")</f>
        <v/>
      </c>
      <c r="AD678" t="str">
        <f>_xlfn.IFNA(INDEX(MTT_codes,MATCH(loaded!BG678,MTT,0)),"")</f>
        <v/>
      </c>
      <c r="AE678" t="str">
        <f>_xlfn.IFNA(INDEX(MTT_codes,MATCH(loaded!BI678,MTT,0)),"")</f>
        <v/>
      </c>
      <c r="AF678" t="str">
        <f>_xlfn.IFNA(INDEX(MTT_codes,MATCH(loaded!BK678,MTT,0)),"")</f>
        <v/>
      </c>
      <c r="AG678" t="str">
        <f>_xlfn.IFNA(INDEX(MTT_codes,MATCH(loaded!BM678,MTT,0)),"")</f>
        <v/>
      </c>
      <c r="AH678" t="e">
        <f>INDEX(liv_ar_codes,MATCH(loaded!BO678,liv_ar,0))</f>
        <v>#N/A</v>
      </c>
      <c r="AI678" t="str">
        <f>_xlfn.IFNA(INDEX(MTT_codes,MATCH(loaded!BQ678,MTT,0)),"")</f>
        <v/>
      </c>
      <c r="AJ678">
        <f>_xlfn.IFNA(INDEX(mental_codes,MATCH(loaded!BS678,mental,0)),9)</f>
        <v>9</v>
      </c>
    </row>
    <row r="679" spans="2:36">
      <c r="B679">
        <f>loaded!C679</f>
        <v>0</v>
      </c>
      <c r="C679">
        <f>loaded!I679</f>
        <v>0</v>
      </c>
      <c r="D679">
        <f>IF(loaded!K679="Male",1,IF(loaded!K679="Female",2,9))</f>
        <v>9</v>
      </c>
      <c r="E679" s="89" t="e">
        <f>IF(stats!$Y$13,DATE(RIGHT(loaded!M679,4),MID(loaded!M679,3,2),LEFT(loaded!M679,2)),DATE(RIGHT(loaded!M679,4), MID(loaded!M679,4,2),LEFT(loaded!M679,2)))</f>
        <v>#VALUE!</v>
      </c>
      <c r="F679" s="67" t="e">
        <f t="shared" si="20"/>
        <v>#VALUE!</v>
      </c>
      <c r="G679" t="str">
        <f>LEFT(loaded!O679,3)</f>
        <v/>
      </c>
      <c r="H679" s="67" t="str">
        <f>_xlfn.IFNA(INDEX(cntry_codes,MATCH(loaded!Q679,countries,0)),IF(loaded!Q679="","0003",""))</f>
        <v>0003</v>
      </c>
      <c r="I679" t="e">
        <f>INDEX(atsi_codes,MATCH(loaded!S679,atsi,0))</f>
        <v>#N/A</v>
      </c>
      <c r="J679" t="e">
        <f>INDEX(lang_codes,MATCH(loaded!U679,lang,0))</f>
        <v>#N/A</v>
      </c>
      <c r="K679" s="6">
        <f>loaded!W679</f>
        <v>0</v>
      </c>
      <c r="L679" t="e">
        <f>INDEX(us_acc_codes,MATCH(loaded!Y679,us_acc,0))</f>
        <v>#N/A</v>
      </c>
      <c r="M679" t="e">
        <f>INDEX(client_codes,MATCH(loaded!AA679,client,0))</f>
        <v>#N/A</v>
      </c>
      <c r="N679" t="e">
        <f>INDEX(src_ref_codes,MATCH(loaded!AC679,src_ref,0))</f>
        <v>#N/A</v>
      </c>
      <c r="O679" s="89" t="e">
        <f>IF(stats!$Y$13,DATE(RIGHT(loaded!AE679,4),MID(loaded!AE679,3,2),LEFT(loaded!AE679,2)),DATE(RIGHT(loaded!AE679,4),MID(loaded!AE679,4,2),LEFT(loaded!AE679,2)))</f>
        <v>#VALUE!</v>
      </c>
      <c r="P679" s="89" t="e">
        <f>IF(stats!$Y$13,DATE(RIGHT(loaded!AG679,4),MID(loaded!AG679,3,2),LEFT(loaded!AG679,2)),DATE(RIGHT(loaded!AG679,4),MID(loaded!AG679,4,2),LEFT(loaded!AG679,2)))</f>
        <v>#VALUE!</v>
      </c>
      <c r="Q679" s="67" t="e">
        <f t="shared" si="21"/>
        <v>#VALUE!</v>
      </c>
      <c r="R679" t="e">
        <f>INDEX(reces_codes,MATCH(loaded!AI679,reason,0))</f>
        <v>#N/A</v>
      </c>
      <c r="S679" t="e">
        <f>INDEX(TDS_codes,MATCH(loaded!AK679,TDS,0))</f>
        <v>#N/A</v>
      </c>
      <c r="T679" t="e">
        <f>IF(M679=2,"",INDEX(method_codes,MATCH(loaded!AM679,method,0)))</f>
        <v>#N/A</v>
      </c>
      <c r="U679" t="e">
        <f>IF(M679=2,"",INDEX(inj_codes,MATCH(loaded!AO679,inj,0)))</f>
        <v>#N/A</v>
      </c>
      <c r="V679" t="e">
        <f>IF(M679=2,"",INDEX(drug_codes,MATCH(loaded!AQ679,drug,0)))</f>
        <v>#N/A</v>
      </c>
      <c r="W679" t="e">
        <f>IF(M679=2,"",_xlfn.IFNA(INDEX(drug_codes,MATCH(loaded!AS679,drug,0)),""))</f>
        <v>#N/A</v>
      </c>
      <c r="X679" t="e">
        <f>IF(M679=2,"",_xlfn.IFNA(INDEX(drug_codes,MATCH(loaded!AU679,drug,0)),""))</f>
        <v>#N/A</v>
      </c>
      <c r="Y679" t="e">
        <f>IF(M679=2,"",_xlfn.IFNA(INDEX(drug_codes,MATCH(loaded!AW679,drug,0)),""))</f>
        <v>#N/A</v>
      </c>
      <c r="Z679" t="e">
        <f>IF(M679=2,"",_xlfn.IFNA(INDEX(drug_codes,MATCH(loaded!AY679,drug,0)),""))</f>
        <v>#N/A</v>
      </c>
      <c r="AA679" t="e">
        <f>IF(M679=2,"",_xlfn.IFNA(INDEX(drug_codes,MATCH(loaded!BA679,drug,0)),""))</f>
        <v>#N/A</v>
      </c>
      <c r="AB679" t="e">
        <f>INDEX(MTT_codes,MATCH(loaded!BC679,MTT,0))</f>
        <v>#N/A</v>
      </c>
      <c r="AC679" t="str">
        <f>_xlfn.IFNA(INDEX(MTT_codes,MATCH(loaded!BE679,MTT,0)),"")</f>
        <v/>
      </c>
      <c r="AD679" t="str">
        <f>_xlfn.IFNA(INDEX(MTT_codes,MATCH(loaded!BG679,MTT,0)),"")</f>
        <v/>
      </c>
      <c r="AE679" t="str">
        <f>_xlfn.IFNA(INDEX(MTT_codes,MATCH(loaded!BI679,MTT,0)),"")</f>
        <v/>
      </c>
      <c r="AF679" t="str">
        <f>_xlfn.IFNA(INDEX(MTT_codes,MATCH(loaded!BK679,MTT,0)),"")</f>
        <v/>
      </c>
      <c r="AG679" t="str">
        <f>_xlfn.IFNA(INDEX(MTT_codes,MATCH(loaded!BM679,MTT,0)),"")</f>
        <v/>
      </c>
      <c r="AH679" t="e">
        <f>INDEX(liv_ar_codes,MATCH(loaded!BO679,liv_ar,0))</f>
        <v>#N/A</v>
      </c>
      <c r="AI679" t="str">
        <f>_xlfn.IFNA(INDEX(MTT_codes,MATCH(loaded!BQ679,MTT,0)),"")</f>
        <v/>
      </c>
      <c r="AJ679">
        <f>_xlfn.IFNA(INDEX(mental_codes,MATCH(loaded!BS679,mental,0)),9)</f>
        <v>9</v>
      </c>
    </row>
    <row r="680" spans="2:36">
      <c r="B680">
        <f>loaded!C680</f>
        <v>0</v>
      </c>
      <c r="C680">
        <f>loaded!I680</f>
        <v>0</v>
      </c>
      <c r="D680">
        <f>IF(loaded!K680="Male",1,IF(loaded!K680="Female",2,9))</f>
        <v>9</v>
      </c>
      <c r="E680" s="89" t="e">
        <f>IF(stats!$Y$13,DATE(RIGHT(loaded!M680,4),MID(loaded!M680,3,2),LEFT(loaded!M680,2)),DATE(RIGHT(loaded!M680,4), MID(loaded!M680,4,2),LEFT(loaded!M680,2)))</f>
        <v>#VALUE!</v>
      </c>
      <c r="F680" s="67" t="e">
        <f t="shared" si="20"/>
        <v>#VALUE!</v>
      </c>
      <c r="G680" t="str">
        <f>LEFT(loaded!O680,3)</f>
        <v/>
      </c>
      <c r="H680" s="67" t="str">
        <f>_xlfn.IFNA(INDEX(cntry_codes,MATCH(loaded!Q680,countries,0)),IF(loaded!Q680="","0003",""))</f>
        <v>0003</v>
      </c>
      <c r="I680" t="e">
        <f>INDEX(atsi_codes,MATCH(loaded!S680,atsi,0))</f>
        <v>#N/A</v>
      </c>
      <c r="J680" t="e">
        <f>INDEX(lang_codes,MATCH(loaded!U680,lang,0))</f>
        <v>#N/A</v>
      </c>
      <c r="K680" s="6">
        <f>loaded!W680</f>
        <v>0</v>
      </c>
      <c r="L680" t="e">
        <f>INDEX(us_acc_codes,MATCH(loaded!Y680,us_acc,0))</f>
        <v>#N/A</v>
      </c>
      <c r="M680" t="e">
        <f>INDEX(client_codes,MATCH(loaded!AA680,client,0))</f>
        <v>#N/A</v>
      </c>
      <c r="N680" t="e">
        <f>INDEX(src_ref_codes,MATCH(loaded!AC680,src_ref,0))</f>
        <v>#N/A</v>
      </c>
      <c r="O680" s="89" t="e">
        <f>IF(stats!$Y$13,DATE(RIGHT(loaded!AE680,4),MID(loaded!AE680,3,2),LEFT(loaded!AE680,2)),DATE(RIGHT(loaded!AE680,4),MID(loaded!AE680,4,2),LEFT(loaded!AE680,2)))</f>
        <v>#VALUE!</v>
      </c>
      <c r="P680" s="89" t="e">
        <f>IF(stats!$Y$13,DATE(RIGHT(loaded!AG680,4),MID(loaded!AG680,3,2),LEFT(loaded!AG680,2)),DATE(RIGHT(loaded!AG680,4),MID(loaded!AG680,4,2),LEFT(loaded!AG680,2)))</f>
        <v>#VALUE!</v>
      </c>
      <c r="Q680" s="67" t="e">
        <f t="shared" si="21"/>
        <v>#VALUE!</v>
      </c>
      <c r="R680" t="e">
        <f>INDEX(reces_codes,MATCH(loaded!AI680,reason,0))</f>
        <v>#N/A</v>
      </c>
      <c r="S680" t="e">
        <f>INDEX(TDS_codes,MATCH(loaded!AK680,TDS,0))</f>
        <v>#N/A</v>
      </c>
      <c r="T680" t="e">
        <f>IF(M680=2,"",INDEX(method_codes,MATCH(loaded!AM680,method,0)))</f>
        <v>#N/A</v>
      </c>
      <c r="U680" t="e">
        <f>IF(M680=2,"",INDEX(inj_codes,MATCH(loaded!AO680,inj,0)))</f>
        <v>#N/A</v>
      </c>
      <c r="V680" t="e">
        <f>IF(M680=2,"",INDEX(drug_codes,MATCH(loaded!AQ680,drug,0)))</f>
        <v>#N/A</v>
      </c>
      <c r="W680" t="e">
        <f>IF(M680=2,"",_xlfn.IFNA(INDEX(drug_codes,MATCH(loaded!AS680,drug,0)),""))</f>
        <v>#N/A</v>
      </c>
      <c r="X680" t="e">
        <f>IF(M680=2,"",_xlfn.IFNA(INDEX(drug_codes,MATCH(loaded!AU680,drug,0)),""))</f>
        <v>#N/A</v>
      </c>
      <c r="Y680" t="e">
        <f>IF(M680=2,"",_xlfn.IFNA(INDEX(drug_codes,MATCH(loaded!AW680,drug,0)),""))</f>
        <v>#N/A</v>
      </c>
      <c r="Z680" t="e">
        <f>IF(M680=2,"",_xlfn.IFNA(INDEX(drug_codes,MATCH(loaded!AY680,drug,0)),""))</f>
        <v>#N/A</v>
      </c>
      <c r="AA680" t="e">
        <f>IF(M680=2,"",_xlfn.IFNA(INDEX(drug_codes,MATCH(loaded!BA680,drug,0)),""))</f>
        <v>#N/A</v>
      </c>
      <c r="AB680" t="e">
        <f>INDEX(MTT_codes,MATCH(loaded!BC680,MTT,0))</f>
        <v>#N/A</v>
      </c>
      <c r="AC680" t="str">
        <f>_xlfn.IFNA(INDEX(MTT_codes,MATCH(loaded!BE680,MTT,0)),"")</f>
        <v/>
      </c>
      <c r="AD680" t="str">
        <f>_xlfn.IFNA(INDEX(MTT_codes,MATCH(loaded!BG680,MTT,0)),"")</f>
        <v/>
      </c>
      <c r="AE680" t="str">
        <f>_xlfn.IFNA(INDEX(MTT_codes,MATCH(loaded!BI680,MTT,0)),"")</f>
        <v/>
      </c>
      <c r="AF680" t="str">
        <f>_xlfn.IFNA(INDEX(MTT_codes,MATCH(loaded!BK680,MTT,0)),"")</f>
        <v/>
      </c>
      <c r="AG680" t="str">
        <f>_xlfn.IFNA(INDEX(MTT_codes,MATCH(loaded!BM680,MTT,0)),"")</f>
        <v/>
      </c>
      <c r="AH680" t="e">
        <f>INDEX(liv_ar_codes,MATCH(loaded!BO680,liv_ar,0))</f>
        <v>#N/A</v>
      </c>
      <c r="AI680" t="str">
        <f>_xlfn.IFNA(INDEX(MTT_codes,MATCH(loaded!BQ680,MTT,0)),"")</f>
        <v/>
      </c>
      <c r="AJ680">
        <f>_xlfn.IFNA(INDEX(mental_codes,MATCH(loaded!BS680,mental,0)),9)</f>
        <v>9</v>
      </c>
    </row>
    <row r="681" spans="2:36">
      <c r="B681">
        <f>loaded!C681</f>
        <v>0</v>
      </c>
      <c r="C681">
        <f>loaded!I681</f>
        <v>0</v>
      </c>
      <c r="D681">
        <f>IF(loaded!K681="Male",1,IF(loaded!K681="Female",2,9))</f>
        <v>9</v>
      </c>
      <c r="E681" s="89" t="e">
        <f>IF(stats!$Y$13,DATE(RIGHT(loaded!M681,4),MID(loaded!M681,3,2),LEFT(loaded!M681,2)),DATE(RIGHT(loaded!M681,4), MID(loaded!M681,4,2),LEFT(loaded!M681,2)))</f>
        <v>#VALUE!</v>
      </c>
      <c r="F681" s="67" t="e">
        <f t="shared" si="20"/>
        <v>#VALUE!</v>
      </c>
      <c r="G681" t="str">
        <f>LEFT(loaded!O681,3)</f>
        <v/>
      </c>
      <c r="H681" s="67" t="str">
        <f>_xlfn.IFNA(INDEX(cntry_codes,MATCH(loaded!Q681,countries,0)),IF(loaded!Q681="","0003",""))</f>
        <v>0003</v>
      </c>
      <c r="I681" t="e">
        <f>INDEX(atsi_codes,MATCH(loaded!S681,atsi,0))</f>
        <v>#N/A</v>
      </c>
      <c r="J681" t="e">
        <f>INDEX(lang_codes,MATCH(loaded!U681,lang,0))</f>
        <v>#N/A</v>
      </c>
      <c r="K681" s="6">
        <f>loaded!W681</f>
        <v>0</v>
      </c>
      <c r="L681" t="e">
        <f>INDEX(us_acc_codes,MATCH(loaded!Y681,us_acc,0))</f>
        <v>#N/A</v>
      </c>
      <c r="M681" t="e">
        <f>INDEX(client_codes,MATCH(loaded!AA681,client,0))</f>
        <v>#N/A</v>
      </c>
      <c r="N681" t="e">
        <f>INDEX(src_ref_codes,MATCH(loaded!AC681,src_ref,0))</f>
        <v>#N/A</v>
      </c>
      <c r="O681" s="89" t="e">
        <f>IF(stats!$Y$13,DATE(RIGHT(loaded!AE681,4),MID(loaded!AE681,3,2),LEFT(loaded!AE681,2)),DATE(RIGHT(loaded!AE681,4),MID(loaded!AE681,4,2),LEFT(loaded!AE681,2)))</f>
        <v>#VALUE!</v>
      </c>
      <c r="P681" s="89" t="e">
        <f>IF(stats!$Y$13,DATE(RIGHT(loaded!AG681,4),MID(loaded!AG681,3,2),LEFT(loaded!AG681,2)),DATE(RIGHT(loaded!AG681,4),MID(loaded!AG681,4,2),LEFT(loaded!AG681,2)))</f>
        <v>#VALUE!</v>
      </c>
      <c r="Q681" s="67" t="e">
        <f t="shared" si="21"/>
        <v>#VALUE!</v>
      </c>
      <c r="R681" t="e">
        <f>INDEX(reces_codes,MATCH(loaded!AI681,reason,0))</f>
        <v>#N/A</v>
      </c>
      <c r="S681" t="e">
        <f>INDEX(TDS_codes,MATCH(loaded!AK681,TDS,0))</f>
        <v>#N/A</v>
      </c>
      <c r="T681" t="e">
        <f>IF(M681=2,"",INDEX(method_codes,MATCH(loaded!AM681,method,0)))</f>
        <v>#N/A</v>
      </c>
      <c r="U681" t="e">
        <f>IF(M681=2,"",INDEX(inj_codes,MATCH(loaded!AO681,inj,0)))</f>
        <v>#N/A</v>
      </c>
      <c r="V681" t="e">
        <f>IF(M681=2,"",INDEX(drug_codes,MATCH(loaded!AQ681,drug,0)))</f>
        <v>#N/A</v>
      </c>
      <c r="W681" t="e">
        <f>IF(M681=2,"",_xlfn.IFNA(INDEX(drug_codes,MATCH(loaded!AS681,drug,0)),""))</f>
        <v>#N/A</v>
      </c>
      <c r="X681" t="e">
        <f>IF(M681=2,"",_xlfn.IFNA(INDEX(drug_codes,MATCH(loaded!AU681,drug,0)),""))</f>
        <v>#N/A</v>
      </c>
      <c r="Y681" t="e">
        <f>IF(M681=2,"",_xlfn.IFNA(INDEX(drug_codes,MATCH(loaded!AW681,drug,0)),""))</f>
        <v>#N/A</v>
      </c>
      <c r="Z681" t="e">
        <f>IF(M681=2,"",_xlfn.IFNA(INDEX(drug_codes,MATCH(loaded!AY681,drug,0)),""))</f>
        <v>#N/A</v>
      </c>
      <c r="AA681" t="e">
        <f>IF(M681=2,"",_xlfn.IFNA(INDEX(drug_codes,MATCH(loaded!BA681,drug,0)),""))</f>
        <v>#N/A</v>
      </c>
      <c r="AB681" t="e">
        <f>INDEX(MTT_codes,MATCH(loaded!BC681,MTT,0))</f>
        <v>#N/A</v>
      </c>
      <c r="AC681" t="str">
        <f>_xlfn.IFNA(INDEX(MTT_codes,MATCH(loaded!BE681,MTT,0)),"")</f>
        <v/>
      </c>
      <c r="AD681" t="str">
        <f>_xlfn.IFNA(INDEX(MTT_codes,MATCH(loaded!BG681,MTT,0)),"")</f>
        <v/>
      </c>
      <c r="AE681" t="str">
        <f>_xlfn.IFNA(INDEX(MTT_codes,MATCH(loaded!BI681,MTT,0)),"")</f>
        <v/>
      </c>
      <c r="AF681" t="str">
        <f>_xlfn.IFNA(INDEX(MTT_codes,MATCH(loaded!BK681,MTT,0)),"")</f>
        <v/>
      </c>
      <c r="AG681" t="str">
        <f>_xlfn.IFNA(INDEX(MTT_codes,MATCH(loaded!BM681,MTT,0)),"")</f>
        <v/>
      </c>
      <c r="AH681" t="e">
        <f>INDEX(liv_ar_codes,MATCH(loaded!BO681,liv_ar,0))</f>
        <v>#N/A</v>
      </c>
      <c r="AI681" t="str">
        <f>_xlfn.IFNA(INDEX(MTT_codes,MATCH(loaded!BQ681,MTT,0)),"")</f>
        <v/>
      </c>
      <c r="AJ681">
        <f>_xlfn.IFNA(INDEX(mental_codes,MATCH(loaded!BS681,mental,0)),9)</f>
        <v>9</v>
      </c>
    </row>
    <row r="682" spans="2:36">
      <c r="B682">
        <f>loaded!C682</f>
        <v>0</v>
      </c>
      <c r="C682">
        <f>loaded!I682</f>
        <v>0</v>
      </c>
      <c r="D682">
        <f>IF(loaded!K682="Male",1,IF(loaded!K682="Female",2,9))</f>
        <v>9</v>
      </c>
      <c r="E682" s="89" t="e">
        <f>IF(stats!$Y$13,DATE(RIGHT(loaded!M682,4),MID(loaded!M682,3,2),LEFT(loaded!M682,2)),DATE(RIGHT(loaded!M682,4), MID(loaded!M682,4,2),LEFT(loaded!M682,2)))</f>
        <v>#VALUE!</v>
      </c>
      <c r="F682" s="67" t="e">
        <f t="shared" si="20"/>
        <v>#VALUE!</v>
      </c>
      <c r="G682" t="str">
        <f>LEFT(loaded!O682,3)</f>
        <v/>
      </c>
      <c r="H682" s="67" t="str">
        <f>_xlfn.IFNA(INDEX(cntry_codes,MATCH(loaded!Q682,countries,0)),IF(loaded!Q682="","0003",""))</f>
        <v>0003</v>
      </c>
      <c r="I682" t="e">
        <f>INDEX(atsi_codes,MATCH(loaded!S682,atsi,0))</f>
        <v>#N/A</v>
      </c>
      <c r="J682" t="e">
        <f>INDEX(lang_codes,MATCH(loaded!U682,lang,0))</f>
        <v>#N/A</v>
      </c>
      <c r="K682" s="6">
        <f>loaded!W682</f>
        <v>0</v>
      </c>
      <c r="L682" t="e">
        <f>INDEX(us_acc_codes,MATCH(loaded!Y682,us_acc,0))</f>
        <v>#N/A</v>
      </c>
      <c r="M682" t="e">
        <f>INDEX(client_codes,MATCH(loaded!AA682,client,0))</f>
        <v>#N/A</v>
      </c>
      <c r="N682" t="e">
        <f>INDEX(src_ref_codes,MATCH(loaded!AC682,src_ref,0))</f>
        <v>#N/A</v>
      </c>
      <c r="O682" s="89" t="e">
        <f>IF(stats!$Y$13,DATE(RIGHT(loaded!AE682,4),MID(loaded!AE682,3,2),LEFT(loaded!AE682,2)),DATE(RIGHT(loaded!AE682,4),MID(loaded!AE682,4,2),LEFT(loaded!AE682,2)))</f>
        <v>#VALUE!</v>
      </c>
      <c r="P682" s="89" t="e">
        <f>IF(stats!$Y$13,DATE(RIGHT(loaded!AG682,4),MID(loaded!AG682,3,2),LEFT(loaded!AG682,2)),DATE(RIGHT(loaded!AG682,4),MID(loaded!AG682,4,2),LEFT(loaded!AG682,2)))</f>
        <v>#VALUE!</v>
      </c>
      <c r="Q682" s="67" t="e">
        <f t="shared" si="21"/>
        <v>#VALUE!</v>
      </c>
      <c r="R682" t="e">
        <f>INDEX(reces_codes,MATCH(loaded!AI682,reason,0))</f>
        <v>#N/A</v>
      </c>
      <c r="S682" t="e">
        <f>INDEX(TDS_codes,MATCH(loaded!AK682,TDS,0))</f>
        <v>#N/A</v>
      </c>
      <c r="T682" t="e">
        <f>IF(M682=2,"",INDEX(method_codes,MATCH(loaded!AM682,method,0)))</f>
        <v>#N/A</v>
      </c>
      <c r="U682" t="e">
        <f>IF(M682=2,"",INDEX(inj_codes,MATCH(loaded!AO682,inj,0)))</f>
        <v>#N/A</v>
      </c>
      <c r="V682" t="e">
        <f>IF(M682=2,"",INDEX(drug_codes,MATCH(loaded!AQ682,drug,0)))</f>
        <v>#N/A</v>
      </c>
      <c r="W682" t="e">
        <f>IF(M682=2,"",_xlfn.IFNA(INDEX(drug_codes,MATCH(loaded!AS682,drug,0)),""))</f>
        <v>#N/A</v>
      </c>
      <c r="X682" t="e">
        <f>IF(M682=2,"",_xlfn.IFNA(INDEX(drug_codes,MATCH(loaded!AU682,drug,0)),""))</f>
        <v>#N/A</v>
      </c>
      <c r="Y682" t="e">
        <f>IF(M682=2,"",_xlfn.IFNA(INDEX(drug_codes,MATCH(loaded!AW682,drug,0)),""))</f>
        <v>#N/A</v>
      </c>
      <c r="Z682" t="e">
        <f>IF(M682=2,"",_xlfn.IFNA(INDEX(drug_codes,MATCH(loaded!AY682,drug,0)),""))</f>
        <v>#N/A</v>
      </c>
      <c r="AA682" t="e">
        <f>IF(M682=2,"",_xlfn.IFNA(INDEX(drug_codes,MATCH(loaded!BA682,drug,0)),""))</f>
        <v>#N/A</v>
      </c>
      <c r="AB682" t="e">
        <f>INDEX(MTT_codes,MATCH(loaded!BC682,MTT,0))</f>
        <v>#N/A</v>
      </c>
      <c r="AC682" t="str">
        <f>_xlfn.IFNA(INDEX(MTT_codes,MATCH(loaded!BE682,MTT,0)),"")</f>
        <v/>
      </c>
      <c r="AD682" t="str">
        <f>_xlfn.IFNA(INDEX(MTT_codes,MATCH(loaded!BG682,MTT,0)),"")</f>
        <v/>
      </c>
      <c r="AE682" t="str">
        <f>_xlfn.IFNA(INDEX(MTT_codes,MATCH(loaded!BI682,MTT,0)),"")</f>
        <v/>
      </c>
      <c r="AF682" t="str">
        <f>_xlfn.IFNA(INDEX(MTT_codes,MATCH(loaded!BK682,MTT,0)),"")</f>
        <v/>
      </c>
      <c r="AG682" t="str">
        <f>_xlfn.IFNA(INDEX(MTT_codes,MATCH(loaded!BM682,MTT,0)),"")</f>
        <v/>
      </c>
      <c r="AH682" t="e">
        <f>INDEX(liv_ar_codes,MATCH(loaded!BO682,liv_ar,0))</f>
        <v>#N/A</v>
      </c>
      <c r="AI682" t="str">
        <f>_xlfn.IFNA(INDEX(MTT_codes,MATCH(loaded!BQ682,MTT,0)),"")</f>
        <v/>
      </c>
      <c r="AJ682">
        <f>_xlfn.IFNA(INDEX(mental_codes,MATCH(loaded!BS682,mental,0)),9)</f>
        <v>9</v>
      </c>
    </row>
    <row r="683" spans="2:36">
      <c r="B683">
        <f>loaded!C683</f>
        <v>0</v>
      </c>
      <c r="C683">
        <f>loaded!I683</f>
        <v>0</v>
      </c>
      <c r="D683">
        <f>IF(loaded!K683="Male",1,IF(loaded!K683="Female",2,9))</f>
        <v>9</v>
      </c>
      <c r="E683" s="89" t="e">
        <f>IF(stats!$Y$13,DATE(RIGHT(loaded!M683,4),MID(loaded!M683,3,2),LEFT(loaded!M683,2)),DATE(RIGHT(loaded!M683,4), MID(loaded!M683,4,2),LEFT(loaded!M683,2)))</f>
        <v>#VALUE!</v>
      </c>
      <c r="F683" s="67" t="e">
        <f t="shared" si="20"/>
        <v>#VALUE!</v>
      </c>
      <c r="G683" t="str">
        <f>LEFT(loaded!O683,3)</f>
        <v/>
      </c>
      <c r="H683" s="67" t="str">
        <f>_xlfn.IFNA(INDEX(cntry_codes,MATCH(loaded!Q683,countries,0)),IF(loaded!Q683="","0003",""))</f>
        <v>0003</v>
      </c>
      <c r="I683" t="e">
        <f>INDEX(atsi_codes,MATCH(loaded!S683,atsi,0))</f>
        <v>#N/A</v>
      </c>
      <c r="J683" t="e">
        <f>INDEX(lang_codes,MATCH(loaded!U683,lang,0))</f>
        <v>#N/A</v>
      </c>
      <c r="K683" s="6">
        <f>loaded!W683</f>
        <v>0</v>
      </c>
      <c r="L683" t="e">
        <f>INDEX(us_acc_codes,MATCH(loaded!Y683,us_acc,0))</f>
        <v>#N/A</v>
      </c>
      <c r="M683" t="e">
        <f>INDEX(client_codes,MATCH(loaded!AA683,client,0))</f>
        <v>#N/A</v>
      </c>
      <c r="N683" t="e">
        <f>INDEX(src_ref_codes,MATCH(loaded!AC683,src_ref,0))</f>
        <v>#N/A</v>
      </c>
      <c r="O683" s="89" t="e">
        <f>IF(stats!$Y$13,DATE(RIGHT(loaded!AE683,4),MID(loaded!AE683,3,2),LEFT(loaded!AE683,2)),DATE(RIGHT(loaded!AE683,4),MID(loaded!AE683,4,2),LEFT(loaded!AE683,2)))</f>
        <v>#VALUE!</v>
      </c>
      <c r="P683" s="89" t="e">
        <f>IF(stats!$Y$13,DATE(RIGHT(loaded!AG683,4),MID(loaded!AG683,3,2),LEFT(loaded!AG683,2)),DATE(RIGHT(loaded!AG683,4),MID(loaded!AG683,4,2),LEFT(loaded!AG683,2)))</f>
        <v>#VALUE!</v>
      </c>
      <c r="Q683" s="67" t="e">
        <f t="shared" si="21"/>
        <v>#VALUE!</v>
      </c>
      <c r="R683" t="e">
        <f>INDEX(reces_codes,MATCH(loaded!AI683,reason,0))</f>
        <v>#N/A</v>
      </c>
      <c r="S683" t="e">
        <f>INDEX(TDS_codes,MATCH(loaded!AK683,TDS,0))</f>
        <v>#N/A</v>
      </c>
      <c r="T683" t="e">
        <f>IF(M683=2,"",INDEX(method_codes,MATCH(loaded!AM683,method,0)))</f>
        <v>#N/A</v>
      </c>
      <c r="U683" t="e">
        <f>IF(M683=2,"",INDEX(inj_codes,MATCH(loaded!AO683,inj,0)))</f>
        <v>#N/A</v>
      </c>
      <c r="V683" t="e">
        <f>IF(M683=2,"",INDEX(drug_codes,MATCH(loaded!AQ683,drug,0)))</f>
        <v>#N/A</v>
      </c>
      <c r="W683" t="e">
        <f>IF(M683=2,"",_xlfn.IFNA(INDEX(drug_codes,MATCH(loaded!AS683,drug,0)),""))</f>
        <v>#N/A</v>
      </c>
      <c r="X683" t="e">
        <f>IF(M683=2,"",_xlfn.IFNA(INDEX(drug_codes,MATCH(loaded!AU683,drug,0)),""))</f>
        <v>#N/A</v>
      </c>
      <c r="Y683" t="e">
        <f>IF(M683=2,"",_xlfn.IFNA(INDEX(drug_codes,MATCH(loaded!AW683,drug,0)),""))</f>
        <v>#N/A</v>
      </c>
      <c r="Z683" t="e">
        <f>IF(M683=2,"",_xlfn.IFNA(INDEX(drug_codes,MATCH(loaded!AY683,drug,0)),""))</f>
        <v>#N/A</v>
      </c>
      <c r="AA683" t="e">
        <f>IF(M683=2,"",_xlfn.IFNA(INDEX(drug_codes,MATCH(loaded!BA683,drug,0)),""))</f>
        <v>#N/A</v>
      </c>
      <c r="AB683" t="e">
        <f>INDEX(MTT_codes,MATCH(loaded!BC683,MTT,0))</f>
        <v>#N/A</v>
      </c>
      <c r="AC683" t="str">
        <f>_xlfn.IFNA(INDEX(MTT_codes,MATCH(loaded!BE683,MTT,0)),"")</f>
        <v/>
      </c>
      <c r="AD683" t="str">
        <f>_xlfn.IFNA(INDEX(MTT_codes,MATCH(loaded!BG683,MTT,0)),"")</f>
        <v/>
      </c>
      <c r="AE683" t="str">
        <f>_xlfn.IFNA(INDEX(MTT_codes,MATCH(loaded!BI683,MTT,0)),"")</f>
        <v/>
      </c>
      <c r="AF683" t="str">
        <f>_xlfn.IFNA(INDEX(MTT_codes,MATCH(loaded!BK683,MTT,0)),"")</f>
        <v/>
      </c>
      <c r="AG683" t="str">
        <f>_xlfn.IFNA(INDEX(MTT_codes,MATCH(loaded!BM683,MTT,0)),"")</f>
        <v/>
      </c>
      <c r="AH683" t="e">
        <f>INDEX(liv_ar_codes,MATCH(loaded!BO683,liv_ar,0))</f>
        <v>#N/A</v>
      </c>
      <c r="AI683" t="str">
        <f>_xlfn.IFNA(INDEX(MTT_codes,MATCH(loaded!BQ683,MTT,0)),"")</f>
        <v/>
      </c>
      <c r="AJ683">
        <f>_xlfn.IFNA(INDEX(mental_codes,MATCH(loaded!BS683,mental,0)),9)</f>
        <v>9</v>
      </c>
    </row>
    <row r="684" spans="2:36">
      <c r="B684">
        <f>loaded!C684</f>
        <v>0</v>
      </c>
      <c r="C684">
        <f>loaded!I684</f>
        <v>0</v>
      </c>
      <c r="D684">
        <f>IF(loaded!K684="Male",1,IF(loaded!K684="Female",2,9))</f>
        <v>9</v>
      </c>
      <c r="E684" s="89" t="e">
        <f>IF(stats!$Y$13,DATE(RIGHT(loaded!M684,4),MID(loaded!M684,3,2),LEFT(loaded!M684,2)),DATE(RIGHT(loaded!M684,4), MID(loaded!M684,4,2),LEFT(loaded!M684,2)))</f>
        <v>#VALUE!</v>
      </c>
      <c r="F684" s="67" t="e">
        <f t="shared" si="20"/>
        <v>#VALUE!</v>
      </c>
      <c r="G684" t="str">
        <f>LEFT(loaded!O684,3)</f>
        <v/>
      </c>
      <c r="H684" s="67" t="str">
        <f>_xlfn.IFNA(INDEX(cntry_codes,MATCH(loaded!Q684,countries,0)),IF(loaded!Q684="","0003",""))</f>
        <v>0003</v>
      </c>
      <c r="I684" t="e">
        <f>INDEX(atsi_codes,MATCH(loaded!S684,atsi,0))</f>
        <v>#N/A</v>
      </c>
      <c r="J684" t="e">
        <f>INDEX(lang_codes,MATCH(loaded!U684,lang,0))</f>
        <v>#N/A</v>
      </c>
      <c r="K684" s="6">
        <f>loaded!W684</f>
        <v>0</v>
      </c>
      <c r="L684" t="e">
        <f>INDEX(us_acc_codes,MATCH(loaded!Y684,us_acc,0))</f>
        <v>#N/A</v>
      </c>
      <c r="M684" t="e">
        <f>INDEX(client_codes,MATCH(loaded!AA684,client,0))</f>
        <v>#N/A</v>
      </c>
      <c r="N684" t="e">
        <f>INDEX(src_ref_codes,MATCH(loaded!AC684,src_ref,0))</f>
        <v>#N/A</v>
      </c>
      <c r="O684" s="89" t="e">
        <f>IF(stats!$Y$13,DATE(RIGHT(loaded!AE684,4),MID(loaded!AE684,3,2),LEFT(loaded!AE684,2)),DATE(RIGHT(loaded!AE684,4),MID(loaded!AE684,4,2),LEFT(loaded!AE684,2)))</f>
        <v>#VALUE!</v>
      </c>
      <c r="P684" s="89" t="e">
        <f>IF(stats!$Y$13,DATE(RIGHT(loaded!AG684,4),MID(loaded!AG684,3,2),LEFT(loaded!AG684,2)),DATE(RIGHT(loaded!AG684,4),MID(loaded!AG684,4,2),LEFT(loaded!AG684,2)))</f>
        <v>#VALUE!</v>
      </c>
      <c r="Q684" s="67" t="e">
        <f t="shared" si="21"/>
        <v>#VALUE!</v>
      </c>
      <c r="R684" t="e">
        <f>INDEX(reces_codes,MATCH(loaded!AI684,reason,0))</f>
        <v>#N/A</v>
      </c>
      <c r="S684" t="e">
        <f>INDEX(TDS_codes,MATCH(loaded!AK684,TDS,0))</f>
        <v>#N/A</v>
      </c>
      <c r="T684" t="e">
        <f>IF(M684=2,"",INDEX(method_codes,MATCH(loaded!AM684,method,0)))</f>
        <v>#N/A</v>
      </c>
      <c r="U684" t="e">
        <f>IF(M684=2,"",INDEX(inj_codes,MATCH(loaded!AO684,inj,0)))</f>
        <v>#N/A</v>
      </c>
      <c r="V684" t="e">
        <f>IF(M684=2,"",INDEX(drug_codes,MATCH(loaded!AQ684,drug,0)))</f>
        <v>#N/A</v>
      </c>
      <c r="W684" t="e">
        <f>IF(M684=2,"",_xlfn.IFNA(INDEX(drug_codes,MATCH(loaded!AS684,drug,0)),""))</f>
        <v>#N/A</v>
      </c>
      <c r="X684" t="e">
        <f>IF(M684=2,"",_xlfn.IFNA(INDEX(drug_codes,MATCH(loaded!AU684,drug,0)),""))</f>
        <v>#N/A</v>
      </c>
      <c r="Y684" t="e">
        <f>IF(M684=2,"",_xlfn.IFNA(INDEX(drug_codes,MATCH(loaded!AW684,drug,0)),""))</f>
        <v>#N/A</v>
      </c>
      <c r="Z684" t="e">
        <f>IF(M684=2,"",_xlfn.IFNA(INDEX(drug_codes,MATCH(loaded!AY684,drug,0)),""))</f>
        <v>#N/A</v>
      </c>
      <c r="AA684" t="e">
        <f>IF(M684=2,"",_xlfn.IFNA(INDEX(drug_codes,MATCH(loaded!BA684,drug,0)),""))</f>
        <v>#N/A</v>
      </c>
      <c r="AB684" t="e">
        <f>INDEX(MTT_codes,MATCH(loaded!BC684,MTT,0))</f>
        <v>#N/A</v>
      </c>
      <c r="AC684" t="str">
        <f>_xlfn.IFNA(INDEX(MTT_codes,MATCH(loaded!BE684,MTT,0)),"")</f>
        <v/>
      </c>
      <c r="AD684" t="str">
        <f>_xlfn.IFNA(INDEX(MTT_codes,MATCH(loaded!BG684,MTT,0)),"")</f>
        <v/>
      </c>
      <c r="AE684" t="str">
        <f>_xlfn.IFNA(INDEX(MTT_codes,MATCH(loaded!BI684,MTT,0)),"")</f>
        <v/>
      </c>
      <c r="AF684" t="str">
        <f>_xlfn.IFNA(INDEX(MTT_codes,MATCH(loaded!BK684,MTT,0)),"")</f>
        <v/>
      </c>
      <c r="AG684" t="str">
        <f>_xlfn.IFNA(INDEX(MTT_codes,MATCH(loaded!BM684,MTT,0)),"")</f>
        <v/>
      </c>
      <c r="AH684" t="e">
        <f>INDEX(liv_ar_codes,MATCH(loaded!BO684,liv_ar,0))</f>
        <v>#N/A</v>
      </c>
      <c r="AI684" t="str">
        <f>_xlfn.IFNA(INDEX(MTT_codes,MATCH(loaded!BQ684,MTT,0)),"")</f>
        <v/>
      </c>
      <c r="AJ684">
        <f>_xlfn.IFNA(INDEX(mental_codes,MATCH(loaded!BS684,mental,0)),9)</f>
        <v>9</v>
      </c>
    </row>
    <row r="685" spans="2:36">
      <c r="B685">
        <f>loaded!C685</f>
        <v>0</v>
      </c>
      <c r="C685">
        <f>loaded!I685</f>
        <v>0</v>
      </c>
      <c r="D685">
        <f>IF(loaded!K685="Male",1,IF(loaded!K685="Female",2,9))</f>
        <v>9</v>
      </c>
      <c r="E685" s="89" t="e">
        <f>IF(stats!$Y$13,DATE(RIGHT(loaded!M685,4),MID(loaded!M685,3,2),LEFT(loaded!M685,2)),DATE(RIGHT(loaded!M685,4), MID(loaded!M685,4,2),LEFT(loaded!M685,2)))</f>
        <v>#VALUE!</v>
      </c>
      <c r="F685" s="67" t="e">
        <f t="shared" si="20"/>
        <v>#VALUE!</v>
      </c>
      <c r="G685" t="str">
        <f>LEFT(loaded!O685,3)</f>
        <v/>
      </c>
      <c r="H685" s="67" t="str">
        <f>_xlfn.IFNA(INDEX(cntry_codes,MATCH(loaded!Q685,countries,0)),IF(loaded!Q685="","0003",""))</f>
        <v>0003</v>
      </c>
      <c r="I685" t="e">
        <f>INDEX(atsi_codes,MATCH(loaded!S685,atsi,0))</f>
        <v>#N/A</v>
      </c>
      <c r="J685" t="e">
        <f>INDEX(lang_codes,MATCH(loaded!U685,lang,0))</f>
        <v>#N/A</v>
      </c>
      <c r="K685" s="6">
        <f>loaded!W685</f>
        <v>0</v>
      </c>
      <c r="L685" t="e">
        <f>INDEX(us_acc_codes,MATCH(loaded!Y685,us_acc,0))</f>
        <v>#N/A</v>
      </c>
      <c r="M685" t="e">
        <f>INDEX(client_codes,MATCH(loaded!AA685,client,0))</f>
        <v>#N/A</v>
      </c>
      <c r="N685" t="e">
        <f>INDEX(src_ref_codes,MATCH(loaded!AC685,src_ref,0))</f>
        <v>#N/A</v>
      </c>
      <c r="O685" s="89" t="e">
        <f>IF(stats!$Y$13,DATE(RIGHT(loaded!AE685,4),MID(loaded!AE685,3,2),LEFT(loaded!AE685,2)),DATE(RIGHT(loaded!AE685,4),MID(loaded!AE685,4,2),LEFT(loaded!AE685,2)))</f>
        <v>#VALUE!</v>
      </c>
      <c r="P685" s="89" t="e">
        <f>IF(stats!$Y$13,DATE(RIGHT(loaded!AG685,4),MID(loaded!AG685,3,2),LEFT(loaded!AG685,2)),DATE(RIGHT(loaded!AG685,4),MID(loaded!AG685,4,2),LEFT(loaded!AG685,2)))</f>
        <v>#VALUE!</v>
      </c>
      <c r="Q685" s="67" t="e">
        <f t="shared" si="21"/>
        <v>#VALUE!</v>
      </c>
      <c r="R685" t="e">
        <f>INDEX(reces_codes,MATCH(loaded!AI685,reason,0))</f>
        <v>#N/A</v>
      </c>
      <c r="S685" t="e">
        <f>INDEX(TDS_codes,MATCH(loaded!AK685,TDS,0))</f>
        <v>#N/A</v>
      </c>
      <c r="T685" t="e">
        <f>IF(M685=2,"",INDEX(method_codes,MATCH(loaded!AM685,method,0)))</f>
        <v>#N/A</v>
      </c>
      <c r="U685" t="e">
        <f>IF(M685=2,"",INDEX(inj_codes,MATCH(loaded!AO685,inj,0)))</f>
        <v>#N/A</v>
      </c>
      <c r="V685" t="e">
        <f>IF(M685=2,"",INDEX(drug_codes,MATCH(loaded!AQ685,drug,0)))</f>
        <v>#N/A</v>
      </c>
      <c r="W685" t="e">
        <f>IF(M685=2,"",_xlfn.IFNA(INDEX(drug_codes,MATCH(loaded!AS685,drug,0)),""))</f>
        <v>#N/A</v>
      </c>
      <c r="X685" t="e">
        <f>IF(M685=2,"",_xlfn.IFNA(INDEX(drug_codes,MATCH(loaded!AU685,drug,0)),""))</f>
        <v>#N/A</v>
      </c>
      <c r="Y685" t="e">
        <f>IF(M685=2,"",_xlfn.IFNA(INDEX(drug_codes,MATCH(loaded!AW685,drug,0)),""))</f>
        <v>#N/A</v>
      </c>
      <c r="Z685" t="e">
        <f>IF(M685=2,"",_xlfn.IFNA(INDEX(drug_codes,MATCH(loaded!AY685,drug,0)),""))</f>
        <v>#N/A</v>
      </c>
      <c r="AA685" t="e">
        <f>IF(M685=2,"",_xlfn.IFNA(INDEX(drug_codes,MATCH(loaded!BA685,drug,0)),""))</f>
        <v>#N/A</v>
      </c>
      <c r="AB685" t="e">
        <f>INDEX(MTT_codes,MATCH(loaded!BC685,MTT,0))</f>
        <v>#N/A</v>
      </c>
      <c r="AC685" t="str">
        <f>_xlfn.IFNA(INDEX(MTT_codes,MATCH(loaded!BE685,MTT,0)),"")</f>
        <v/>
      </c>
      <c r="AD685" t="str">
        <f>_xlfn.IFNA(INDEX(MTT_codes,MATCH(loaded!BG685,MTT,0)),"")</f>
        <v/>
      </c>
      <c r="AE685" t="str">
        <f>_xlfn.IFNA(INDEX(MTT_codes,MATCH(loaded!BI685,MTT,0)),"")</f>
        <v/>
      </c>
      <c r="AF685" t="str">
        <f>_xlfn.IFNA(INDEX(MTT_codes,MATCH(loaded!BK685,MTT,0)),"")</f>
        <v/>
      </c>
      <c r="AG685" t="str">
        <f>_xlfn.IFNA(INDEX(MTT_codes,MATCH(loaded!BM685,MTT,0)),"")</f>
        <v/>
      </c>
      <c r="AH685" t="e">
        <f>INDEX(liv_ar_codes,MATCH(loaded!BO685,liv_ar,0))</f>
        <v>#N/A</v>
      </c>
      <c r="AI685" t="str">
        <f>_xlfn.IFNA(INDEX(MTT_codes,MATCH(loaded!BQ685,MTT,0)),"")</f>
        <v/>
      </c>
      <c r="AJ685">
        <f>_xlfn.IFNA(INDEX(mental_codes,MATCH(loaded!BS685,mental,0)),9)</f>
        <v>9</v>
      </c>
    </row>
    <row r="686" spans="2:36">
      <c r="B686">
        <f>loaded!C686</f>
        <v>0</v>
      </c>
      <c r="C686">
        <f>loaded!I686</f>
        <v>0</v>
      </c>
      <c r="D686">
        <f>IF(loaded!K686="Male",1,IF(loaded!K686="Female",2,9))</f>
        <v>9</v>
      </c>
      <c r="E686" s="89" t="e">
        <f>IF(stats!$Y$13,DATE(RIGHT(loaded!M686,4),MID(loaded!M686,3,2),LEFT(loaded!M686,2)),DATE(RIGHT(loaded!M686,4), MID(loaded!M686,4,2),LEFT(loaded!M686,2)))</f>
        <v>#VALUE!</v>
      </c>
      <c r="F686" s="67" t="e">
        <f t="shared" si="20"/>
        <v>#VALUE!</v>
      </c>
      <c r="G686" t="str">
        <f>LEFT(loaded!O686,3)</f>
        <v/>
      </c>
      <c r="H686" s="67" t="str">
        <f>_xlfn.IFNA(INDEX(cntry_codes,MATCH(loaded!Q686,countries,0)),IF(loaded!Q686="","0003",""))</f>
        <v>0003</v>
      </c>
      <c r="I686" t="e">
        <f>INDEX(atsi_codes,MATCH(loaded!S686,atsi,0))</f>
        <v>#N/A</v>
      </c>
      <c r="J686" t="e">
        <f>INDEX(lang_codes,MATCH(loaded!U686,lang,0))</f>
        <v>#N/A</v>
      </c>
      <c r="K686" s="6">
        <f>loaded!W686</f>
        <v>0</v>
      </c>
      <c r="L686" t="e">
        <f>INDEX(us_acc_codes,MATCH(loaded!Y686,us_acc,0))</f>
        <v>#N/A</v>
      </c>
      <c r="M686" t="e">
        <f>INDEX(client_codes,MATCH(loaded!AA686,client,0))</f>
        <v>#N/A</v>
      </c>
      <c r="N686" t="e">
        <f>INDEX(src_ref_codes,MATCH(loaded!AC686,src_ref,0))</f>
        <v>#N/A</v>
      </c>
      <c r="O686" s="89" t="e">
        <f>IF(stats!$Y$13,DATE(RIGHT(loaded!AE686,4),MID(loaded!AE686,3,2),LEFT(loaded!AE686,2)),DATE(RIGHT(loaded!AE686,4),MID(loaded!AE686,4,2),LEFT(loaded!AE686,2)))</f>
        <v>#VALUE!</v>
      </c>
      <c r="P686" s="89" t="e">
        <f>IF(stats!$Y$13,DATE(RIGHT(loaded!AG686,4),MID(loaded!AG686,3,2),LEFT(loaded!AG686,2)),DATE(RIGHT(loaded!AG686,4),MID(loaded!AG686,4,2),LEFT(loaded!AG686,2)))</f>
        <v>#VALUE!</v>
      </c>
      <c r="Q686" s="67" t="e">
        <f t="shared" si="21"/>
        <v>#VALUE!</v>
      </c>
      <c r="R686" t="e">
        <f>INDEX(reces_codes,MATCH(loaded!AI686,reason,0))</f>
        <v>#N/A</v>
      </c>
      <c r="S686" t="e">
        <f>INDEX(TDS_codes,MATCH(loaded!AK686,TDS,0))</f>
        <v>#N/A</v>
      </c>
      <c r="T686" t="e">
        <f>IF(M686=2,"",INDEX(method_codes,MATCH(loaded!AM686,method,0)))</f>
        <v>#N/A</v>
      </c>
      <c r="U686" t="e">
        <f>IF(M686=2,"",INDEX(inj_codes,MATCH(loaded!AO686,inj,0)))</f>
        <v>#N/A</v>
      </c>
      <c r="V686" t="e">
        <f>IF(M686=2,"",INDEX(drug_codes,MATCH(loaded!AQ686,drug,0)))</f>
        <v>#N/A</v>
      </c>
      <c r="W686" t="e">
        <f>IF(M686=2,"",_xlfn.IFNA(INDEX(drug_codes,MATCH(loaded!AS686,drug,0)),""))</f>
        <v>#N/A</v>
      </c>
      <c r="X686" t="e">
        <f>IF(M686=2,"",_xlfn.IFNA(INDEX(drug_codes,MATCH(loaded!AU686,drug,0)),""))</f>
        <v>#N/A</v>
      </c>
      <c r="Y686" t="e">
        <f>IF(M686=2,"",_xlfn.IFNA(INDEX(drug_codes,MATCH(loaded!AW686,drug,0)),""))</f>
        <v>#N/A</v>
      </c>
      <c r="Z686" t="e">
        <f>IF(M686=2,"",_xlfn.IFNA(INDEX(drug_codes,MATCH(loaded!AY686,drug,0)),""))</f>
        <v>#N/A</v>
      </c>
      <c r="AA686" t="e">
        <f>IF(M686=2,"",_xlfn.IFNA(INDEX(drug_codes,MATCH(loaded!BA686,drug,0)),""))</f>
        <v>#N/A</v>
      </c>
      <c r="AB686" t="e">
        <f>INDEX(MTT_codes,MATCH(loaded!BC686,MTT,0))</f>
        <v>#N/A</v>
      </c>
      <c r="AC686" t="str">
        <f>_xlfn.IFNA(INDEX(MTT_codes,MATCH(loaded!BE686,MTT,0)),"")</f>
        <v/>
      </c>
      <c r="AD686" t="str">
        <f>_xlfn.IFNA(INDEX(MTT_codes,MATCH(loaded!BG686,MTT,0)),"")</f>
        <v/>
      </c>
      <c r="AE686" t="str">
        <f>_xlfn.IFNA(INDEX(MTT_codes,MATCH(loaded!BI686,MTT,0)),"")</f>
        <v/>
      </c>
      <c r="AF686" t="str">
        <f>_xlfn.IFNA(INDEX(MTT_codes,MATCH(loaded!BK686,MTT,0)),"")</f>
        <v/>
      </c>
      <c r="AG686" t="str">
        <f>_xlfn.IFNA(INDEX(MTT_codes,MATCH(loaded!BM686,MTT,0)),"")</f>
        <v/>
      </c>
      <c r="AH686" t="e">
        <f>INDEX(liv_ar_codes,MATCH(loaded!BO686,liv_ar,0))</f>
        <v>#N/A</v>
      </c>
      <c r="AI686" t="str">
        <f>_xlfn.IFNA(INDEX(MTT_codes,MATCH(loaded!BQ686,MTT,0)),"")</f>
        <v/>
      </c>
      <c r="AJ686">
        <f>_xlfn.IFNA(INDEX(mental_codes,MATCH(loaded!BS686,mental,0)),9)</f>
        <v>9</v>
      </c>
    </row>
    <row r="687" spans="2:36">
      <c r="B687">
        <f>loaded!C687</f>
        <v>0</v>
      </c>
      <c r="C687">
        <f>loaded!I687</f>
        <v>0</v>
      </c>
      <c r="D687">
        <f>IF(loaded!K687="Male",1,IF(loaded!K687="Female",2,9))</f>
        <v>9</v>
      </c>
      <c r="E687" s="89" t="e">
        <f>IF(stats!$Y$13,DATE(RIGHT(loaded!M687,4),MID(loaded!M687,3,2),LEFT(loaded!M687,2)),DATE(RIGHT(loaded!M687,4), MID(loaded!M687,4,2),LEFT(loaded!M687,2)))</f>
        <v>#VALUE!</v>
      </c>
      <c r="F687" s="67" t="e">
        <f t="shared" si="20"/>
        <v>#VALUE!</v>
      </c>
      <c r="G687" t="str">
        <f>LEFT(loaded!O687,3)</f>
        <v/>
      </c>
      <c r="H687" s="67" t="str">
        <f>_xlfn.IFNA(INDEX(cntry_codes,MATCH(loaded!Q687,countries,0)),IF(loaded!Q687="","0003",""))</f>
        <v>0003</v>
      </c>
      <c r="I687" t="e">
        <f>INDEX(atsi_codes,MATCH(loaded!S687,atsi,0))</f>
        <v>#N/A</v>
      </c>
      <c r="J687" t="e">
        <f>INDEX(lang_codes,MATCH(loaded!U687,lang,0))</f>
        <v>#N/A</v>
      </c>
      <c r="K687" s="6">
        <f>loaded!W687</f>
        <v>0</v>
      </c>
      <c r="L687" t="e">
        <f>INDEX(us_acc_codes,MATCH(loaded!Y687,us_acc,0))</f>
        <v>#N/A</v>
      </c>
      <c r="M687" t="e">
        <f>INDEX(client_codes,MATCH(loaded!AA687,client,0))</f>
        <v>#N/A</v>
      </c>
      <c r="N687" t="e">
        <f>INDEX(src_ref_codes,MATCH(loaded!AC687,src_ref,0))</f>
        <v>#N/A</v>
      </c>
      <c r="O687" s="89" t="e">
        <f>IF(stats!$Y$13,DATE(RIGHT(loaded!AE687,4),MID(loaded!AE687,3,2),LEFT(loaded!AE687,2)),DATE(RIGHT(loaded!AE687,4),MID(loaded!AE687,4,2),LEFT(loaded!AE687,2)))</f>
        <v>#VALUE!</v>
      </c>
      <c r="P687" s="89" t="e">
        <f>IF(stats!$Y$13,DATE(RIGHT(loaded!AG687,4),MID(loaded!AG687,3,2),LEFT(loaded!AG687,2)),DATE(RIGHT(loaded!AG687,4),MID(loaded!AG687,4,2),LEFT(loaded!AG687,2)))</f>
        <v>#VALUE!</v>
      </c>
      <c r="Q687" s="67" t="e">
        <f t="shared" si="21"/>
        <v>#VALUE!</v>
      </c>
      <c r="R687" t="e">
        <f>INDEX(reces_codes,MATCH(loaded!AI687,reason,0))</f>
        <v>#N/A</v>
      </c>
      <c r="S687" t="e">
        <f>INDEX(TDS_codes,MATCH(loaded!AK687,TDS,0))</f>
        <v>#N/A</v>
      </c>
      <c r="T687" t="e">
        <f>IF(M687=2,"",INDEX(method_codes,MATCH(loaded!AM687,method,0)))</f>
        <v>#N/A</v>
      </c>
      <c r="U687" t="e">
        <f>IF(M687=2,"",INDEX(inj_codes,MATCH(loaded!AO687,inj,0)))</f>
        <v>#N/A</v>
      </c>
      <c r="V687" t="e">
        <f>IF(M687=2,"",INDEX(drug_codes,MATCH(loaded!AQ687,drug,0)))</f>
        <v>#N/A</v>
      </c>
      <c r="W687" t="e">
        <f>IF(M687=2,"",_xlfn.IFNA(INDEX(drug_codes,MATCH(loaded!AS687,drug,0)),""))</f>
        <v>#N/A</v>
      </c>
      <c r="X687" t="e">
        <f>IF(M687=2,"",_xlfn.IFNA(INDEX(drug_codes,MATCH(loaded!AU687,drug,0)),""))</f>
        <v>#N/A</v>
      </c>
      <c r="Y687" t="e">
        <f>IF(M687=2,"",_xlfn.IFNA(INDEX(drug_codes,MATCH(loaded!AW687,drug,0)),""))</f>
        <v>#N/A</v>
      </c>
      <c r="Z687" t="e">
        <f>IF(M687=2,"",_xlfn.IFNA(INDEX(drug_codes,MATCH(loaded!AY687,drug,0)),""))</f>
        <v>#N/A</v>
      </c>
      <c r="AA687" t="e">
        <f>IF(M687=2,"",_xlfn.IFNA(INDEX(drug_codes,MATCH(loaded!BA687,drug,0)),""))</f>
        <v>#N/A</v>
      </c>
      <c r="AB687" t="e">
        <f>INDEX(MTT_codes,MATCH(loaded!BC687,MTT,0))</f>
        <v>#N/A</v>
      </c>
      <c r="AC687" t="str">
        <f>_xlfn.IFNA(INDEX(MTT_codes,MATCH(loaded!BE687,MTT,0)),"")</f>
        <v/>
      </c>
      <c r="AD687" t="str">
        <f>_xlfn.IFNA(INDEX(MTT_codes,MATCH(loaded!BG687,MTT,0)),"")</f>
        <v/>
      </c>
      <c r="AE687" t="str">
        <f>_xlfn.IFNA(INDEX(MTT_codes,MATCH(loaded!BI687,MTT,0)),"")</f>
        <v/>
      </c>
      <c r="AF687" t="str">
        <f>_xlfn.IFNA(INDEX(MTT_codes,MATCH(loaded!BK687,MTT,0)),"")</f>
        <v/>
      </c>
      <c r="AG687" t="str">
        <f>_xlfn.IFNA(INDEX(MTT_codes,MATCH(loaded!BM687,MTT,0)),"")</f>
        <v/>
      </c>
      <c r="AH687" t="e">
        <f>INDEX(liv_ar_codes,MATCH(loaded!BO687,liv_ar,0))</f>
        <v>#N/A</v>
      </c>
      <c r="AI687" t="str">
        <f>_xlfn.IFNA(INDEX(MTT_codes,MATCH(loaded!BQ687,MTT,0)),"")</f>
        <v/>
      </c>
      <c r="AJ687">
        <f>_xlfn.IFNA(INDEX(mental_codes,MATCH(loaded!BS687,mental,0)),9)</f>
        <v>9</v>
      </c>
    </row>
    <row r="688" spans="2:36">
      <c r="B688">
        <f>loaded!C688</f>
        <v>0</v>
      </c>
      <c r="C688">
        <f>loaded!I688</f>
        <v>0</v>
      </c>
      <c r="D688">
        <f>IF(loaded!K688="Male",1,IF(loaded!K688="Female",2,9))</f>
        <v>9</v>
      </c>
      <c r="E688" s="89" t="e">
        <f>IF(stats!$Y$13,DATE(RIGHT(loaded!M688,4),MID(loaded!M688,3,2),LEFT(loaded!M688,2)),DATE(RIGHT(loaded!M688,4), MID(loaded!M688,4,2),LEFT(loaded!M688,2)))</f>
        <v>#VALUE!</v>
      </c>
      <c r="F688" s="67" t="e">
        <f t="shared" si="20"/>
        <v>#VALUE!</v>
      </c>
      <c r="G688" t="str">
        <f>LEFT(loaded!O688,3)</f>
        <v/>
      </c>
      <c r="H688" s="67" t="str">
        <f>_xlfn.IFNA(INDEX(cntry_codes,MATCH(loaded!Q688,countries,0)),IF(loaded!Q688="","0003",""))</f>
        <v>0003</v>
      </c>
      <c r="I688" t="e">
        <f>INDEX(atsi_codes,MATCH(loaded!S688,atsi,0))</f>
        <v>#N/A</v>
      </c>
      <c r="J688" t="e">
        <f>INDEX(lang_codes,MATCH(loaded!U688,lang,0))</f>
        <v>#N/A</v>
      </c>
      <c r="K688" s="6">
        <f>loaded!W688</f>
        <v>0</v>
      </c>
      <c r="L688" t="e">
        <f>INDEX(us_acc_codes,MATCH(loaded!Y688,us_acc,0))</f>
        <v>#N/A</v>
      </c>
      <c r="M688" t="e">
        <f>INDEX(client_codes,MATCH(loaded!AA688,client,0))</f>
        <v>#N/A</v>
      </c>
      <c r="N688" t="e">
        <f>INDEX(src_ref_codes,MATCH(loaded!AC688,src_ref,0))</f>
        <v>#N/A</v>
      </c>
      <c r="O688" s="89" t="e">
        <f>IF(stats!$Y$13,DATE(RIGHT(loaded!AE688,4),MID(loaded!AE688,3,2),LEFT(loaded!AE688,2)),DATE(RIGHT(loaded!AE688,4),MID(loaded!AE688,4,2),LEFT(loaded!AE688,2)))</f>
        <v>#VALUE!</v>
      </c>
      <c r="P688" s="89" t="e">
        <f>IF(stats!$Y$13,DATE(RIGHT(loaded!AG688,4),MID(loaded!AG688,3,2),LEFT(loaded!AG688,2)),DATE(RIGHT(loaded!AG688,4),MID(loaded!AG688,4,2),LEFT(loaded!AG688,2)))</f>
        <v>#VALUE!</v>
      </c>
      <c r="Q688" s="67" t="e">
        <f t="shared" si="21"/>
        <v>#VALUE!</v>
      </c>
      <c r="R688" t="e">
        <f>INDEX(reces_codes,MATCH(loaded!AI688,reason,0))</f>
        <v>#N/A</v>
      </c>
      <c r="S688" t="e">
        <f>INDEX(TDS_codes,MATCH(loaded!AK688,TDS,0))</f>
        <v>#N/A</v>
      </c>
      <c r="T688" t="e">
        <f>IF(M688=2,"",INDEX(method_codes,MATCH(loaded!AM688,method,0)))</f>
        <v>#N/A</v>
      </c>
      <c r="U688" t="e">
        <f>IF(M688=2,"",INDEX(inj_codes,MATCH(loaded!AO688,inj,0)))</f>
        <v>#N/A</v>
      </c>
      <c r="V688" t="e">
        <f>IF(M688=2,"",INDEX(drug_codes,MATCH(loaded!AQ688,drug,0)))</f>
        <v>#N/A</v>
      </c>
      <c r="W688" t="e">
        <f>IF(M688=2,"",_xlfn.IFNA(INDEX(drug_codes,MATCH(loaded!AS688,drug,0)),""))</f>
        <v>#N/A</v>
      </c>
      <c r="X688" t="e">
        <f>IF(M688=2,"",_xlfn.IFNA(INDEX(drug_codes,MATCH(loaded!AU688,drug,0)),""))</f>
        <v>#N/A</v>
      </c>
      <c r="Y688" t="e">
        <f>IF(M688=2,"",_xlfn.IFNA(INDEX(drug_codes,MATCH(loaded!AW688,drug,0)),""))</f>
        <v>#N/A</v>
      </c>
      <c r="Z688" t="e">
        <f>IF(M688=2,"",_xlfn.IFNA(INDEX(drug_codes,MATCH(loaded!AY688,drug,0)),""))</f>
        <v>#N/A</v>
      </c>
      <c r="AA688" t="e">
        <f>IF(M688=2,"",_xlfn.IFNA(INDEX(drug_codes,MATCH(loaded!BA688,drug,0)),""))</f>
        <v>#N/A</v>
      </c>
      <c r="AB688" t="e">
        <f>INDEX(MTT_codes,MATCH(loaded!BC688,MTT,0))</f>
        <v>#N/A</v>
      </c>
      <c r="AC688" t="str">
        <f>_xlfn.IFNA(INDEX(MTT_codes,MATCH(loaded!BE688,MTT,0)),"")</f>
        <v/>
      </c>
      <c r="AD688" t="str">
        <f>_xlfn.IFNA(INDEX(MTT_codes,MATCH(loaded!BG688,MTT,0)),"")</f>
        <v/>
      </c>
      <c r="AE688" t="str">
        <f>_xlfn.IFNA(INDEX(MTT_codes,MATCH(loaded!BI688,MTT,0)),"")</f>
        <v/>
      </c>
      <c r="AF688" t="str">
        <f>_xlfn.IFNA(INDEX(MTT_codes,MATCH(loaded!BK688,MTT,0)),"")</f>
        <v/>
      </c>
      <c r="AG688" t="str">
        <f>_xlfn.IFNA(INDEX(MTT_codes,MATCH(loaded!BM688,MTT,0)),"")</f>
        <v/>
      </c>
      <c r="AH688" t="e">
        <f>INDEX(liv_ar_codes,MATCH(loaded!BO688,liv_ar,0))</f>
        <v>#N/A</v>
      </c>
      <c r="AI688" t="str">
        <f>_xlfn.IFNA(INDEX(MTT_codes,MATCH(loaded!BQ688,MTT,0)),"")</f>
        <v/>
      </c>
      <c r="AJ688">
        <f>_xlfn.IFNA(INDEX(mental_codes,MATCH(loaded!BS688,mental,0)),9)</f>
        <v>9</v>
      </c>
    </row>
    <row r="689" spans="2:36">
      <c r="B689">
        <f>loaded!C689</f>
        <v>0</v>
      </c>
      <c r="C689">
        <f>loaded!I689</f>
        <v>0</v>
      </c>
      <c r="D689">
        <f>IF(loaded!K689="Male",1,IF(loaded!K689="Female",2,9))</f>
        <v>9</v>
      </c>
      <c r="E689" s="89" t="e">
        <f>IF(stats!$Y$13,DATE(RIGHT(loaded!M689,4),MID(loaded!M689,3,2),LEFT(loaded!M689,2)),DATE(RIGHT(loaded!M689,4), MID(loaded!M689,4,2),LEFT(loaded!M689,2)))</f>
        <v>#VALUE!</v>
      </c>
      <c r="F689" s="67" t="e">
        <f t="shared" si="20"/>
        <v>#VALUE!</v>
      </c>
      <c r="G689" t="str">
        <f>LEFT(loaded!O689,3)</f>
        <v/>
      </c>
      <c r="H689" s="67" t="str">
        <f>_xlfn.IFNA(INDEX(cntry_codes,MATCH(loaded!Q689,countries,0)),IF(loaded!Q689="","0003",""))</f>
        <v>0003</v>
      </c>
      <c r="I689" t="e">
        <f>INDEX(atsi_codes,MATCH(loaded!S689,atsi,0))</f>
        <v>#N/A</v>
      </c>
      <c r="J689" t="e">
        <f>INDEX(lang_codes,MATCH(loaded!U689,lang,0))</f>
        <v>#N/A</v>
      </c>
      <c r="K689" s="6">
        <f>loaded!W689</f>
        <v>0</v>
      </c>
      <c r="L689" t="e">
        <f>INDEX(us_acc_codes,MATCH(loaded!Y689,us_acc,0))</f>
        <v>#N/A</v>
      </c>
      <c r="M689" t="e">
        <f>INDEX(client_codes,MATCH(loaded!AA689,client,0))</f>
        <v>#N/A</v>
      </c>
      <c r="N689" t="e">
        <f>INDEX(src_ref_codes,MATCH(loaded!AC689,src_ref,0))</f>
        <v>#N/A</v>
      </c>
      <c r="O689" s="89" t="e">
        <f>IF(stats!$Y$13,DATE(RIGHT(loaded!AE689,4),MID(loaded!AE689,3,2),LEFT(loaded!AE689,2)),DATE(RIGHT(loaded!AE689,4),MID(loaded!AE689,4,2),LEFT(loaded!AE689,2)))</f>
        <v>#VALUE!</v>
      </c>
      <c r="P689" s="89" t="e">
        <f>IF(stats!$Y$13,DATE(RIGHT(loaded!AG689,4),MID(loaded!AG689,3,2),LEFT(loaded!AG689,2)),DATE(RIGHT(loaded!AG689,4),MID(loaded!AG689,4,2),LEFT(loaded!AG689,2)))</f>
        <v>#VALUE!</v>
      </c>
      <c r="Q689" s="67" t="e">
        <f t="shared" si="21"/>
        <v>#VALUE!</v>
      </c>
      <c r="R689" t="e">
        <f>INDEX(reces_codes,MATCH(loaded!AI689,reason,0))</f>
        <v>#N/A</v>
      </c>
      <c r="S689" t="e">
        <f>INDEX(TDS_codes,MATCH(loaded!AK689,TDS,0))</f>
        <v>#N/A</v>
      </c>
      <c r="T689" t="e">
        <f>IF(M689=2,"",INDEX(method_codes,MATCH(loaded!AM689,method,0)))</f>
        <v>#N/A</v>
      </c>
      <c r="U689" t="e">
        <f>IF(M689=2,"",INDEX(inj_codes,MATCH(loaded!AO689,inj,0)))</f>
        <v>#N/A</v>
      </c>
      <c r="V689" t="e">
        <f>IF(M689=2,"",INDEX(drug_codes,MATCH(loaded!AQ689,drug,0)))</f>
        <v>#N/A</v>
      </c>
      <c r="W689" t="e">
        <f>IF(M689=2,"",_xlfn.IFNA(INDEX(drug_codes,MATCH(loaded!AS689,drug,0)),""))</f>
        <v>#N/A</v>
      </c>
      <c r="X689" t="e">
        <f>IF(M689=2,"",_xlfn.IFNA(INDEX(drug_codes,MATCH(loaded!AU689,drug,0)),""))</f>
        <v>#N/A</v>
      </c>
      <c r="Y689" t="e">
        <f>IF(M689=2,"",_xlfn.IFNA(INDEX(drug_codes,MATCH(loaded!AW689,drug,0)),""))</f>
        <v>#N/A</v>
      </c>
      <c r="Z689" t="e">
        <f>IF(M689=2,"",_xlfn.IFNA(INDEX(drug_codes,MATCH(loaded!AY689,drug,0)),""))</f>
        <v>#N/A</v>
      </c>
      <c r="AA689" t="e">
        <f>IF(M689=2,"",_xlfn.IFNA(INDEX(drug_codes,MATCH(loaded!BA689,drug,0)),""))</f>
        <v>#N/A</v>
      </c>
      <c r="AB689" t="e">
        <f>INDEX(MTT_codes,MATCH(loaded!BC689,MTT,0))</f>
        <v>#N/A</v>
      </c>
      <c r="AC689" t="str">
        <f>_xlfn.IFNA(INDEX(MTT_codes,MATCH(loaded!BE689,MTT,0)),"")</f>
        <v/>
      </c>
      <c r="AD689" t="str">
        <f>_xlfn.IFNA(INDEX(MTT_codes,MATCH(loaded!BG689,MTT,0)),"")</f>
        <v/>
      </c>
      <c r="AE689" t="str">
        <f>_xlfn.IFNA(INDEX(MTT_codes,MATCH(loaded!BI689,MTT,0)),"")</f>
        <v/>
      </c>
      <c r="AF689" t="str">
        <f>_xlfn.IFNA(INDEX(MTT_codes,MATCH(loaded!BK689,MTT,0)),"")</f>
        <v/>
      </c>
      <c r="AG689" t="str">
        <f>_xlfn.IFNA(INDEX(MTT_codes,MATCH(loaded!BM689,MTT,0)),"")</f>
        <v/>
      </c>
      <c r="AH689" t="e">
        <f>INDEX(liv_ar_codes,MATCH(loaded!BO689,liv_ar,0))</f>
        <v>#N/A</v>
      </c>
      <c r="AI689" t="str">
        <f>_xlfn.IFNA(INDEX(MTT_codes,MATCH(loaded!BQ689,MTT,0)),"")</f>
        <v/>
      </c>
      <c r="AJ689">
        <f>_xlfn.IFNA(INDEX(mental_codes,MATCH(loaded!BS689,mental,0)),9)</f>
        <v>9</v>
      </c>
    </row>
    <row r="690" spans="2:36">
      <c r="B690">
        <f>loaded!C690</f>
        <v>0</v>
      </c>
      <c r="C690">
        <f>loaded!I690</f>
        <v>0</v>
      </c>
      <c r="D690">
        <f>IF(loaded!K690="Male",1,IF(loaded!K690="Female",2,9))</f>
        <v>9</v>
      </c>
      <c r="E690" s="89" t="e">
        <f>IF(stats!$Y$13,DATE(RIGHT(loaded!M690,4),MID(loaded!M690,3,2),LEFT(loaded!M690,2)),DATE(RIGHT(loaded!M690,4), MID(loaded!M690,4,2),LEFT(loaded!M690,2)))</f>
        <v>#VALUE!</v>
      </c>
      <c r="F690" s="67" t="e">
        <f t="shared" si="20"/>
        <v>#VALUE!</v>
      </c>
      <c r="G690" t="str">
        <f>LEFT(loaded!O690,3)</f>
        <v/>
      </c>
      <c r="H690" s="67" t="str">
        <f>_xlfn.IFNA(INDEX(cntry_codes,MATCH(loaded!Q690,countries,0)),IF(loaded!Q690="","0003",""))</f>
        <v>0003</v>
      </c>
      <c r="I690" t="e">
        <f>INDEX(atsi_codes,MATCH(loaded!S690,atsi,0))</f>
        <v>#N/A</v>
      </c>
      <c r="J690" t="e">
        <f>INDEX(lang_codes,MATCH(loaded!U690,lang,0))</f>
        <v>#N/A</v>
      </c>
      <c r="K690" s="6">
        <f>loaded!W690</f>
        <v>0</v>
      </c>
      <c r="L690" t="e">
        <f>INDEX(us_acc_codes,MATCH(loaded!Y690,us_acc,0))</f>
        <v>#N/A</v>
      </c>
      <c r="M690" t="e">
        <f>INDEX(client_codes,MATCH(loaded!AA690,client,0))</f>
        <v>#N/A</v>
      </c>
      <c r="N690" t="e">
        <f>INDEX(src_ref_codes,MATCH(loaded!AC690,src_ref,0))</f>
        <v>#N/A</v>
      </c>
      <c r="O690" s="89" t="e">
        <f>IF(stats!$Y$13,DATE(RIGHT(loaded!AE690,4),MID(loaded!AE690,3,2),LEFT(loaded!AE690,2)),DATE(RIGHT(loaded!AE690,4),MID(loaded!AE690,4,2),LEFT(loaded!AE690,2)))</f>
        <v>#VALUE!</v>
      </c>
      <c r="P690" s="89" t="e">
        <f>IF(stats!$Y$13,DATE(RIGHT(loaded!AG690,4),MID(loaded!AG690,3,2),LEFT(loaded!AG690,2)),DATE(RIGHT(loaded!AG690,4),MID(loaded!AG690,4,2),LEFT(loaded!AG690,2)))</f>
        <v>#VALUE!</v>
      </c>
      <c r="Q690" s="67" t="e">
        <f t="shared" si="21"/>
        <v>#VALUE!</v>
      </c>
      <c r="R690" t="e">
        <f>INDEX(reces_codes,MATCH(loaded!AI690,reason,0))</f>
        <v>#N/A</v>
      </c>
      <c r="S690" t="e">
        <f>INDEX(TDS_codes,MATCH(loaded!AK690,TDS,0))</f>
        <v>#N/A</v>
      </c>
      <c r="T690" t="e">
        <f>IF(M690=2,"",INDEX(method_codes,MATCH(loaded!AM690,method,0)))</f>
        <v>#N/A</v>
      </c>
      <c r="U690" t="e">
        <f>IF(M690=2,"",INDEX(inj_codes,MATCH(loaded!AO690,inj,0)))</f>
        <v>#N/A</v>
      </c>
      <c r="V690" t="e">
        <f>IF(M690=2,"",INDEX(drug_codes,MATCH(loaded!AQ690,drug,0)))</f>
        <v>#N/A</v>
      </c>
      <c r="W690" t="e">
        <f>IF(M690=2,"",_xlfn.IFNA(INDEX(drug_codes,MATCH(loaded!AS690,drug,0)),""))</f>
        <v>#N/A</v>
      </c>
      <c r="X690" t="e">
        <f>IF(M690=2,"",_xlfn.IFNA(INDEX(drug_codes,MATCH(loaded!AU690,drug,0)),""))</f>
        <v>#N/A</v>
      </c>
      <c r="Y690" t="e">
        <f>IF(M690=2,"",_xlfn.IFNA(INDEX(drug_codes,MATCH(loaded!AW690,drug,0)),""))</f>
        <v>#N/A</v>
      </c>
      <c r="Z690" t="e">
        <f>IF(M690=2,"",_xlfn.IFNA(INDEX(drug_codes,MATCH(loaded!AY690,drug,0)),""))</f>
        <v>#N/A</v>
      </c>
      <c r="AA690" t="e">
        <f>IF(M690=2,"",_xlfn.IFNA(INDEX(drug_codes,MATCH(loaded!BA690,drug,0)),""))</f>
        <v>#N/A</v>
      </c>
      <c r="AB690" t="e">
        <f>INDEX(MTT_codes,MATCH(loaded!BC690,MTT,0))</f>
        <v>#N/A</v>
      </c>
      <c r="AC690" t="str">
        <f>_xlfn.IFNA(INDEX(MTT_codes,MATCH(loaded!BE690,MTT,0)),"")</f>
        <v/>
      </c>
      <c r="AD690" t="str">
        <f>_xlfn.IFNA(INDEX(MTT_codes,MATCH(loaded!BG690,MTT,0)),"")</f>
        <v/>
      </c>
      <c r="AE690" t="str">
        <f>_xlfn.IFNA(INDEX(MTT_codes,MATCH(loaded!BI690,MTT,0)),"")</f>
        <v/>
      </c>
      <c r="AF690" t="str">
        <f>_xlfn.IFNA(INDEX(MTT_codes,MATCH(loaded!BK690,MTT,0)),"")</f>
        <v/>
      </c>
      <c r="AG690" t="str">
        <f>_xlfn.IFNA(INDEX(MTT_codes,MATCH(loaded!BM690,MTT,0)),"")</f>
        <v/>
      </c>
      <c r="AH690" t="e">
        <f>INDEX(liv_ar_codes,MATCH(loaded!BO690,liv_ar,0))</f>
        <v>#N/A</v>
      </c>
      <c r="AI690" t="str">
        <f>_xlfn.IFNA(INDEX(MTT_codes,MATCH(loaded!BQ690,MTT,0)),"")</f>
        <v/>
      </c>
      <c r="AJ690">
        <f>_xlfn.IFNA(INDEX(mental_codes,MATCH(loaded!BS690,mental,0)),9)</f>
        <v>9</v>
      </c>
    </row>
    <row r="691" spans="2:36">
      <c r="B691">
        <f>loaded!C691</f>
        <v>0</v>
      </c>
      <c r="C691">
        <f>loaded!I691</f>
        <v>0</v>
      </c>
      <c r="D691">
        <f>IF(loaded!K691="Male",1,IF(loaded!K691="Female",2,9))</f>
        <v>9</v>
      </c>
      <c r="E691" s="89" t="e">
        <f>IF(stats!$Y$13,DATE(RIGHT(loaded!M691,4),MID(loaded!M691,3,2),LEFT(loaded!M691,2)),DATE(RIGHT(loaded!M691,4), MID(loaded!M691,4,2),LEFT(loaded!M691,2)))</f>
        <v>#VALUE!</v>
      </c>
      <c r="F691" s="67" t="e">
        <f t="shared" si="20"/>
        <v>#VALUE!</v>
      </c>
      <c r="G691" t="str">
        <f>LEFT(loaded!O691,3)</f>
        <v/>
      </c>
      <c r="H691" s="67" t="str">
        <f>_xlfn.IFNA(INDEX(cntry_codes,MATCH(loaded!Q691,countries,0)),IF(loaded!Q691="","0003",""))</f>
        <v>0003</v>
      </c>
      <c r="I691" t="e">
        <f>INDEX(atsi_codes,MATCH(loaded!S691,atsi,0))</f>
        <v>#N/A</v>
      </c>
      <c r="J691" t="e">
        <f>INDEX(lang_codes,MATCH(loaded!U691,lang,0))</f>
        <v>#N/A</v>
      </c>
      <c r="K691" s="6">
        <f>loaded!W691</f>
        <v>0</v>
      </c>
      <c r="L691" t="e">
        <f>INDEX(us_acc_codes,MATCH(loaded!Y691,us_acc,0))</f>
        <v>#N/A</v>
      </c>
      <c r="M691" t="e">
        <f>INDEX(client_codes,MATCH(loaded!AA691,client,0))</f>
        <v>#N/A</v>
      </c>
      <c r="N691" t="e">
        <f>INDEX(src_ref_codes,MATCH(loaded!AC691,src_ref,0))</f>
        <v>#N/A</v>
      </c>
      <c r="O691" s="89" t="e">
        <f>IF(stats!$Y$13,DATE(RIGHT(loaded!AE691,4),MID(loaded!AE691,3,2),LEFT(loaded!AE691,2)),DATE(RIGHT(loaded!AE691,4),MID(loaded!AE691,4,2),LEFT(loaded!AE691,2)))</f>
        <v>#VALUE!</v>
      </c>
      <c r="P691" s="89" t="e">
        <f>IF(stats!$Y$13,DATE(RIGHT(loaded!AG691,4),MID(loaded!AG691,3,2),LEFT(loaded!AG691,2)),DATE(RIGHT(loaded!AG691,4),MID(loaded!AG691,4,2),LEFT(loaded!AG691,2)))</f>
        <v>#VALUE!</v>
      </c>
      <c r="Q691" s="67" t="e">
        <f t="shared" si="21"/>
        <v>#VALUE!</v>
      </c>
      <c r="R691" t="e">
        <f>INDEX(reces_codes,MATCH(loaded!AI691,reason,0))</f>
        <v>#N/A</v>
      </c>
      <c r="S691" t="e">
        <f>INDEX(TDS_codes,MATCH(loaded!AK691,TDS,0))</f>
        <v>#N/A</v>
      </c>
      <c r="T691" t="e">
        <f>IF(M691=2,"",INDEX(method_codes,MATCH(loaded!AM691,method,0)))</f>
        <v>#N/A</v>
      </c>
      <c r="U691" t="e">
        <f>IF(M691=2,"",INDEX(inj_codes,MATCH(loaded!AO691,inj,0)))</f>
        <v>#N/A</v>
      </c>
      <c r="V691" t="e">
        <f>IF(M691=2,"",INDEX(drug_codes,MATCH(loaded!AQ691,drug,0)))</f>
        <v>#N/A</v>
      </c>
      <c r="W691" t="e">
        <f>IF(M691=2,"",_xlfn.IFNA(INDEX(drug_codes,MATCH(loaded!AS691,drug,0)),""))</f>
        <v>#N/A</v>
      </c>
      <c r="X691" t="e">
        <f>IF(M691=2,"",_xlfn.IFNA(INDEX(drug_codes,MATCH(loaded!AU691,drug,0)),""))</f>
        <v>#N/A</v>
      </c>
      <c r="Y691" t="e">
        <f>IF(M691=2,"",_xlfn.IFNA(INDEX(drug_codes,MATCH(loaded!AW691,drug,0)),""))</f>
        <v>#N/A</v>
      </c>
      <c r="Z691" t="e">
        <f>IF(M691=2,"",_xlfn.IFNA(INDEX(drug_codes,MATCH(loaded!AY691,drug,0)),""))</f>
        <v>#N/A</v>
      </c>
      <c r="AA691" t="e">
        <f>IF(M691=2,"",_xlfn.IFNA(INDEX(drug_codes,MATCH(loaded!BA691,drug,0)),""))</f>
        <v>#N/A</v>
      </c>
      <c r="AB691" t="e">
        <f>INDEX(MTT_codes,MATCH(loaded!BC691,MTT,0))</f>
        <v>#N/A</v>
      </c>
      <c r="AC691" t="str">
        <f>_xlfn.IFNA(INDEX(MTT_codes,MATCH(loaded!BE691,MTT,0)),"")</f>
        <v/>
      </c>
      <c r="AD691" t="str">
        <f>_xlfn.IFNA(INDEX(MTT_codes,MATCH(loaded!BG691,MTT,0)),"")</f>
        <v/>
      </c>
      <c r="AE691" t="str">
        <f>_xlfn.IFNA(INDEX(MTT_codes,MATCH(loaded!BI691,MTT,0)),"")</f>
        <v/>
      </c>
      <c r="AF691" t="str">
        <f>_xlfn.IFNA(INDEX(MTT_codes,MATCH(loaded!BK691,MTT,0)),"")</f>
        <v/>
      </c>
      <c r="AG691" t="str">
        <f>_xlfn.IFNA(INDEX(MTT_codes,MATCH(loaded!BM691,MTT,0)),"")</f>
        <v/>
      </c>
      <c r="AH691" t="e">
        <f>INDEX(liv_ar_codes,MATCH(loaded!BO691,liv_ar,0))</f>
        <v>#N/A</v>
      </c>
      <c r="AI691" t="str">
        <f>_xlfn.IFNA(INDEX(MTT_codes,MATCH(loaded!BQ691,MTT,0)),"")</f>
        <v/>
      </c>
      <c r="AJ691">
        <f>_xlfn.IFNA(INDEX(mental_codes,MATCH(loaded!BS691,mental,0)),9)</f>
        <v>9</v>
      </c>
    </row>
    <row r="692" spans="2:36">
      <c r="B692">
        <f>loaded!C692</f>
        <v>0</v>
      </c>
      <c r="C692">
        <f>loaded!I692</f>
        <v>0</v>
      </c>
      <c r="D692">
        <f>IF(loaded!K692="Male",1,IF(loaded!K692="Female",2,9))</f>
        <v>9</v>
      </c>
      <c r="E692" s="89" t="e">
        <f>IF(stats!$Y$13,DATE(RIGHT(loaded!M692,4),MID(loaded!M692,3,2),LEFT(loaded!M692,2)),DATE(RIGHT(loaded!M692,4), MID(loaded!M692,4,2),LEFT(loaded!M692,2)))</f>
        <v>#VALUE!</v>
      </c>
      <c r="F692" s="67" t="e">
        <f t="shared" si="20"/>
        <v>#VALUE!</v>
      </c>
      <c r="G692" t="str">
        <f>LEFT(loaded!O692,3)</f>
        <v/>
      </c>
      <c r="H692" s="67" t="str">
        <f>_xlfn.IFNA(INDEX(cntry_codes,MATCH(loaded!Q692,countries,0)),IF(loaded!Q692="","0003",""))</f>
        <v>0003</v>
      </c>
      <c r="I692" t="e">
        <f>INDEX(atsi_codes,MATCH(loaded!S692,atsi,0))</f>
        <v>#N/A</v>
      </c>
      <c r="J692" t="e">
        <f>INDEX(lang_codes,MATCH(loaded!U692,lang,0))</f>
        <v>#N/A</v>
      </c>
      <c r="K692" s="6">
        <f>loaded!W692</f>
        <v>0</v>
      </c>
      <c r="L692" t="e">
        <f>INDEX(us_acc_codes,MATCH(loaded!Y692,us_acc,0))</f>
        <v>#N/A</v>
      </c>
      <c r="M692" t="e">
        <f>INDEX(client_codes,MATCH(loaded!AA692,client,0))</f>
        <v>#N/A</v>
      </c>
      <c r="N692" t="e">
        <f>INDEX(src_ref_codes,MATCH(loaded!AC692,src_ref,0))</f>
        <v>#N/A</v>
      </c>
      <c r="O692" s="89" t="e">
        <f>IF(stats!$Y$13,DATE(RIGHT(loaded!AE692,4),MID(loaded!AE692,3,2),LEFT(loaded!AE692,2)),DATE(RIGHT(loaded!AE692,4),MID(loaded!AE692,4,2),LEFT(loaded!AE692,2)))</f>
        <v>#VALUE!</v>
      </c>
      <c r="P692" s="89" t="e">
        <f>IF(stats!$Y$13,DATE(RIGHT(loaded!AG692,4),MID(loaded!AG692,3,2),LEFT(loaded!AG692,2)),DATE(RIGHT(loaded!AG692,4),MID(loaded!AG692,4,2),LEFT(loaded!AG692,2)))</f>
        <v>#VALUE!</v>
      </c>
      <c r="Q692" s="67" t="e">
        <f t="shared" si="21"/>
        <v>#VALUE!</v>
      </c>
      <c r="R692" t="e">
        <f>INDEX(reces_codes,MATCH(loaded!AI692,reason,0))</f>
        <v>#N/A</v>
      </c>
      <c r="S692" t="e">
        <f>INDEX(TDS_codes,MATCH(loaded!AK692,TDS,0))</f>
        <v>#N/A</v>
      </c>
      <c r="T692" t="e">
        <f>IF(M692=2,"",INDEX(method_codes,MATCH(loaded!AM692,method,0)))</f>
        <v>#N/A</v>
      </c>
      <c r="U692" t="e">
        <f>IF(M692=2,"",INDEX(inj_codes,MATCH(loaded!AO692,inj,0)))</f>
        <v>#N/A</v>
      </c>
      <c r="V692" t="e">
        <f>IF(M692=2,"",INDEX(drug_codes,MATCH(loaded!AQ692,drug,0)))</f>
        <v>#N/A</v>
      </c>
      <c r="W692" t="e">
        <f>IF(M692=2,"",_xlfn.IFNA(INDEX(drug_codes,MATCH(loaded!AS692,drug,0)),""))</f>
        <v>#N/A</v>
      </c>
      <c r="X692" t="e">
        <f>IF(M692=2,"",_xlfn.IFNA(INDEX(drug_codes,MATCH(loaded!AU692,drug,0)),""))</f>
        <v>#N/A</v>
      </c>
      <c r="Y692" t="e">
        <f>IF(M692=2,"",_xlfn.IFNA(INDEX(drug_codes,MATCH(loaded!AW692,drug,0)),""))</f>
        <v>#N/A</v>
      </c>
      <c r="Z692" t="e">
        <f>IF(M692=2,"",_xlfn.IFNA(INDEX(drug_codes,MATCH(loaded!AY692,drug,0)),""))</f>
        <v>#N/A</v>
      </c>
      <c r="AA692" t="e">
        <f>IF(M692=2,"",_xlfn.IFNA(INDEX(drug_codes,MATCH(loaded!BA692,drug,0)),""))</f>
        <v>#N/A</v>
      </c>
      <c r="AB692" t="e">
        <f>INDEX(MTT_codes,MATCH(loaded!BC692,MTT,0))</f>
        <v>#N/A</v>
      </c>
      <c r="AC692" t="str">
        <f>_xlfn.IFNA(INDEX(MTT_codes,MATCH(loaded!BE692,MTT,0)),"")</f>
        <v/>
      </c>
      <c r="AD692" t="str">
        <f>_xlfn.IFNA(INDEX(MTT_codes,MATCH(loaded!BG692,MTT,0)),"")</f>
        <v/>
      </c>
      <c r="AE692" t="str">
        <f>_xlfn.IFNA(INDEX(MTT_codes,MATCH(loaded!BI692,MTT,0)),"")</f>
        <v/>
      </c>
      <c r="AF692" t="str">
        <f>_xlfn.IFNA(INDEX(MTT_codes,MATCH(loaded!BK692,MTT,0)),"")</f>
        <v/>
      </c>
      <c r="AG692" t="str">
        <f>_xlfn.IFNA(INDEX(MTT_codes,MATCH(loaded!BM692,MTT,0)),"")</f>
        <v/>
      </c>
      <c r="AH692" t="e">
        <f>INDEX(liv_ar_codes,MATCH(loaded!BO692,liv_ar,0))</f>
        <v>#N/A</v>
      </c>
      <c r="AI692" t="str">
        <f>_xlfn.IFNA(INDEX(MTT_codes,MATCH(loaded!BQ692,MTT,0)),"")</f>
        <v/>
      </c>
      <c r="AJ692">
        <f>_xlfn.IFNA(INDEX(mental_codes,MATCH(loaded!BS692,mental,0)),9)</f>
        <v>9</v>
      </c>
    </row>
    <row r="693" spans="2:36">
      <c r="B693">
        <f>loaded!C693</f>
        <v>0</v>
      </c>
      <c r="C693">
        <f>loaded!I693</f>
        <v>0</v>
      </c>
      <c r="D693">
        <f>IF(loaded!K693="Male",1,IF(loaded!K693="Female",2,9))</f>
        <v>9</v>
      </c>
      <c r="E693" s="89" t="e">
        <f>IF(stats!$Y$13,DATE(RIGHT(loaded!M693,4),MID(loaded!M693,3,2),LEFT(loaded!M693,2)),DATE(RIGHT(loaded!M693,4), MID(loaded!M693,4,2),LEFT(loaded!M693,2)))</f>
        <v>#VALUE!</v>
      </c>
      <c r="F693" s="67" t="e">
        <f t="shared" si="20"/>
        <v>#VALUE!</v>
      </c>
      <c r="G693" t="str">
        <f>LEFT(loaded!O693,3)</f>
        <v/>
      </c>
      <c r="H693" s="67" t="str">
        <f>_xlfn.IFNA(INDEX(cntry_codes,MATCH(loaded!Q693,countries,0)),IF(loaded!Q693="","0003",""))</f>
        <v>0003</v>
      </c>
      <c r="I693" t="e">
        <f>INDEX(atsi_codes,MATCH(loaded!S693,atsi,0))</f>
        <v>#N/A</v>
      </c>
      <c r="J693" t="e">
        <f>INDEX(lang_codes,MATCH(loaded!U693,lang,0))</f>
        <v>#N/A</v>
      </c>
      <c r="K693" s="6">
        <f>loaded!W693</f>
        <v>0</v>
      </c>
      <c r="L693" t="e">
        <f>INDEX(us_acc_codes,MATCH(loaded!Y693,us_acc,0))</f>
        <v>#N/A</v>
      </c>
      <c r="M693" t="e">
        <f>INDEX(client_codes,MATCH(loaded!AA693,client,0))</f>
        <v>#N/A</v>
      </c>
      <c r="N693" t="e">
        <f>INDEX(src_ref_codes,MATCH(loaded!AC693,src_ref,0))</f>
        <v>#N/A</v>
      </c>
      <c r="O693" s="89" t="e">
        <f>IF(stats!$Y$13,DATE(RIGHT(loaded!AE693,4),MID(loaded!AE693,3,2),LEFT(loaded!AE693,2)),DATE(RIGHT(loaded!AE693,4),MID(loaded!AE693,4,2),LEFT(loaded!AE693,2)))</f>
        <v>#VALUE!</v>
      </c>
      <c r="P693" s="89" t="e">
        <f>IF(stats!$Y$13,DATE(RIGHT(loaded!AG693,4),MID(loaded!AG693,3,2),LEFT(loaded!AG693,2)),DATE(RIGHT(loaded!AG693,4),MID(loaded!AG693,4,2),LEFT(loaded!AG693,2)))</f>
        <v>#VALUE!</v>
      </c>
      <c r="Q693" s="67" t="e">
        <f t="shared" si="21"/>
        <v>#VALUE!</v>
      </c>
      <c r="R693" t="e">
        <f>INDEX(reces_codes,MATCH(loaded!AI693,reason,0))</f>
        <v>#N/A</v>
      </c>
      <c r="S693" t="e">
        <f>INDEX(TDS_codes,MATCH(loaded!AK693,TDS,0))</f>
        <v>#N/A</v>
      </c>
      <c r="T693" t="e">
        <f>IF(M693=2,"",INDEX(method_codes,MATCH(loaded!AM693,method,0)))</f>
        <v>#N/A</v>
      </c>
      <c r="U693" t="e">
        <f>IF(M693=2,"",INDEX(inj_codes,MATCH(loaded!AO693,inj,0)))</f>
        <v>#N/A</v>
      </c>
      <c r="V693" t="e">
        <f>IF(M693=2,"",INDEX(drug_codes,MATCH(loaded!AQ693,drug,0)))</f>
        <v>#N/A</v>
      </c>
      <c r="W693" t="e">
        <f>IF(M693=2,"",_xlfn.IFNA(INDEX(drug_codes,MATCH(loaded!AS693,drug,0)),""))</f>
        <v>#N/A</v>
      </c>
      <c r="X693" t="e">
        <f>IF(M693=2,"",_xlfn.IFNA(INDEX(drug_codes,MATCH(loaded!AU693,drug,0)),""))</f>
        <v>#N/A</v>
      </c>
      <c r="Y693" t="e">
        <f>IF(M693=2,"",_xlfn.IFNA(INDEX(drug_codes,MATCH(loaded!AW693,drug,0)),""))</f>
        <v>#N/A</v>
      </c>
      <c r="Z693" t="e">
        <f>IF(M693=2,"",_xlfn.IFNA(INDEX(drug_codes,MATCH(loaded!AY693,drug,0)),""))</f>
        <v>#N/A</v>
      </c>
      <c r="AA693" t="e">
        <f>IF(M693=2,"",_xlfn.IFNA(INDEX(drug_codes,MATCH(loaded!BA693,drug,0)),""))</f>
        <v>#N/A</v>
      </c>
      <c r="AB693" t="e">
        <f>INDEX(MTT_codes,MATCH(loaded!BC693,MTT,0))</f>
        <v>#N/A</v>
      </c>
      <c r="AC693" t="str">
        <f>_xlfn.IFNA(INDEX(MTT_codes,MATCH(loaded!BE693,MTT,0)),"")</f>
        <v/>
      </c>
      <c r="AD693" t="str">
        <f>_xlfn.IFNA(INDEX(MTT_codes,MATCH(loaded!BG693,MTT,0)),"")</f>
        <v/>
      </c>
      <c r="AE693" t="str">
        <f>_xlfn.IFNA(INDEX(MTT_codes,MATCH(loaded!BI693,MTT,0)),"")</f>
        <v/>
      </c>
      <c r="AF693" t="str">
        <f>_xlfn.IFNA(INDEX(MTT_codes,MATCH(loaded!BK693,MTT,0)),"")</f>
        <v/>
      </c>
      <c r="AG693" t="str">
        <f>_xlfn.IFNA(INDEX(MTT_codes,MATCH(loaded!BM693,MTT,0)),"")</f>
        <v/>
      </c>
      <c r="AH693" t="e">
        <f>INDEX(liv_ar_codes,MATCH(loaded!BO693,liv_ar,0))</f>
        <v>#N/A</v>
      </c>
      <c r="AI693" t="str">
        <f>_xlfn.IFNA(INDEX(MTT_codes,MATCH(loaded!BQ693,MTT,0)),"")</f>
        <v/>
      </c>
      <c r="AJ693">
        <f>_xlfn.IFNA(INDEX(mental_codes,MATCH(loaded!BS693,mental,0)),9)</f>
        <v>9</v>
      </c>
    </row>
    <row r="694" spans="2:36">
      <c r="B694">
        <f>loaded!C694</f>
        <v>0</v>
      </c>
      <c r="C694">
        <f>loaded!I694</f>
        <v>0</v>
      </c>
      <c r="D694">
        <f>IF(loaded!K694="Male",1,IF(loaded!K694="Female",2,9))</f>
        <v>9</v>
      </c>
      <c r="E694" s="89" t="e">
        <f>IF(stats!$Y$13,DATE(RIGHT(loaded!M694,4),MID(loaded!M694,3,2),LEFT(loaded!M694,2)),DATE(RIGHT(loaded!M694,4), MID(loaded!M694,4,2),LEFT(loaded!M694,2)))</f>
        <v>#VALUE!</v>
      </c>
      <c r="F694" s="67" t="e">
        <f t="shared" si="20"/>
        <v>#VALUE!</v>
      </c>
      <c r="G694" t="str">
        <f>LEFT(loaded!O694,3)</f>
        <v/>
      </c>
      <c r="H694" s="67" t="str">
        <f>_xlfn.IFNA(INDEX(cntry_codes,MATCH(loaded!Q694,countries,0)),IF(loaded!Q694="","0003",""))</f>
        <v>0003</v>
      </c>
      <c r="I694" t="e">
        <f>INDEX(atsi_codes,MATCH(loaded!S694,atsi,0))</f>
        <v>#N/A</v>
      </c>
      <c r="J694" t="e">
        <f>INDEX(lang_codes,MATCH(loaded!U694,lang,0))</f>
        <v>#N/A</v>
      </c>
      <c r="K694" s="6">
        <f>loaded!W694</f>
        <v>0</v>
      </c>
      <c r="L694" t="e">
        <f>INDEX(us_acc_codes,MATCH(loaded!Y694,us_acc,0))</f>
        <v>#N/A</v>
      </c>
      <c r="M694" t="e">
        <f>INDEX(client_codes,MATCH(loaded!AA694,client,0))</f>
        <v>#N/A</v>
      </c>
      <c r="N694" t="e">
        <f>INDEX(src_ref_codes,MATCH(loaded!AC694,src_ref,0))</f>
        <v>#N/A</v>
      </c>
      <c r="O694" s="89" t="e">
        <f>IF(stats!$Y$13,DATE(RIGHT(loaded!AE694,4),MID(loaded!AE694,3,2),LEFT(loaded!AE694,2)),DATE(RIGHT(loaded!AE694,4),MID(loaded!AE694,4,2),LEFT(loaded!AE694,2)))</f>
        <v>#VALUE!</v>
      </c>
      <c r="P694" s="89" t="e">
        <f>IF(stats!$Y$13,DATE(RIGHT(loaded!AG694,4),MID(loaded!AG694,3,2),LEFT(loaded!AG694,2)),DATE(RIGHT(loaded!AG694,4),MID(loaded!AG694,4,2),LEFT(loaded!AG694,2)))</f>
        <v>#VALUE!</v>
      </c>
      <c r="Q694" s="67" t="e">
        <f t="shared" si="21"/>
        <v>#VALUE!</v>
      </c>
      <c r="R694" t="e">
        <f>INDEX(reces_codes,MATCH(loaded!AI694,reason,0))</f>
        <v>#N/A</v>
      </c>
      <c r="S694" t="e">
        <f>INDEX(TDS_codes,MATCH(loaded!AK694,TDS,0))</f>
        <v>#N/A</v>
      </c>
      <c r="T694" t="e">
        <f>IF(M694=2,"",INDEX(method_codes,MATCH(loaded!AM694,method,0)))</f>
        <v>#N/A</v>
      </c>
      <c r="U694" t="e">
        <f>IF(M694=2,"",INDEX(inj_codes,MATCH(loaded!AO694,inj,0)))</f>
        <v>#N/A</v>
      </c>
      <c r="V694" t="e">
        <f>IF(M694=2,"",INDEX(drug_codes,MATCH(loaded!AQ694,drug,0)))</f>
        <v>#N/A</v>
      </c>
      <c r="W694" t="e">
        <f>IF(M694=2,"",_xlfn.IFNA(INDEX(drug_codes,MATCH(loaded!AS694,drug,0)),""))</f>
        <v>#N/A</v>
      </c>
      <c r="X694" t="e">
        <f>IF(M694=2,"",_xlfn.IFNA(INDEX(drug_codes,MATCH(loaded!AU694,drug,0)),""))</f>
        <v>#N/A</v>
      </c>
      <c r="Y694" t="e">
        <f>IF(M694=2,"",_xlfn.IFNA(INDEX(drug_codes,MATCH(loaded!AW694,drug,0)),""))</f>
        <v>#N/A</v>
      </c>
      <c r="Z694" t="e">
        <f>IF(M694=2,"",_xlfn.IFNA(INDEX(drug_codes,MATCH(loaded!AY694,drug,0)),""))</f>
        <v>#N/A</v>
      </c>
      <c r="AA694" t="e">
        <f>IF(M694=2,"",_xlfn.IFNA(INDEX(drug_codes,MATCH(loaded!BA694,drug,0)),""))</f>
        <v>#N/A</v>
      </c>
      <c r="AB694" t="e">
        <f>INDEX(MTT_codes,MATCH(loaded!BC694,MTT,0))</f>
        <v>#N/A</v>
      </c>
      <c r="AC694" t="str">
        <f>_xlfn.IFNA(INDEX(MTT_codes,MATCH(loaded!BE694,MTT,0)),"")</f>
        <v/>
      </c>
      <c r="AD694" t="str">
        <f>_xlfn.IFNA(INDEX(MTT_codes,MATCH(loaded!BG694,MTT,0)),"")</f>
        <v/>
      </c>
      <c r="AE694" t="str">
        <f>_xlfn.IFNA(INDEX(MTT_codes,MATCH(loaded!BI694,MTT,0)),"")</f>
        <v/>
      </c>
      <c r="AF694" t="str">
        <f>_xlfn.IFNA(INDEX(MTT_codes,MATCH(loaded!BK694,MTT,0)),"")</f>
        <v/>
      </c>
      <c r="AG694" t="str">
        <f>_xlfn.IFNA(INDEX(MTT_codes,MATCH(loaded!BM694,MTT,0)),"")</f>
        <v/>
      </c>
      <c r="AH694" t="e">
        <f>INDEX(liv_ar_codes,MATCH(loaded!BO694,liv_ar,0))</f>
        <v>#N/A</v>
      </c>
      <c r="AI694" t="str">
        <f>_xlfn.IFNA(INDEX(MTT_codes,MATCH(loaded!BQ694,MTT,0)),"")</f>
        <v/>
      </c>
      <c r="AJ694">
        <f>_xlfn.IFNA(INDEX(mental_codes,MATCH(loaded!BS694,mental,0)),9)</f>
        <v>9</v>
      </c>
    </row>
    <row r="695" spans="2:36">
      <c r="B695">
        <f>loaded!C695</f>
        <v>0</v>
      </c>
      <c r="C695">
        <f>loaded!I695</f>
        <v>0</v>
      </c>
      <c r="D695">
        <f>IF(loaded!K695="Male",1,IF(loaded!K695="Female",2,9))</f>
        <v>9</v>
      </c>
      <c r="E695" s="89" t="e">
        <f>IF(stats!$Y$13,DATE(RIGHT(loaded!M695,4),MID(loaded!M695,3,2),LEFT(loaded!M695,2)),DATE(RIGHT(loaded!M695,4), MID(loaded!M695,4,2),LEFT(loaded!M695,2)))</f>
        <v>#VALUE!</v>
      </c>
      <c r="F695" s="67" t="e">
        <f t="shared" si="20"/>
        <v>#VALUE!</v>
      </c>
      <c r="G695" t="str">
        <f>LEFT(loaded!O695,3)</f>
        <v/>
      </c>
      <c r="H695" s="67" t="str">
        <f>_xlfn.IFNA(INDEX(cntry_codes,MATCH(loaded!Q695,countries,0)),IF(loaded!Q695="","0003",""))</f>
        <v>0003</v>
      </c>
      <c r="I695" t="e">
        <f>INDEX(atsi_codes,MATCH(loaded!S695,atsi,0))</f>
        <v>#N/A</v>
      </c>
      <c r="J695" t="e">
        <f>INDEX(lang_codes,MATCH(loaded!U695,lang,0))</f>
        <v>#N/A</v>
      </c>
      <c r="K695" s="6">
        <f>loaded!W695</f>
        <v>0</v>
      </c>
      <c r="L695" t="e">
        <f>INDEX(us_acc_codes,MATCH(loaded!Y695,us_acc,0))</f>
        <v>#N/A</v>
      </c>
      <c r="M695" t="e">
        <f>INDEX(client_codes,MATCH(loaded!AA695,client,0))</f>
        <v>#N/A</v>
      </c>
      <c r="N695" t="e">
        <f>INDEX(src_ref_codes,MATCH(loaded!AC695,src_ref,0))</f>
        <v>#N/A</v>
      </c>
      <c r="O695" s="89" t="e">
        <f>IF(stats!$Y$13,DATE(RIGHT(loaded!AE695,4),MID(loaded!AE695,3,2),LEFT(loaded!AE695,2)),DATE(RIGHT(loaded!AE695,4),MID(loaded!AE695,4,2),LEFT(loaded!AE695,2)))</f>
        <v>#VALUE!</v>
      </c>
      <c r="P695" s="89" t="e">
        <f>IF(stats!$Y$13,DATE(RIGHT(loaded!AG695,4),MID(loaded!AG695,3,2),LEFT(loaded!AG695,2)),DATE(RIGHT(loaded!AG695,4),MID(loaded!AG695,4,2),LEFT(loaded!AG695,2)))</f>
        <v>#VALUE!</v>
      </c>
      <c r="Q695" s="67" t="e">
        <f t="shared" si="21"/>
        <v>#VALUE!</v>
      </c>
      <c r="R695" t="e">
        <f>INDEX(reces_codes,MATCH(loaded!AI695,reason,0))</f>
        <v>#N/A</v>
      </c>
      <c r="S695" t="e">
        <f>INDEX(TDS_codes,MATCH(loaded!AK695,TDS,0))</f>
        <v>#N/A</v>
      </c>
      <c r="T695" t="e">
        <f>IF(M695=2,"",INDEX(method_codes,MATCH(loaded!AM695,method,0)))</f>
        <v>#N/A</v>
      </c>
      <c r="U695" t="e">
        <f>IF(M695=2,"",INDEX(inj_codes,MATCH(loaded!AO695,inj,0)))</f>
        <v>#N/A</v>
      </c>
      <c r="V695" t="e">
        <f>IF(M695=2,"",INDEX(drug_codes,MATCH(loaded!AQ695,drug,0)))</f>
        <v>#N/A</v>
      </c>
      <c r="W695" t="e">
        <f>IF(M695=2,"",_xlfn.IFNA(INDEX(drug_codes,MATCH(loaded!AS695,drug,0)),""))</f>
        <v>#N/A</v>
      </c>
      <c r="X695" t="e">
        <f>IF(M695=2,"",_xlfn.IFNA(INDEX(drug_codes,MATCH(loaded!AU695,drug,0)),""))</f>
        <v>#N/A</v>
      </c>
      <c r="Y695" t="e">
        <f>IF(M695=2,"",_xlfn.IFNA(INDEX(drug_codes,MATCH(loaded!AW695,drug,0)),""))</f>
        <v>#N/A</v>
      </c>
      <c r="Z695" t="e">
        <f>IF(M695=2,"",_xlfn.IFNA(INDEX(drug_codes,MATCH(loaded!AY695,drug,0)),""))</f>
        <v>#N/A</v>
      </c>
      <c r="AA695" t="e">
        <f>IF(M695=2,"",_xlfn.IFNA(INDEX(drug_codes,MATCH(loaded!BA695,drug,0)),""))</f>
        <v>#N/A</v>
      </c>
      <c r="AB695" t="e">
        <f>INDEX(MTT_codes,MATCH(loaded!BC695,MTT,0))</f>
        <v>#N/A</v>
      </c>
      <c r="AC695" t="str">
        <f>_xlfn.IFNA(INDEX(MTT_codes,MATCH(loaded!BE695,MTT,0)),"")</f>
        <v/>
      </c>
      <c r="AD695" t="str">
        <f>_xlfn.IFNA(INDEX(MTT_codes,MATCH(loaded!BG695,MTT,0)),"")</f>
        <v/>
      </c>
      <c r="AE695" t="str">
        <f>_xlfn.IFNA(INDEX(MTT_codes,MATCH(loaded!BI695,MTT,0)),"")</f>
        <v/>
      </c>
      <c r="AF695" t="str">
        <f>_xlfn.IFNA(INDEX(MTT_codes,MATCH(loaded!BK695,MTT,0)),"")</f>
        <v/>
      </c>
      <c r="AG695" t="str">
        <f>_xlfn.IFNA(INDEX(MTT_codes,MATCH(loaded!BM695,MTT,0)),"")</f>
        <v/>
      </c>
      <c r="AH695" t="e">
        <f>INDEX(liv_ar_codes,MATCH(loaded!BO695,liv_ar,0))</f>
        <v>#N/A</v>
      </c>
      <c r="AI695" t="str">
        <f>_xlfn.IFNA(INDEX(MTT_codes,MATCH(loaded!BQ695,MTT,0)),"")</f>
        <v/>
      </c>
      <c r="AJ695">
        <f>_xlfn.IFNA(INDEX(mental_codes,MATCH(loaded!BS695,mental,0)),9)</f>
        <v>9</v>
      </c>
    </row>
    <row r="696" spans="2:36">
      <c r="B696">
        <f>loaded!C696</f>
        <v>0</v>
      </c>
      <c r="C696">
        <f>loaded!I696</f>
        <v>0</v>
      </c>
      <c r="D696">
        <f>IF(loaded!K696="Male",1,IF(loaded!K696="Female",2,9))</f>
        <v>9</v>
      </c>
      <c r="E696" s="89" t="e">
        <f>IF(stats!$Y$13,DATE(RIGHT(loaded!M696,4),MID(loaded!M696,3,2),LEFT(loaded!M696,2)),DATE(RIGHT(loaded!M696,4), MID(loaded!M696,4,2),LEFT(loaded!M696,2)))</f>
        <v>#VALUE!</v>
      </c>
      <c r="F696" s="67" t="e">
        <f t="shared" si="20"/>
        <v>#VALUE!</v>
      </c>
      <c r="G696" t="str">
        <f>LEFT(loaded!O696,3)</f>
        <v/>
      </c>
      <c r="H696" s="67" t="str">
        <f>_xlfn.IFNA(INDEX(cntry_codes,MATCH(loaded!Q696,countries,0)),IF(loaded!Q696="","0003",""))</f>
        <v>0003</v>
      </c>
      <c r="I696" t="e">
        <f>INDEX(atsi_codes,MATCH(loaded!S696,atsi,0))</f>
        <v>#N/A</v>
      </c>
      <c r="J696" t="e">
        <f>INDEX(lang_codes,MATCH(loaded!U696,lang,0))</f>
        <v>#N/A</v>
      </c>
      <c r="K696" s="6">
        <f>loaded!W696</f>
        <v>0</v>
      </c>
      <c r="L696" t="e">
        <f>INDEX(us_acc_codes,MATCH(loaded!Y696,us_acc,0))</f>
        <v>#N/A</v>
      </c>
      <c r="M696" t="e">
        <f>INDEX(client_codes,MATCH(loaded!AA696,client,0))</f>
        <v>#N/A</v>
      </c>
      <c r="N696" t="e">
        <f>INDEX(src_ref_codes,MATCH(loaded!AC696,src_ref,0))</f>
        <v>#N/A</v>
      </c>
      <c r="O696" s="89" t="e">
        <f>IF(stats!$Y$13,DATE(RIGHT(loaded!AE696,4),MID(loaded!AE696,3,2),LEFT(loaded!AE696,2)),DATE(RIGHT(loaded!AE696,4),MID(loaded!AE696,4,2),LEFT(loaded!AE696,2)))</f>
        <v>#VALUE!</v>
      </c>
      <c r="P696" s="89" t="e">
        <f>IF(stats!$Y$13,DATE(RIGHT(loaded!AG696,4),MID(loaded!AG696,3,2),LEFT(loaded!AG696,2)),DATE(RIGHT(loaded!AG696,4),MID(loaded!AG696,4,2),LEFT(loaded!AG696,2)))</f>
        <v>#VALUE!</v>
      </c>
      <c r="Q696" s="67" t="e">
        <f t="shared" si="21"/>
        <v>#VALUE!</v>
      </c>
      <c r="R696" t="e">
        <f>INDEX(reces_codes,MATCH(loaded!AI696,reason,0))</f>
        <v>#N/A</v>
      </c>
      <c r="S696" t="e">
        <f>INDEX(TDS_codes,MATCH(loaded!AK696,TDS,0))</f>
        <v>#N/A</v>
      </c>
      <c r="T696" t="e">
        <f>IF(M696=2,"",INDEX(method_codes,MATCH(loaded!AM696,method,0)))</f>
        <v>#N/A</v>
      </c>
      <c r="U696" t="e">
        <f>IF(M696=2,"",INDEX(inj_codes,MATCH(loaded!AO696,inj,0)))</f>
        <v>#N/A</v>
      </c>
      <c r="V696" t="e">
        <f>IF(M696=2,"",INDEX(drug_codes,MATCH(loaded!AQ696,drug,0)))</f>
        <v>#N/A</v>
      </c>
      <c r="W696" t="e">
        <f>IF(M696=2,"",_xlfn.IFNA(INDEX(drug_codes,MATCH(loaded!AS696,drug,0)),""))</f>
        <v>#N/A</v>
      </c>
      <c r="X696" t="e">
        <f>IF(M696=2,"",_xlfn.IFNA(INDEX(drug_codes,MATCH(loaded!AU696,drug,0)),""))</f>
        <v>#N/A</v>
      </c>
      <c r="Y696" t="e">
        <f>IF(M696=2,"",_xlfn.IFNA(INDEX(drug_codes,MATCH(loaded!AW696,drug,0)),""))</f>
        <v>#N/A</v>
      </c>
      <c r="Z696" t="e">
        <f>IF(M696=2,"",_xlfn.IFNA(INDEX(drug_codes,MATCH(loaded!AY696,drug,0)),""))</f>
        <v>#N/A</v>
      </c>
      <c r="AA696" t="e">
        <f>IF(M696=2,"",_xlfn.IFNA(INDEX(drug_codes,MATCH(loaded!BA696,drug,0)),""))</f>
        <v>#N/A</v>
      </c>
      <c r="AB696" t="e">
        <f>INDEX(MTT_codes,MATCH(loaded!BC696,MTT,0))</f>
        <v>#N/A</v>
      </c>
      <c r="AC696" t="str">
        <f>_xlfn.IFNA(INDEX(MTT_codes,MATCH(loaded!BE696,MTT,0)),"")</f>
        <v/>
      </c>
      <c r="AD696" t="str">
        <f>_xlfn.IFNA(INDEX(MTT_codes,MATCH(loaded!BG696,MTT,0)),"")</f>
        <v/>
      </c>
      <c r="AE696" t="str">
        <f>_xlfn.IFNA(INDEX(MTT_codes,MATCH(loaded!BI696,MTT,0)),"")</f>
        <v/>
      </c>
      <c r="AF696" t="str">
        <f>_xlfn.IFNA(INDEX(MTT_codes,MATCH(loaded!BK696,MTT,0)),"")</f>
        <v/>
      </c>
      <c r="AG696" t="str">
        <f>_xlfn.IFNA(INDEX(MTT_codes,MATCH(loaded!BM696,MTT,0)),"")</f>
        <v/>
      </c>
      <c r="AH696" t="e">
        <f>INDEX(liv_ar_codes,MATCH(loaded!BO696,liv_ar,0))</f>
        <v>#N/A</v>
      </c>
      <c r="AI696" t="str">
        <f>_xlfn.IFNA(INDEX(MTT_codes,MATCH(loaded!BQ696,MTT,0)),"")</f>
        <v/>
      </c>
      <c r="AJ696">
        <f>_xlfn.IFNA(INDEX(mental_codes,MATCH(loaded!BS696,mental,0)),9)</f>
        <v>9</v>
      </c>
    </row>
    <row r="697" spans="2:36">
      <c r="B697">
        <f>loaded!C697</f>
        <v>0</v>
      </c>
      <c r="C697">
        <f>loaded!I697</f>
        <v>0</v>
      </c>
      <c r="D697">
        <f>IF(loaded!K697="Male",1,IF(loaded!K697="Female",2,9))</f>
        <v>9</v>
      </c>
      <c r="E697" s="89" t="e">
        <f>IF(stats!$Y$13,DATE(RIGHT(loaded!M697,4),MID(loaded!M697,3,2),LEFT(loaded!M697,2)),DATE(RIGHT(loaded!M697,4), MID(loaded!M697,4,2),LEFT(loaded!M697,2)))</f>
        <v>#VALUE!</v>
      </c>
      <c r="F697" s="67" t="e">
        <f t="shared" si="20"/>
        <v>#VALUE!</v>
      </c>
      <c r="G697" t="str">
        <f>LEFT(loaded!O697,3)</f>
        <v/>
      </c>
      <c r="H697" s="67" t="str">
        <f>_xlfn.IFNA(INDEX(cntry_codes,MATCH(loaded!Q697,countries,0)),IF(loaded!Q697="","0003",""))</f>
        <v>0003</v>
      </c>
      <c r="I697" t="e">
        <f>INDEX(atsi_codes,MATCH(loaded!S697,atsi,0))</f>
        <v>#N/A</v>
      </c>
      <c r="J697" t="e">
        <f>INDEX(lang_codes,MATCH(loaded!U697,lang,0))</f>
        <v>#N/A</v>
      </c>
      <c r="K697" s="6">
        <f>loaded!W697</f>
        <v>0</v>
      </c>
      <c r="L697" t="e">
        <f>INDEX(us_acc_codes,MATCH(loaded!Y697,us_acc,0))</f>
        <v>#N/A</v>
      </c>
      <c r="M697" t="e">
        <f>INDEX(client_codes,MATCH(loaded!AA697,client,0))</f>
        <v>#N/A</v>
      </c>
      <c r="N697" t="e">
        <f>INDEX(src_ref_codes,MATCH(loaded!AC697,src_ref,0))</f>
        <v>#N/A</v>
      </c>
      <c r="O697" s="89" t="e">
        <f>IF(stats!$Y$13,DATE(RIGHT(loaded!AE697,4),MID(loaded!AE697,3,2),LEFT(loaded!AE697,2)),DATE(RIGHT(loaded!AE697,4),MID(loaded!AE697,4,2),LEFT(loaded!AE697,2)))</f>
        <v>#VALUE!</v>
      </c>
      <c r="P697" s="89" t="e">
        <f>IF(stats!$Y$13,DATE(RIGHT(loaded!AG697,4),MID(loaded!AG697,3,2),LEFT(loaded!AG697,2)),DATE(RIGHT(loaded!AG697,4),MID(loaded!AG697,4,2),LEFT(loaded!AG697,2)))</f>
        <v>#VALUE!</v>
      </c>
      <c r="Q697" s="67" t="e">
        <f t="shared" si="21"/>
        <v>#VALUE!</v>
      </c>
      <c r="R697" t="e">
        <f>INDEX(reces_codes,MATCH(loaded!AI697,reason,0))</f>
        <v>#N/A</v>
      </c>
      <c r="S697" t="e">
        <f>INDEX(TDS_codes,MATCH(loaded!AK697,TDS,0))</f>
        <v>#N/A</v>
      </c>
      <c r="T697" t="e">
        <f>IF(M697=2,"",INDEX(method_codes,MATCH(loaded!AM697,method,0)))</f>
        <v>#N/A</v>
      </c>
      <c r="U697" t="e">
        <f>IF(M697=2,"",INDEX(inj_codes,MATCH(loaded!AO697,inj,0)))</f>
        <v>#N/A</v>
      </c>
      <c r="V697" t="e">
        <f>IF(M697=2,"",INDEX(drug_codes,MATCH(loaded!AQ697,drug,0)))</f>
        <v>#N/A</v>
      </c>
      <c r="W697" t="e">
        <f>IF(M697=2,"",_xlfn.IFNA(INDEX(drug_codes,MATCH(loaded!AS697,drug,0)),""))</f>
        <v>#N/A</v>
      </c>
      <c r="X697" t="e">
        <f>IF(M697=2,"",_xlfn.IFNA(INDEX(drug_codes,MATCH(loaded!AU697,drug,0)),""))</f>
        <v>#N/A</v>
      </c>
      <c r="Y697" t="e">
        <f>IF(M697=2,"",_xlfn.IFNA(INDEX(drug_codes,MATCH(loaded!AW697,drug,0)),""))</f>
        <v>#N/A</v>
      </c>
      <c r="Z697" t="e">
        <f>IF(M697=2,"",_xlfn.IFNA(INDEX(drug_codes,MATCH(loaded!AY697,drug,0)),""))</f>
        <v>#N/A</v>
      </c>
      <c r="AA697" t="e">
        <f>IF(M697=2,"",_xlfn.IFNA(INDEX(drug_codes,MATCH(loaded!BA697,drug,0)),""))</f>
        <v>#N/A</v>
      </c>
      <c r="AB697" t="e">
        <f>INDEX(MTT_codes,MATCH(loaded!BC697,MTT,0))</f>
        <v>#N/A</v>
      </c>
      <c r="AC697" t="str">
        <f>_xlfn.IFNA(INDEX(MTT_codes,MATCH(loaded!BE697,MTT,0)),"")</f>
        <v/>
      </c>
      <c r="AD697" t="str">
        <f>_xlfn.IFNA(INDEX(MTT_codes,MATCH(loaded!BG697,MTT,0)),"")</f>
        <v/>
      </c>
      <c r="AE697" t="str">
        <f>_xlfn.IFNA(INDEX(MTT_codes,MATCH(loaded!BI697,MTT,0)),"")</f>
        <v/>
      </c>
      <c r="AF697" t="str">
        <f>_xlfn.IFNA(INDEX(MTT_codes,MATCH(loaded!BK697,MTT,0)),"")</f>
        <v/>
      </c>
      <c r="AG697" t="str">
        <f>_xlfn.IFNA(INDEX(MTT_codes,MATCH(loaded!BM697,MTT,0)),"")</f>
        <v/>
      </c>
      <c r="AH697" t="e">
        <f>INDEX(liv_ar_codes,MATCH(loaded!BO697,liv_ar,0))</f>
        <v>#N/A</v>
      </c>
      <c r="AI697" t="str">
        <f>_xlfn.IFNA(INDEX(MTT_codes,MATCH(loaded!BQ697,MTT,0)),"")</f>
        <v/>
      </c>
      <c r="AJ697">
        <f>_xlfn.IFNA(INDEX(mental_codes,MATCH(loaded!BS697,mental,0)),9)</f>
        <v>9</v>
      </c>
    </row>
    <row r="698" spans="2:36">
      <c r="B698">
        <f>loaded!C698</f>
        <v>0</v>
      </c>
      <c r="C698">
        <f>loaded!I698</f>
        <v>0</v>
      </c>
      <c r="D698">
        <f>IF(loaded!K698="Male",1,IF(loaded!K698="Female",2,9))</f>
        <v>9</v>
      </c>
      <c r="E698" s="89" t="e">
        <f>IF(stats!$Y$13,DATE(RIGHT(loaded!M698,4),MID(loaded!M698,3,2),LEFT(loaded!M698,2)),DATE(RIGHT(loaded!M698,4), MID(loaded!M698,4,2),LEFT(loaded!M698,2)))</f>
        <v>#VALUE!</v>
      </c>
      <c r="F698" s="67" t="e">
        <f t="shared" si="20"/>
        <v>#VALUE!</v>
      </c>
      <c r="G698" t="str">
        <f>LEFT(loaded!O698,3)</f>
        <v/>
      </c>
      <c r="H698" s="67" t="str">
        <f>_xlfn.IFNA(INDEX(cntry_codes,MATCH(loaded!Q698,countries,0)),IF(loaded!Q698="","0003",""))</f>
        <v>0003</v>
      </c>
      <c r="I698" t="e">
        <f>INDEX(atsi_codes,MATCH(loaded!S698,atsi,0))</f>
        <v>#N/A</v>
      </c>
      <c r="J698" t="e">
        <f>INDEX(lang_codes,MATCH(loaded!U698,lang,0))</f>
        <v>#N/A</v>
      </c>
      <c r="K698" s="6">
        <f>loaded!W698</f>
        <v>0</v>
      </c>
      <c r="L698" t="e">
        <f>INDEX(us_acc_codes,MATCH(loaded!Y698,us_acc,0))</f>
        <v>#N/A</v>
      </c>
      <c r="M698" t="e">
        <f>INDEX(client_codes,MATCH(loaded!AA698,client,0))</f>
        <v>#N/A</v>
      </c>
      <c r="N698" t="e">
        <f>INDEX(src_ref_codes,MATCH(loaded!AC698,src_ref,0))</f>
        <v>#N/A</v>
      </c>
      <c r="O698" s="89" t="e">
        <f>IF(stats!$Y$13,DATE(RIGHT(loaded!AE698,4),MID(loaded!AE698,3,2),LEFT(loaded!AE698,2)),DATE(RIGHT(loaded!AE698,4),MID(loaded!AE698,4,2),LEFT(loaded!AE698,2)))</f>
        <v>#VALUE!</v>
      </c>
      <c r="P698" s="89" t="e">
        <f>IF(stats!$Y$13,DATE(RIGHT(loaded!AG698,4),MID(loaded!AG698,3,2),LEFT(loaded!AG698,2)),DATE(RIGHT(loaded!AG698,4),MID(loaded!AG698,4,2),LEFT(loaded!AG698,2)))</f>
        <v>#VALUE!</v>
      </c>
      <c r="Q698" s="67" t="e">
        <f t="shared" si="21"/>
        <v>#VALUE!</v>
      </c>
      <c r="R698" t="e">
        <f>INDEX(reces_codes,MATCH(loaded!AI698,reason,0))</f>
        <v>#N/A</v>
      </c>
      <c r="S698" t="e">
        <f>INDEX(TDS_codes,MATCH(loaded!AK698,TDS,0))</f>
        <v>#N/A</v>
      </c>
      <c r="T698" t="e">
        <f>IF(M698=2,"",INDEX(method_codes,MATCH(loaded!AM698,method,0)))</f>
        <v>#N/A</v>
      </c>
      <c r="U698" t="e">
        <f>IF(M698=2,"",INDEX(inj_codes,MATCH(loaded!AO698,inj,0)))</f>
        <v>#N/A</v>
      </c>
      <c r="V698" t="e">
        <f>IF(M698=2,"",INDEX(drug_codes,MATCH(loaded!AQ698,drug,0)))</f>
        <v>#N/A</v>
      </c>
      <c r="W698" t="e">
        <f>IF(M698=2,"",_xlfn.IFNA(INDEX(drug_codes,MATCH(loaded!AS698,drug,0)),""))</f>
        <v>#N/A</v>
      </c>
      <c r="X698" t="e">
        <f>IF(M698=2,"",_xlfn.IFNA(INDEX(drug_codes,MATCH(loaded!AU698,drug,0)),""))</f>
        <v>#N/A</v>
      </c>
      <c r="Y698" t="e">
        <f>IF(M698=2,"",_xlfn.IFNA(INDEX(drug_codes,MATCH(loaded!AW698,drug,0)),""))</f>
        <v>#N/A</v>
      </c>
      <c r="Z698" t="e">
        <f>IF(M698=2,"",_xlfn.IFNA(INDEX(drug_codes,MATCH(loaded!AY698,drug,0)),""))</f>
        <v>#N/A</v>
      </c>
      <c r="AA698" t="e">
        <f>IF(M698=2,"",_xlfn.IFNA(INDEX(drug_codes,MATCH(loaded!BA698,drug,0)),""))</f>
        <v>#N/A</v>
      </c>
      <c r="AB698" t="e">
        <f>INDEX(MTT_codes,MATCH(loaded!BC698,MTT,0))</f>
        <v>#N/A</v>
      </c>
      <c r="AC698" t="str">
        <f>_xlfn.IFNA(INDEX(MTT_codes,MATCH(loaded!BE698,MTT,0)),"")</f>
        <v/>
      </c>
      <c r="AD698" t="str">
        <f>_xlfn.IFNA(INDEX(MTT_codes,MATCH(loaded!BG698,MTT,0)),"")</f>
        <v/>
      </c>
      <c r="AE698" t="str">
        <f>_xlfn.IFNA(INDEX(MTT_codes,MATCH(loaded!BI698,MTT,0)),"")</f>
        <v/>
      </c>
      <c r="AF698" t="str">
        <f>_xlfn.IFNA(INDEX(MTT_codes,MATCH(loaded!BK698,MTT,0)),"")</f>
        <v/>
      </c>
      <c r="AG698" t="str">
        <f>_xlfn.IFNA(INDEX(MTT_codes,MATCH(loaded!BM698,MTT,0)),"")</f>
        <v/>
      </c>
      <c r="AH698" t="e">
        <f>INDEX(liv_ar_codes,MATCH(loaded!BO698,liv_ar,0))</f>
        <v>#N/A</v>
      </c>
      <c r="AI698" t="str">
        <f>_xlfn.IFNA(INDEX(MTT_codes,MATCH(loaded!BQ698,MTT,0)),"")</f>
        <v/>
      </c>
      <c r="AJ698">
        <f>_xlfn.IFNA(INDEX(mental_codes,MATCH(loaded!BS698,mental,0)),9)</f>
        <v>9</v>
      </c>
    </row>
    <row r="699" spans="2:36">
      <c r="B699">
        <f>loaded!C699</f>
        <v>0</v>
      </c>
      <c r="C699">
        <f>loaded!I699</f>
        <v>0</v>
      </c>
      <c r="D699">
        <f>IF(loaded!K699="Male",1,IF(loaded!K699="Female",2,9))</f>
        <v>9</v>
      </c>
      <c r="E699" s="89" t="e">
        <f>IF(stats!$Y$13,DATE(RIGHT(loaded!M699,4),MID(loaded!M699,3,2),LEFT(loaded!M699,2)),DATE(RIGHT(loaded!M699,4), MID(loaded!M699,4,2),LEFT(loaded!M699,2)))</f>
        <v>#VALUE!</v>
      </c>
      <c r="F699" s="67" t="e">
        <f t="shared" si="20"/>
        <v>#VALUE!</v>
      </c>
      <c r="G699" t="str">
        <f>LEFT(loaded!O699,3)</f>
        <v/>
      </c>
      <c r="H699" s="67" t="str">
        <f>_xlfn.IFNA(INDEX(cntry_codes,MATCH(loaded!Q699,countries,0)),IF(loaded!Q699="","0003",""))</f>
        <v>0003</v>
      </c>
      <c r="I699" t="e">
        <f>INDEX(atsi_codes,MATCH(loaded!S699,atsi,0))</f>
        <v>#N/A</v>
      </c>
      <c r="J699" t="e">
        <f>INDEX(lang_codes,MATCH(loaded!U699,lang,0))</f>
        <v>#N/A</v>
      </c>
      <c r="K699" s="6">
        <f>loaded!W699</f>
        <v>0</v>
      </c>
      <c r="L699" t="e">
        <f>INDEX(us_acc_codes,MATCH(loaded!Y699,us_acc,0))</f>
        <v>#N/A</v>
      </c>
      <c r="M699" t="e">
        <f>INDEX(client_codes,MATCH(loaded!AA699,client,0))</f>
        <v>#N/A</v>
      </c>
      <c r="N699" t="e">
        <f>INDEX(src_ref_codes,MATCH(loaded!AC699,src_ref,0))</f>
        <v>#N/A</v>
      </c>
      <c r="O699" s="89" t="e">
        <f>IF(stats!$Y$13,DATE(RIGHT(loaded!AE699,4),MID(loaded!AE699,3,2),LEFT(loaded!AE699,2)),DATE(RIGHT(loaded!AE699,4),MID(loaded!AE699,4,2),LEFT(loaded!AE699,2)))</f>
        <v>#VALUE!</v>
      </c>
      <c r="P699" s="89" t="e">
        <f>IF(stats!$Y$13,DATE(RIGHT(loaded!AG699,4),MID(loaded!AG699,3,2),LEFT(loaded!AG699,2)),DATE(RIGHT(loaded!AG699,4),MID(loaded!AG699,4,2),LEFT(loaded!AG699,2)))</f>
        <v>#VALUE!</v>
      </c>
      <c r="Q699" s="67" t="e">
        <f t="shared" si="21"/>
        <v>#VALUE!</v>
      </c>
      <c r="R699" t="e">
        <f>INDEX(reces_codes,MATCH(loaded!AI699,reason,0))</f>
        <v>#N/A</v>
      </c>
      <c r="S699" t="e">
        <f>INDEX(TDS_codes,MATCH(loaded!AK699,TDS,0))</f>
        <v>#N/A</v>
      </c>
      <c r="T699" t="e">
        <f>IF(M699=2,"",INDEX(method_codes,MATCH(loaded!AM699,method,0)))</f>
        <v>#N/A</v>
      </c>
      <c r="U699" t="e">
        <f>IF(M699=2,"",INDEX(inj_codes,MATCH(loaded!AO699,inj,0)))</f>
        <v>#N/A</v>
      </c>
      <c r="V699" t="e">
        <f>IF(M699=2,"",INDEX(drug_codes,MATCH(loaded!AQ699,drug,0)))</f>
        <v>#N/A</v>
      </c>
      <c r="W699" t="e">
        <f>IF(M699=2,"",_xlfn.IFNA(INDEX(drug_codes,MATCH(loaded!AS699,drug,0)),""))</f>
        <v>#N/A</v>
      </c>
      <c r="X699" t="e">
        <f>IF(M699=2,"",_xlfn.IFNA(INDEX(drug_codes,MATCH(loaded!AU699,drug,0)),""))</f>
        <v>#N/A</v>
      </c>
      <c r="Y699" t="e">
        <f>IF(M699=2,"",_xlfn.IFNA(INDEX(drug_codes,MATCH(loaded!AW699,drug,0)),""))</f>
        <v>#N/A</v>
      </c>
      <c r="Z699" t="e">
        <f>IF(M699=2,"",_xlfn.IFNA(INDEX(drug_codes,MATCH(loaded!AY699,drug,0)),""))</f>
        <v>#N/A</v>
      </c>
      <c r="AA699" t="e">
        <f>IF(M699=2,"",_xlfn.IFNA(INDEX(drug_codes,MATCH(loaded!BA699,drug,0)),""))</f>
        <v>#N/A</v>
      </c>
      <c r="AB699" t="e">
        <f>INDEX(MTT_codes,MATCH(loaded!BC699,MTT,0))</f>
        <v>#N/A</v>
      </c>
      <c r="AC699" t="str">
        <f>_xlfn.IFNA(INDEX(MTT_codes,MATCH(loaded!BE699,MTT,0)),"")</f>
        <v/>
      </c>
      <c r="AD699" t="str">
        <f>_xlfn.IFNA(INDEX(MTT_codes,MATCH(loaded!BG699,MTT,0)),"")</f>
        <v/>
      </c>
      <c r="AE699" t="str">
        <f>_xlfn.IFNA(INDEX(MTT_codes,MATCH(loaded!BI699,MTT,0)),"")</f>
        <v/>
      </c>
      <c r="AF699" t="str">
        <f>_xlfn.IFNA(INDEX(MTT_codes,MATCH(loaded!BK699,MTT,0)),"")</f>
        <v/>
      </c>
      <c r="AG699" t="str">
        <f>_xlfn.IFNA(INDEX(MTT_codes,MATCH(loaded!BM699,MTT,0)),"")</f>
        <v/>
      </c>
      <c r="AH699" t="e">
        <f>INDEX(liv_ar_codes,MATCH(loaded!BO699,liv_ar,0))</f>
        <v>#N/A</v>
      </c>
      <c r="AI699" t="str">
        <f>_xlfn.IFNA(INDEX(MTT_codes,MATCH(loaded!BQ699,MTT,0)),"")</f>
        <v/>
      </c>
      <c r="AJ699">
        <f>_xlfn.IFNA(INDEX(mental_codes,MATCH(loaded!BS699,mental,0)),9)</f>
        <v>9</v>
      </c>
    </row>
    <row r="700" spans="2:36">
      <c r="B700">
        <f>loaded!C700</f>
        <v>0</v>
      </c>
      <c r="C700">
        <f>loaded!I700</f>
        <v>0</v>
      </c>
      <c r="D700">
        <f>IF(loaded!K700="Male",1,IF(loaded!K700="Female",2,9))</f>
        <v>9</v>
      </c>
      <c r="E700" s="89" t="e">
        <f>IF(stats!$Y$13,DATE(RIGHT(loaded!M700,4),MID(loaded!M700,3,2),LEFT(loaded!M700,2)),DATE(RIGHT(loaded!M700,4), MID(loaded!M700,4,2),LEFT(loaded!M700,2)))</f>
        <v>#VALUE!</v>
      </c>
      <c r="F700" s="67" t="e">
        <f t="shared" si="20"/>
        <v>#VALUE!</v>
      </c>
      <c r="G700" t="str">
        <f>LEFT(loaded!O700,3)</f>
        <v/>
      </c>
      <c r="H700" s="67" t="str">
        <f>_xlfn.IFNA(INDEX(cntry_codes,MATCH(loaded!Q700,countries,0)),IF(loaded!Q700="","0003",""))</f>
        <v>0003</v>
      </c>
      <c r="I700" t="e">
        <f>INDEX(atsi_codes,MATCH(loaded!S700,atsi,0))</f>
        <v>#N/A</v>
      </c>
      <c r="J700" t="e">
        <f>INDEX(lang_codes,MATCH(loaded!U700,lang,0))</f>
        <v>#N/A</v>
      </c>
      <c r="K700" s="6">
        <f>loaded!W700</f>
        <v>0</v>
      </c>
      <c r="L700" t="e">
        <f>INDEX(us_acc_codes,MATCH(loaded!Y700,us_acc,0))</f>
        <v>#N/A</v>
      </c>
      <c r="M700" t="e">
        <f>INDEX(client_codes,MATCH(loaded!AA700,client,0))</f>
        <v>#N/A</v>
      </c>
      <c r="N700" t="e">
        <f>INDEX(src_ref_codes,MATCH(loaded!AC700,src_ref,0))</f>
        <v>#N/A</v>
      </c>
      <c r="O700" s="89" t="e">
        <f>IF(stats!$Y$13,DATE(RIGHT(loaded!AE700,4),MID(loaded!AE700,3,2),LEFT(loaded!AE700,2)),DATE(RIGHT(loaded!AE700,4),MID(loaded!AE700,4,2),LEFT(loaded!AE700,2)))</f>
        <v>#VALUE!</v>
      </c>
      <c r="P700" s="89" t="e">
        <f>IF(stats!$Y$13,DATE(RIGHT(loaded!AG700,4),MID(loaded!AG700,3,2),LEFT(loaded!AG700,2)),DATE(RIGHT(loaded!AG700,4),MID(loaded!AG700,4,2),LEFT(loaded!AG700,2)))</f>
        <v>#VALUE!</v>
      </c>
      <c r="Q700" s="67" t="e">
        <f t="shared" si="21"/>
        <v>#VALUE!</v>
      </c>
      <c r="R700" t="e">
        <f>INDEX(reces_codes,MATCH(loaded!AI700,reason,0))</f>
        <v>#N/A</v>
      </c>
      <c r="S700" t="e">
        <f>INDEX(TDS_codes,MATCH(loaded!AK700,TDS,0))</f>
        <v>#N/A</v>
      </c>
      <c r="T700" t="e">
        <f>IF(M700=2,"",INDEX(method_codes,MATCH(loaded!AM700,method,0)))</f>
        <v>#N/A</v>
      </c>
      <c r="U700" t="e">
        <f>IF(M700=2,"",INDEX(inj_codes,MATCH(loaded!AO700,inj,0)))</f>
        <v>#N/A</v>
      </c>
      <c r="V700" t="e">
        <f>IF(M700=2,"",INDEX(drug_codes,MATCH(loaded!AQ700,drug,0)))</f>
        <v>#N/A</v>
      </c>
      <c r="W700" t="e">
        <f>IF(M700=2,"",_xlfn.IFNA(INDEX(drug_codes,MATCH(loaded!AS700,drug,0)),""))</f>
        <v>#N/A</v>
      </c>
      <c r="X700" t="e">
        <f>IF(M700=2,"",_xlfn.IFNA(INDEX(drug_codes,MATCH(loaded!AU700,drug,0)),""))</f>
        <v>#N/A</v>
      </c>
      <c r="Y700" t="e">
        <f>IF(M700=2,"",_xlfn.IFNA(INDEX(drug_codes,MATCH(loaded!AW700,drug,0)),""))</f>
        <v>#N/A</v>
      </c>
      <c r="Z700" t="e">
        <f>IF(M700=2,"",_xlfn.IFNA(INDEX(drug_codes,MATCH(loaded!AY700,drug,0)),""))</f>
        <v>#N/A</v>
      </c>
      <c r="AA700" t="e">
        <f>IF(M700=2,"",_xlfn.IFNA(INDEX(drug_codes,MATCH(loaded!BA700,drug,0)),""))</f>
        <v>#N/A</v>
      </c>
      <c r="AB700" t="e">
        <f>INDEX(MTT_codes,MATCH(loaded!BC700,MTT,0))</f>
        <v>#N/A</v>
      </c>
      <c r="AC700" t="str">
        <f>_xlfn.IFNA(INDEX(MTT_codes,MATCH(loaded!BE700,MTT,0)),"")</f>
        <v/>
      </c>
      <c r="AD700" t="str">
        <f>_xlfn.IFNA(INDEX(MTT_codes,MATCH(loaded!BG700,MTT,0)),"")</f>
        <v/>
      </c>
      <c r="AE700" t="str">
        <f>_xlfn.IFNA(INDEX(MTT_codes,MATCH(loaded!BI700,MTT,0)),"")</f>
        <v/>
      </c>
      <c r="AF700" t="str">
        <f>_xlfn.IFNA(INDEX(MTT_codes,MATCH(loaded!BK700,MTT,0)),"")</f>
        <v/>
      </c>
      <c r="AG700" t="str">
        <f>_xlfn.IFNA(INDEX(MTT_codes,MATCH(loaded!BM700,MTT,0)),"")</f>
        <v/>
      </c>
      <c r="AH700" t="e">
        <f>INDEX(liv_ar_codes,MATCH(loaded!BO700,liv_ar,0))</f>
        <v>#N/A</v>
      </c>
      <c r="AI700" t="str">
        <f>_xlfn.IFNA(INDEX(MTT_codes,MATCH(loaded!BQ700,MTT,0)),"")</f>
        <v/>
      </c>
      <c r="AJ700">
        <f>_xlfn.IFNA(INDEX(mental_codes,MATCH(loaded!BS700,mental,0)),9)</f>
        <v>9</v>
      </c>
    </row>
    <row r="701" spans="2:36">
      <c r="B701">
        <f>loaded!C701</f>
        <v>0</v>
      </c>
      <c r="C701">
        <f>loaded!I701</f>
        <v>0</v>
      </c>
      <c r="D701">
        <f>IF(loaded!K701="Male",1,IF(loaded!K701="Female",2,9))</f>
        <v>9</v>
      </c>
      <c r="E701" s="89" t="e">
        <f>IF(stats!$Y$13,DATE(RIGHT(loaded!M701,4),MID(loaded!M701,3,2),LEFT(loaded!M701,2)),DATE(RIGHT(loaded!M701,4), MID(loaded!M701,4,2),LEFT(loaded!M701,2)))</f>
        <v>#VALUE!</v>
      </c>
      <c r="F701" s="67" t="e">
        <f t="shared" si="20"/>
        <v>#VALUE!</v>
      </c>
      <c r="G701" t="str">
        <f>LEFT(loaded!O701,3)</f>
        <v/>
      </c>
      <c r="H701" s="67" t="str">
        <f>_xlfn.IFNA(INDEX(cntry_codes,MATCH(loaded!Q701,countries,0)),IF(loaded!Q701="","0003",""))</f>
        <v>0003</v>
      </c>
      <c r="I701" t="e">
        <f>INDEX(atsi_codes,MATCH(loaded!S701,atsi,0))</f>
        <v>#N/A</v>
      </c>
      <c r="J701" t="e">
        <f>INDEX(lang_codes,MATCH(loaded!U701,lang,0))</f>
        <v>#N/A</v>
      </c>
      <c r="K701" s="6">
        <f>loaded!W701</f>
        <v>0</v>
      </c>
      <c r="L701" t="e">
        <f>INDEX(us_acc_codes,MATCH(loaded!Y701,us_acc,0))</f>
        <v>#N/A</v>
      </c>
      <c r="M701" t="e">
        <f>INDEX(client_codes,MATCH(loaded!AA701,client,0))</f>
        <v>#N/A</v>
      </c>
      <c r="N701" t="e">
        <f>INDEX(src_ref_codes,MATCH(loaded!AC701,src_ref,0))</f>
        <v>#N/A</v>
      </c>
      <c r="O701" s="89" t="e">
        <f>IF(stats!$Y$13,DATE(RIGHT(loaded!AE701,4),MID(loaded!AE701,3,2),LEFT(loaded!AE701,2)),DATE(RIGHT(loaded!AE701,4),MID(loaded!AE701,4,2),LEFT(loaded!AE701,2)))</f>
        <v>#VALUE!</v>
      </c>
      <c r="P701" s="89" t="e">
        <f>IF(stats!$Y$13,DATE(RIGHT(loaded!AG701,4),MID(loaded!AG701,3,2),LEFT(loaded!AG701,2)),DATE(RIGHT(loaded!AG701,4),MID(loaded!AG701,4,2),LEFT(loaded!AG701,2)))</f>
        <v>#VALUE!</v>
      </c>
      <c r="Q701" s="67" t="e">
        <f t="shared" si="21"/>
        <v>#VALUE!</v>
      </c>
      <c r="R701" t="e">
        <f>INDEX(reces_codes,MATCH(loaded!AI701,reason,0))</f>
        <v>#N/A</v>
      </c>
      <c r="S701" t="e">
        <f>INDEX(TDS_codes,MATCH(loaded!AK701,TDS,0))</f>
        <v>#N/A</v>
      </c>
      <c r="T701" t="e">
        <f>IF(M701=2,"",INDEX(method_codes,MATCH(loaded!AM701,method,0)))</f>
        <v>#N/A</v>
      </c>
      <c r="U701" t="e">
        <f>IF(M701=2,"",INDEX(inj_codes,MATCH(loaded!AO701,inj,0)))</f>
        <v>#N/A</v>
      </c>
      <c r="V701" t="e">
        <f>IF(M701=2,"",INDEX(drug_codes,MATCH(loaded!AQ701,drug,0)))</f>
        <v>#N/A</v>
      </c>
      <c r="W701" t="e">
        <f>IF(M701=2,"",_xlfn.IFNA(INDEX(drug_codes,MATCH(loaded!AS701,drug,0)),""))</f>
        <v>#N/A</v>
      </c>
      <c r="X701" t="e">
        <f>IF(M701=2,"",_xlfn.IFNA(INDEX(drug_codes,MATCH(loaded!AU701,drug,0)),""))</f>
        <v>#N/A</v>
      </c>
      <c r="Y701" t="e">
        <f>IF(M701=2,"",_xlfn.IFNA(INDEX(drug_codes,MATCH(loaded!AW701,drug,0)),""))</f>
        <v>#N/A</v>
      </c>
      <c r="Z701" t="e">
        <f>IF(M701=2,"",_xlfn.IFNA(INDEX(drug_codes,MATCH(loaded!AY701,drug,0)),""))</f>
        <v>#N/A</v>
      </c>
      <c r="AA701" t="e">
        <f>IF(M701=2,"",_xlfn.IFNA(INDEX(drug_codes,MATCH(loaded!BA701,drug,0)),""))</f>
        <v>#N/A</v>
      </c>
      <c r="AB701" t="e">
        <f>INDEX(MTT_codes,MATCH(loaded!BC701,MTT,0))</f>
        <v>#N/A</v>
      </c>
      <c r="AC701" t="str">
        <f>_xlfn.IFNA(INDEX(MTT_codes,MATCH(loaded!BE701,MTT,0)),"")</f>
        <v/>
      </c>
      <c r="AD701" t="str">
        <f>_xlfn.IFNA(INDEX(MTT_codes,MATCH(loaded!BG701,MTT,0)),"")</f>
        <v/>
      </c>
      <c r="AE701" t="str">
        <f>_xlfn.IFNA(INDEX(MTT_codes,MATCH(loaded!BI701,MTT,0)),"")</f>
        <v/>
      </c>
      <c r="AF701" t="str">
        <f>_xlfn.IFNA(INDEX(MTT_codes,MATCH(loaded!BK701,MTT,0)),"")</f>
        <v/>
      </c>
      <c r="AG701" t="str">
        <f>_xlfn.IFNA(INDEX(MTT_codes,MATCH(loaded!BM701,MTT,0)),"")</f>
        <v/>
      </c>
      <c r="AH701" t="e">
        <f>INDEX(liv_ar_codes,MATCH(loaded!BO701,liv_ar,0))</f>
        <v>#N/A</v>
      </c>
      <c r="AI701" t="str">
        <f>_xlfn.IFNA(INDEX(MTT_codes,MATCH(loaded!BQ701,MTT,0)),"")</f>
        <v/>
      </c>
      <c r="AJ701">
        <f>_xlfn.IFNA(INDEX(mental_codes,MATCH(loaded!BS701,mental,0)),9)</f>
        <v>9</v>
      </c>
    </row>
    <row r="702" spans="2:36">
      <c r="B702">
        <f>loaded!C702</f>
        <v>0</v>
      </c>
      <c r="C702">
        <f>loaded!I702</f>
        <v>0</v>
      </c>
      <c r="D702">
        <f>IF(loaded!K702="Male",1,IF(loaded!K702="Female",2,9))</f>
        <v>9</v>
      </c>
      <c r="E702" s="89" t="e">
        <f>IF(stats!$Y$13,DATE(RIGHT(loaded!M702,4),MID(loaded!M702,3,2),LEFT(loaded!M702,2)),DATE(RIGHT(loaded!M702,4), MID(loaded!M702,4,2),LEFT(loaded!M702,2)))</f>
        <v>#VALUE!</v>
      </c>
      <c r="F702" s="67" t="e">
        <f t="shared" si="20"/>
        <v>#VALUE!</v>
      </c>
      <c r="G702" t="str">
        <f>LEFT(loaded!O702,3)</f>
        <v/>
      </c>
      <c r="H702" s="67" t="str">
        <f>_xlfn.IFNA(INDEX(cntry_codes,MATCH(loaded!Q702,countries,0)),IF(loaded!Q702="","0003",""))</f>
        <v>0003</v>
      </c>
      <c r="I702" t="e">
        <f>INDEX(atsi_codes,MATCH(loaded!S702,atsi,0))</f>
        <v>#N/A</v>
      </c>
      <c r="J702" t="e">
        <f>INDEX(lang_codes,MATCH(loaded!U702,lang,0))</f>
        <v>#N/A</v>
      </c>
      <c r="K702" s="6">
        <f>loaded!W702</f>
        <v>0</v>
      </c>
      <c r="L702" t="e">
        <f>INDEX(us_acc_codes,MATCH(loaded!Y702,us_acc,0))</f>
        <v>#N/A</v>
      </c>
      <c r="M702" t="e">
        <f>INDEX(client_codes,MATCH(loaded!AA702,client,0))</f>
        <v>#N/A</v>
      </c>
      <c r="N702" t="e">
        <f>INDEX(src_ref_codes,MATCH(loaded!AC702,src_ref,0))</f>
        <v>#N/A</v>
      </c>
      <c r="O702" s="89" t="e">
        <f>IF(stats!$Y$13,DATE(RIGHT(loaded!AE702,4),MID(loaded!AE702,3,2),LEFT(loaded!AE702,2)),DATE(RIGHT(loaded!AE702,4),MID(loaded!AE702,4,2),LEFT(loaded!AE702,2)))</f>
        <v>#VALUE!</v>
      </c>
      <c r="P702" s="89" t="e">
        <f>IF(stats!$Y$13,DATE(RIGHT(loaded!AG702,4),MID(loaded!AG702,3,2),LEFT(loaded!AG702,2)),DATE(RIGHT(loaded!AG702,4),MID(loaded!AG702,4,2),LEFT(loaded!AG702,2)))</f>
        <v>#VALUE!</v>
      </c>
      <c r="Q702" s="67" t="e">
        <f t="shared" si="21"/>
        <v>#VALUE!</v>
      </c>
      <c r="R702" t="e">
        <f>INDEX(reces_codes,MATCH(loaded!AI702,reason,0))</f>
        <v>#N/A</v>
      </c>
      <c r="S702" t="e">
        <f>INDEX(TDS_codes,MATCH(loaded!AK702,TDS,0))</f>
        <v>#N/A</v>
      </c>
      <c r="T702" t="e">
        <f>IF(M702=2,"",INDEX(method_codes,MATCH(loaded!AM702,method,0)))</f>
        <v>#N/A</v>
      </c>
      <c r="U702" t="e">
        <f>IF(M702=2,"",INDEX(inj_codes,MATCH(loaded!AO702,inj,0)))</f>
        <v>#N/A</v>
      </c>
      <c r="V702" t="e">
        <f>IF(M702=2,"",INDEX(drug_codes,MATCH(loaded!AQ702,drug,0)))</f>
        <v>#N/A</v>
      </c>
      <c r="W702" t="e">
        <f>IF(M702=2,"",_xlfn.IFNA(INDEX(drug_codes,MATCH(loaded!AS702,drug,0)),""))</f>
        <v>#N/A</v>
      </c>
      <c r="X702" t="e">
        <f>IF(M702=2,"",_xlfn.IFNA(INDEX(drug_codes,MATCH(loaded!AU702,drug,0)),""))</f>
        <v>#N/A</v>
      </c>
      <c r="Y702" t="e">
        <f>IF(M702=2,"",_xlfn.IFNA(INDEX(drug_codes,MATCH(loaded!AW702,drug,0)),""))</f>
        <v>#N/A</v>
      </c>
      <c r="Z702" t="e">
        <f>IF(M702=2,"",_xlfn.IFNA(INDEX(drug_codes,MATCH(loaded!AY702,drug,0)),""))</f>
        <v>#N/A</v>
      </c>
      <c r="AA702" t="e">
        <f>IF(M702=2,"",_xlfn.IFNA(INDEX(drug_codes,MATCH(loaded!BA702,drug,0)),""))</f>
        <v>#N/A</v>
      </c>
      <c r="AB702" t="e">
        <f>INDEX(MTT_codes,MATCH(loaded!BC702,MTT,0))</f>
        <v>#N/A</v>
      </c>
      <c r="AC702" t="str">
        <f>_xlfn.IFNA(INDEX(MTT_codes,MATCH(loaded!BE702,MTT,0)),"")</f>
        <v/>
      </c>
      <c r="AD702" t="str">
        <f>_xlfn.IFNA(INDEX(MTT_codes,MATCH(loaded!BG702,MTT,0)),"")</f>
        <v/>
      </c>
      <c r="AE702" t="str">
        <f>_xlfn.IFNA(INDEX(MTT_codes,MATCH(loaded!BI702,MTT,0)),"")</f>
        <v/>
      </c>
      <c r="AF702" t="str">
        <f>_xlfn.IFNA(INDEX(MTT_codes,MATCH(loaded!BK702,MTT,0)),"")</f>
        <v/>
      </c>
      <c r="AG702" t="str">
        <f>_xlfn.IFNA(INDEX(MTT_codes,MATCH(loaded!BM702,MTT,0)),"")</f>
        <v/>
      </c>
      <c r="AH702" t="e">
        <f>INDEX(liv_ar_codes,MATCH(loaded!BO702,liv_ar,0))</f>
        <v>#N/A</v>
      </c>
      <c r="AI702" t="str">
        <f>_xlfn.IFNA(INDEX(MTT_codes,MATCH(loaded!BQ702,MTT,0)),"")</f>
        <v/>
      </c>
      <c r="AJ702">
        <f>_xlfn.IFNA(INDEX(mental_codes,MATCH(loaded!BS702,mental,0)),9)</f>
        <v>9</v>
      </c>
    </row>
    <row r="703" spans="2:36">
      <c r="B703">
        <f>loaded!C703</f>
        <v>0</v>
      </c>
      <c r="C703">
        <f>loaded!I703</f>
        <v>0</v>
      </c>
      <c r="D703">
        <f>IF(loaded!K703="Male",1,IF(loaded!K703="Female",2,9))</f>
        <v>9</v>
      </c>
      <c r="E703" s="89" t="e">
        <f>IF(stats!$Y$13,DATE(RIGHT(loaded!M703,4),MID(loaded!M703,3,2),LEFT(loaded!M703,2)),DATE(RIGHT(loaded!M703,4), MID(loaded!M703,4,2),LEFT(loaded!M703,2)))</f>
        <v>#VALUE!</v>
      </c>
      <c r="F703" s="67" t="e">
        <f t="shared" si="20"/>
        <v>#VALUE!</v>
      </c>
      <c r="G703" t="str">
        <f>LEFT(loaded!O703,3)</f>
        <v/>
      </c>
      <c r="H703" s="67" t="str">
        <f>_xlfn.IFNA(INDEX(cntry_codes,MATCH(loaded!Q703,countries,0)),IF(loaded!Q703="","0003",""))</f>
        <v>0003</v>
      </c>
      <c r="I703" t="e">
        <f>INDEX(atsi_codes,MATCH(loaded!S703,atsi,0))</f>
        <v>#N/A</v>
      </c>
      <c r="J703" t="e">
        <f>INDEX(lang_codes,MATCH(loaded!U703,lang,0))</f>
        <v>#N/A</v>
      </c>
      <c r="K703" s="6">
        <f>loaded!W703</f>
        <v>0</v>
      </c>
      <c r="L703" t="e">
        <f>INDEX(us_acc_codes,MATCH(loaded!Y703,us_acc,0))</f>
        <v>#N/A</v>
      </c>
      <c r="M703" t="e">
        <f>INDEX(client_codes,MATCH(loaded!AA703,client,0))</f>
        <v>#N/A</v>
      </c>
      <c r="N703" t="e">
        <f>INDEX(src_ref_codes,MATCH(loaded!AC703,src_ref,0))</f>
        <v>#N/A</v>
      </c>
      <c r="O703" s="89" t="e">
        <f>IF(stats!$Y$13,DATE(RIGHT(loaded!AE703,4),MID(loaded!AE703,3,2),LEFT(loaded!AE703,2)),DATE(RIGHT(loaded!AE703,4),MID(loaded!AE703,4,2),LEFT(loaded!AE703,2)))</f>
        <v>#VALUE!</v>
      </c>
      <c r="P703" s="89" t="e">
        <f>IF(stats!$Y$13,DATE(RIGHT(loaded!AG703,4),MID(loaded!AG703,3,2),LEFT(loaded!AG703,2)),DATE(RIGHT(loaded!AG703,4),MID(loaded!AG703,4,2),LEFT(loaded!AG703,2)))</f>
        <v>#VALUE!</v>
      </c>
      <c r="Q703" s="67" t="e">
        <f t="shared" si="21"/>
        <v>#VALUE!</v>
      </c>
      <c r="R703" t="e">
        <f>INDEX(reces_codes,MATCH(loaded!AI703,reason,0))</f>
        <v>#N/A</v>
      </c>
      <c r="S703" t="e">
        <f>INDEX(TDS_codes,MATCH(loaded!AK703,TDS,0))</f>
        <v>#N/A</v>
      </c>
      <c r="T703" t="e">
        <f>IF(M703=2,"",INDEX(method_codes,MATCH(loaded!AM703,method,0)))</f>
        <v>#N/A</v>
      </c>
      <c r="U703" t="e">
        <f>IF(M703=2,"",INDEX(inj_codes,MATCH(loaded!AO703,inj,0)))</f>
        <v>#N/A</v>
      </c>
      <c r="V703" t="e">
        <f>IF(M703=2,"",INDEX(drug_codes,MATCH(loaded!AQ703,drug,0)))</f>
        <v>#N/A</v>
      </c>
      <c r="W703" t="e">
        <f>IF(M703=2,"",_xlfn.IFNA(INDEX(drug_codes,MATCH(loaded!AS703,drug,0)),""))</f>
        <v>#N/A</v>
      </c>
      <c r="X703" t="e">
        <f>IF(M703=2,"",_xlfn.IFNA(INDEX(drug_codes,MATCH(loaded!AU703,drug,0)),""))</f>
        <v>#N/A</v>
      </c>
      <c r="Y703" t="e">
        <f>IF(M703=2,"",_xlfn.IFNA(INDEX(drug_codes,MATCH(loaded!AW703,drug,0)),""))</f>
        <v>#N/A</v>
      </c>
      <c r="Z703" t="e">
        <f>IF(M703=2,"",_xlfn.IFNA(INDEX(drug_codes,MATCH(loaded!AY703,drug,0)),""))</f>
        <v>#N/A</v>
      </c>
      <c r="AA703" t="e">
        <f>IF(M703=2,"",_xlfn.IFNA(INDEX(drug_codes,MATCH(loaded!BA703,drug,0)),""))</f>
        <v>#N/A</v>
      </c>
      <c r="AB703" t="e">
        <f>INDEX(MTT_codes,MATCH(loaded!BC703,MTT,0))</f>
        <v>#N/A</v>
      </c>
      <c r="AC703" t="str">
        <f>_xlfn.IFNA(INDEX(MTT_codes,MATCH(loaded!BE703,MTT,0)),"")</f>
        <v/>
      </c>
      <c r="AD703" t="str">
        <f>_xlfn.IFNA(INDEX(MTT_codes,MATCH(loaded!BG703,MTT,0)),"")</f>
        <v/>
      </c>
      <c r="AE703" t="str">
        <f>_xlfn.IFNA(INDEX(MTT_codes,MATCH(loaded!BI703,MTT,0)),"")</f>
        <v/>
      </c>
      <c r="AF703" t="str">
        <f>_xlfn.IFNA(INDEX(MTT_codes,MATCH(loaded!BK703,MTT,0)),"")</f>
        <v/>
      </c>
      <c r="AG703" t="str">
        <f>_xlfn.IFNA(INDEX(MTT_codes,MATCH(loaded!BM703,MTT,0)),"")</f>
        <v/>
      </c>
      <c r="AH703" t="e">
        <f>INDEX(liv_ar_codes,MATCH(loaded!BO703,liv_ar,0))</f>
        <v>#N/A</v>
      </c>
      <c r="AI703" t="str">
        <f>_xlfn.IFNA(INDEX(MTT_codes,MATCH(loaded!BQ703,MTT,0)),"")</f>
        <v/>
      </c>
      <c r="AJ703">
        <f>_xlfn.IFNA(INDEX(mental_codes,MATCH(loaded!BS703,mental,0)),9)</f>
        <v>9</v>
      </c>
    </row>
    <row r="704" spans="2:36">
      <c r="B704">
        <f>loaded!C704</f>
        <v>0</v>
      </c>
      <c r="C704">
        <f>loaded!I704</f>
        <v>0</v>
      </c>
      <c r="D704">
        <f>IF(loaded!K704="Male",1,IF(loaded!K704="Female",2,9))</f>
        <v>9</v>
      </c>
      <c r="E704" s="89" t="e">
        <f>IF(stats!$Y$13,DATE(RIGHT(loaded!M704,4),MID(loaded!M704,3,2),LEFT(loaded!M704,2)),DATE(RIGHT(loaded!M704,4), MID(loaded!M704,4,2),LEFT(loaded!M704,2)))</f>
        <v>#VALUE!</v>
      </c>
      <c r="F704" s="67" t="e">
        <f t="shared" si="20"/>
        <v>#VALUE!</v>
      </c>
      <c r="G704" t="str">
        <f>LEFT(loaded!O704,3)</f>
        <v/>
      </c>
      <c r="H704" s="67" t="str">
        <f>_xlfn.IFNA(INDEX(cntry_codes,MATCH(loaded!Q704,countries,0)),IF(loaded!Q704="","0003",""))</f>
        <v>0003</v>
      </c>
      <c r="I704" t="e">
        <f>INDEX(atsi_codes,MATCH(loaded!S704,atsi,0))</f>
        <v>#N/A</v>
      </c>
      <c r="J704" t="e">
        <f>INDEX(lang_codes,MATCH(loaded!U704,lang,0))</f>
        <v>#N/A</v>
      </c>
      <c r="K704" s="6">
        <f>loaded!W704</f>
        <v>0</v>
      </c>
      <c r="L704" t="e">
        <f>INDEX(us_acc_codes,MATCH(loaded!Y704,us_acc,0))</f>
        <v>#N/A</v>
      </c>
      <c r="M704" t="e">
        <f>INDEX(client_codes,MATCH(loaded!AA704,client,0))</f>
        <v>#N/A</v>
      </c>
      <c r="N704" t="e">
        <f>INDEX(src_ref_codes,MATCH(loaded!AC704,src_ref,0))</f>
        <v>#N/A</v>
      </c>
      <c r="O704" s="89" t="e">
        <f>IF(stats!$Y$13,DATE(RIGHT(loaded!AE704,4),MID(loaded!AE704,3,2),LEFT(loaded!AE704,2)),DATE(RIGHT(loaded!AE704,4),MID(loaded!AE704,4,2),LEFT(loaded!AE704,2)))</f>
        <v>#VALUE!</v>
      </c>
      <c r="P704" s="89" t="e">
        <f>IF(stats!$Y$13,DATE(RIGHT(loaded!AG704,4),MID(loaded!AG704,3,2),LEFT(loaded!AG704,2)),DATE(RIGHT(loaded!AG704,4),MID(loaded!AG704,4,2),LEFT(loaded!AG704,2)))</f>
        <v>#VALUE!</v>
      </c>
      <c r="Q704" s="67" t="e">
        <f t="shared" si="21"/>
        <v>#VALUE!</v>
      </c>
      <c r="R704" t="e">
        <f>INDEX(reces_codes,MATCH(loaded!AI704,reason,0))</f>
        <v>#N/A</v>
      </c>
      <c r="S704" t="e">
        <f>INDEX(TDS_codes,MATCH(loaded!AK704,TDS,0))</f>
        <v>#N/A</v>
      </c>
      <c r="T704" t="e">
        <f>IF(M704=2,"",INDEX(method_codes,MATCH(loaded!AM704,method,0)))</f>
        <v>#N/A</v>
      </c>
      <c r="U704" t="e">
        <f>IF(M704=2,"",INDEX(inj_codes,MATCH(loaded!AO704,inj,0)))</f>
        <v>#N/A</v>
      </c>
      <c r="V704" t="e">
        <f>IF(M704=2,"",INDEX(drug_codes,MATCH(loaded!AQ704,drug,0)))</f>
        <v>#N/A</v>
      </c>
      <c r="W704" t="e">
        <f>IF(M704=2,"",_xlfn.IFNA(INDEX(drug_codes,MATCH(loaded!AS704,drug,0)),""))</f>
        <v>#N/A</v>
      </c>
      <c r="X704" t="e">
        <f>IF(M704=2,"",_xlfn.IFNA(INDEX(drug_codes,MATCH(loaded!AU704,drug,0)),""))</f>
        <v>#N/A</v>
      </c>
      <c r="Y704" t="e">
        <f>IF(M704=2,"",_xlfn.IFNA(INDEX(drug_codes,MATCH(loaded!AW704,drug,0)),""))</f>
        <v>#N/A</v>
      </c>
      <c r="Z704" t="e">
        <f>IF(M704=2,"",_xlfn.IFNA(INDEX(drug_codes,MATCH(loaded!AY704,drug,0)),""))</f>
        <v>#N/A</v>
      </c>
      <c r="AA704" t="e">
        <f>IF(M704=2,"",_xlfn.IFNA(INDEX(drug_codes,MATCH(loaded!BA704,drug,0)),""))</f>
        <v>#N/A</v>
      </c>
      <c r="AB704" t="e">
        <f>INDEX(MTT_codes,MATCH(loaded!BC704,MTT,0))</f>
        <v>#N/A</v>
      </c>
      <c r="AC704" t="str">
        <f>_xlfn.IFNA(INDEX(MTT_codes,MATCH(loaded!BE704,MTT,0)),"")</f>
        <v/>
      </c>
      <c r="AD704" t="str">
        <f>_xlfn.IFNA(INDEX(MTT_codes,MATCH(loaded!BG704,MTT,0)),"")</f>
        <v/>
      </c>
      <c r="AE704" t="str">
        <f>_xlfn.IFNA(INDEX(MTT_codes,MATCH(loaded!BI704,MTT,0)),"")</f>
        <v/>
      </c>
      <c r="AF704" t="str">
        <f>_xlfn.IFNA(INDEX(MTT_codes,MATCH(loaded!BK704,MTT,0)),"")</f>
        <v/>
      </c>
      <c r="AG704" t="str">
        <f>_xlfn.IFNA(INDEX(MTT_codes,MATCH(loaded!BM704,MTT,0)),"")</f>
        <v/>
      </c>
      <c r="AH704" t="e">
        <f>INDEX(liv_ar_codes,MATCH(loaded!BO704,liv_ar,0))</f>
        <v>#N/A</v>
      </c>
      <c r="AI704" t="str">
        <f>_xlfn.IFNA(INDEX(MTT_codes,MATCH(loaded!BQ704,MTT,0)),"")</f>
        <v/>
      </c>
      <c r="AJ704">
        <f>_xlfn.IFNA(INDEX(mental_codes,MATCH(loaded!BS704,mental,0)),9)</f>
        <v>9</v>
      </c>
    </row>
    <row r="705" spans="2:36">
      <c r="B705">
        <f>loaded!C705</f>
        <v>0</v>
      </c>
      <c r="C705">
        <f>loaded!I705</f>
        <v>0</v>
      </c>
      <c r="D705">
        <f>IF(loaded!K705="Male",1,IF(loaded!K705="Female",2,9))</f>
        <v>9</v>
      </c>
      <c r="E705" s="89" t="e">
        <f>IF(stats!$Y$13,DATE(RIGHT(loaded!M705,4),MID(loaded!M705,3,2),LEFT(loaded!M705,2)),DATE(RIGHT(loaded!M705,4), MID(loaded!M705,4,2),LEFT(loaded!M705,2)))</f>
        <v>#VALUE!</v>
      </c>
      <c r="F705" s="67" t="e">
        <f t="shared" ref="F705:F768" si="22">ROUND((O705-E705)/365.25,2)</f>
        <v>#VALUE!</v>
      </c>
      <c r="G705" t="str">
        <f>LEFT(loaded!O705,3)</f>
        <v/>
      </c>
      <c r="H705" s="67" t="str">
        <f>_xlfn.IFNA(INDEX(cntry_codes,MATCH(loaded!Q705,countries,0)),IF(loaded!Q705="","0003",""))</f>
        <v>0003</v>
      </c>
      <c r="I705" t="e">
        <f>INDEX(atsi_codes,MATCH(loaded!S705,atsi,0))</f>
        <v>#N/A</v>
      </c>
      <c r="J705" t="e">
        <f>INDEX(lang_codes,MATCH(loaded!U705,lang,0))</f>
        <v>#N/A</v>
      </c>
      <c r="K705" s="6">
        <f>loaded!W705</f>
        <v>0</v>
      </c>
      <c r="L705" t="e">
        <f>INDEX(us_acc_codes,MATCH(loaded!Y705,us_acc,0))</f>
        <v>#N/A</v>
      </c>
      <c r="M705" t="e">
        <f>INDEX(client_codes,MATCH(loaded!AA705,client,0))</f>
        <v>#N/A</v>
      </c>
      <c r="N705" t="e">
        <f>INDEX(src_ref_codes,MATCH(loaded!AC705,src_ref,0))</f>
        <v>#N/A</v>
      </c>
      <c r="O705" s="89" t="e">
        <f>IF(stats!$Y$13,DATE(RIGHT(loaded!AE705,4),MID(loaded!AE705,3,2),LEFT(loaded!AE705,2)),DATE(RIGHT(loaded!AE705,4),MID(loaded!AE705,4,2),LEFT(loaded!AE705,2)))</f>
        <v>#VALUE!</v>
      </c>
      <c r="P705" s="89" t="e">
        <f>IF(stats!$Y$13,DATE(RIGHT(loaded!AG705,4),MID(loaded!AG705,3,2),LEFT(loaded!AG705,2)),DATE(RIGHT(loaded!AG705,4),MID(loaded!AG705,4,2),LEFT(loaded!AG705,2)))</f>
        <v>#VALUE!</v>
      </c>
      <c r="Q705" s="67" t="e">
        <f t="shared" ref="Q705:Q768" si="23">IF(P705&lt;&gt;"",P705-O705,"")</f>
        <v>#VALUE!</v>
      </c>
      <c r="R705" t="e">
        <f>INDEX(reces_codes,MATCH(loaded!AI705,reason,0))</f>
        <v>#N/A</v>
      </c>
      <c r="S705" t="e">
        <f>INDEX(TDS_codes,MATCH(loaded!AK705,TDS,0))</f>
        <v>#N/A</v>
      </c>
      <c r="T705" t="e">
        <f>IF(M705=2,"",INDEX(method_codes,MATCH(loaded!AM705,method,0)))</f>
        <v>#N/A</v>
      </c>
      <c r="U705" t="e">
        <f>IF(M705=2,"",INDEX(inj_codes,MATCH(loaded!AO705,inj,0)))</f>
        <v>#N/A</v>
      </c>
      <c r="V705" t="e">
        <f>IF(M705=2,"",INDEX(drug_codes,MATCH(loaded!AQ705,drug,0)))</f>
        <v>#N/A</v>
      </c>
      <c r="W705" t="e">
        <f>IF(M705=2,"",_xlfn.IFNA(INDEX(drug_codes,MATCH(loaded!AS705,drug,0)),""))</f>
        <v>#N/A</v>
      </c>
      <c r="X705" t="e">
        <f>IF(M705=2,"",_xlfn.IFNA(INDEX(drug_codes,MATCH(loaded!AU705,drug,0)),""))</f>
        <v>#N/A</v>
      </c>
      <c r="Y705" t="e">
        <f>IF(M705=2,"",_xlfn.IFNA(INDEX(drug_codes,MATCH(loaded!AW705,drug,0)),""))</f>
        <v>#N/A</v>
      </c>
      <c r="Z705" t="e">
        <f>IF(M705=2,"",_xlfn.IFNA(INDEX(drug_codes,MATCH(loaded!AY705,drug,0)),""))</f>
        <v>#N/A</v>
      </c>
      <c r="AA705" t="e">
        <f>IF(M705=2,"",_xlfn.IFNA(INDEX(drug_codes,MATCH(loaded!BA705,drug,0)),""))</f>
        <v>#N/A</v>
      </c>
      <c r="AB705" t="e">
        <f>INDEX(MTT_codes,MATCH(loaded!BC705,MTT,0))</f>
        <v>#N/A</v>
      </c>
      <c r="AC705" t="str">
        <f>_xlfn.IFNA(INDEX(MTT_codes,MATCH(loaded!BE705,MTT,0)),"")</f>
        <v/>
      </c>
      <c r="AD705" t="str">
        <f>_xlfn.IFNA(INDEX(MTT_codes,MATCH(loaded!BG705,MTT,0)),"")</f>
        <v/>
      </c>
      <c r="AE705" t="str">
        <f>_xlfn.IFNA(INDEX(MTT_codes,MATCH(loaded!BI705,MTT,0)),"")</f>
        <v/>
      </c>
      <c r="AF705" t="str">
        <f>_xlfn.IFNA(INDEX(MTT_codes,MATCH(loaded!BK705,MTT,0)),"")</f>
        <v/>
      </c>
      <c r="AG705" t="str">
        <f>_xlfn.IFNA(INDEX(MTT_codes,MATCH(loaded!BM705,MTT,0)),"")</f>
        <v/>
      </c>
      <c r="AH705" t="e">
        <f>INDEX(liv_ar_codes,MATCH(loaded!BO705,liv_ar,0))</f>
        <v>#N/A</v>
      </c>
      <c r="AI705" t="str">
        <f>_xlfn.IFNA(INDEX(MTT_codes,MATCH(loaded!BQ705,MTT,0)),"")</f>
        <v/>
      </c>
      <c r="AJ705">
        <f>_xlfn.IFNA(INDEX(mental_codes,MATCH(loaded!BS705,mental,0)),9)</f>
        <v>9</v>
      </c>
    </row>
    <row r="706" spans="2:36">
      <c r="B706">
        <f>loaded!C706</f>
        <v>0</v>
      </c>
      <c r="C706">
        <f>loaded!I706</f>
        <v>0</v>
      </c>
      <c r="D706">
        <f>IF(loaded!K706="Male",1,IF(loaded!K706="Female",2,9))</f>
        <v>9</v>
      </c>
      <c r="E706" s="89" t="e">
        <f>IF(stats!$Y$13,DATE(RIGHT(loaded!M706,4),MID(loaded!M706,3,2),LEFT(loaded!M706,2)),DATE(RIGHT(loaded!M706,4), MID(loaded!M706,4,2),LEFT(loaded!M706,2)))</f>
        <v>#VALUE!</v>
      </c>
      <c r="F706" s="67" t="e">
        <f t="shared" si="22"/>
        <v>#VALUE!</v>
      </c>
      <c r="G706" t="str">
        <f>LEFT(loaded!O706,3)</f>
        <v/>
      </c>
      <c r="H706" s="67" t="str">
        <f>_xlfn.IFNA(INDEX(cntry_codes,MATCH(loaded!Q706,countries,0)),IF(loaded!Q706="","0003",""))</f>
        <v>0003</v>
      </c>
      <c r="I706" t="e">
        <f>INDEX(atsi_codes,MATCH(loaded!S706,atsi,0))</f>
        <v>#N/A</v>
      </c>
      <c r="J706" t="e">
        <f>INDEX(lang_codes,MATCH(loaded!U706,lang,0))</f>
        <v>#N/A</v>
      </c>
      <c r="K706" s="6">
        <f>loaded!W706</f>
        <v>0</v>
      </c>
      <c r="L706" t="e">
        <f>INDEX(us_acc_codes,MATCH(loaded!Y706,us_acc,0))</f>
        <v>#N/A</v>
      </c>
      <c r="M706" t="e">
        <f>INDEX(client_codes,MATCH(loaded!AA706,client,0))</f>
        <v>#N/A</v>
      </c>
      <c r="N706" t="e">
        <f>INDEX(src_ref_codes,MATCH(loaded!AC706,src_ref,0))</f>
        <v>#N/A</v>
      </c>
      <c r="O706" s="89" t="e">
        <f>IF(stats!$Y$13,DATE(RIGHT(loaded!AE706,4),MID(loaded!AE706,3,2),LEFT(loaded!AE706,2)),DATE(RIGHT(loaded!AE706,4),MID(loaded!AE706,4,2),LEFT(loaded!AE706,2)))</f>
        <v>#VALUE!</v>
      </c>
      <c r="P706" s="89" t="e">
        <f>IF(stats!$Y$13,DATE(RIGHT(loaded!AG706,4),MID(loaded!AG706,3,2),LEFT(loaded!AG706,2)),DATE(RIGHT(loaded!AG706,4),MID(loaded!AG706,4,2),LEFT(loaded!AG706,2)))</f>
        <v>#VALUE!</v>
      </c>
      <c r="Q706" s="67" t="e">
        <f t="shared" si="23"/>
        <v>#VALUE!</v>
      </c>
      <c r="R706" t="e">
        <f>INDEX(reces_codes,MATCH(loaded!AI706,reason,0))</f>
        <v>#N/A</v>
      </c>
      <c r="S706" t="e">
        <f>INDEX(TDS_codes,MATCH(loaded!AK706,TDS,0))</f>
        <v>#N/A</v>
      </c>
      <c r="T706" t="e">
        <f>IF(M706=2,"",INDEX(method_codes,MATCH(loaded!AM706,method,0)))</f>
        <v>#N/A</v>
      </c>
      <c r="U706" t="e">
        <f>IF(M706=2,"",INDEX(inj_codes,MATCH(loaded!AO706,inj,0)))</f>
        <v>#N/A</v>
      </c>
      <c r="V706" t="e">
        <f>IF(M706=2,"",INDEX(drug_codes,MATCH(loaded!AQ706,drug,0)))</f>
        <v>#N/A</v>
      </c>
      <c r="W706" t="e">
        <f>IF(M706=2,"",_xlfn.IFNA(INDEX(drug_codes,MATCH(loaded!AS706,drug,0)),""))</f>
        <v>#N/A</v>
      </c>
      <c r="X706" t="e">
        <f>IF(M706=2,"",_xlfn.IFNA(INDEX(drug_codes,MATCH(loaded!AU706,drug,0)),""))</f>
        <v>#N/A</v>
      </c>
      <c r="Y706" t="e">
        <f>IF(M706=2,"",_xlfn.IFNA(INDEX(drug_codes,MATCH(loaded!AW706,drug,0)),""))</f>
        <v>#N/A</v>
      </c>
      <c r="Z706" t="e">
        <f>IF(M706=2,"",_xlfn.IFNA(INDEX(drug_codes,MATCH(loaded!AY706,drug,0)),""))</f>
        <v>#N/A</v>
      </c>
      <c r="AA706" t="e">
        <f>IF(M706=2,"",_xlfn.IFNA(INDEX(drug_codes,MATCH(loaded!BA706,drug,0)),""))</f>
        <v>#N/A</v>
      </c>
      <c r="AB706" t="e">
        <f>INDEX(MTT_codes,MATCH(loaded!BC706,MTT,0))</f>
        <v>#N/A</v>
      </c>
      <c r="AC706" t="str">
        <f>_xlfn.IFNA(INDEX(MTT_codes,MATCH(loaded!BE706,MTT,0)),"")</f>
        <v/>
      </c>
      <c r="AD706" t="str">
        <f>_xlfn.IFNA(INDEX(MTT_codes,MATCH(loaded!BG706,MTT,0)),"")</f>
        <v/>
      </c>
      <c r="AE706" t="str">
        <f>_xlfn.IFNA(INDEX(MTT_codes,MATCH(loaded!BI706,MTT,0)),"")</f>
        <v/>
      </c>
      <c r="AF706" t="str">
        <f>_xlfn.IFNA(INDEX(MTT_codes,MATCH(loaded!BK706,MTT,0)),"")</f>
        <v/>
      </c>
      <c r="AG706" t="str">
        <f>_xlfn.IFNA(INDEX(MTT_codes,MATCH(loaded!BM706,MTT,0)),"")</f>
        <v/>
      </c>
      <c r="AH706" t="e">
        <f>INDEX(liv_ar_codes,MATCH(loaded!BO706,liv_ar,0))</f>
        <v>#N/A</v>
      </c>
      <c r="AI706" t="str">
        <f>_xlfn.IFNA(INDEX(MTT_codes,MATCH(loaded!BQ706,MTT,0)),"")</f>
        <v/>
      </c>
      <c r="AJ706">
        <f>_xlfn.IFNA(INDEX(mental_codes,MATCH(loaded!BS706,mental,0)),9)</f>
        <v>9</v>
      </c>
    </row>
    <row r="707" spans="2:36">
      <c r="B707">
        <f>loaded!C707</f>
        <v>0</v>
      </c>
      <c r="C707">
        <f>loaded!I707</f>
        <v>0</v>
      </c>
      <c r="D707">
        <f>IF(loaded!K707="Male",1,IF(loaded!K707="Female",2,9))</f>
        <v>9</v>
      </c>
      <c r="E707" s="89" t="e">
        <f>IF(stats!$Y$13,DATE(RIGHT(loaded!M707,4),MID(loaded!M707,3,2),LEFT(loaded!M707,2)),DATE(RIGHT(loaded!M707,4), MID(loaded!M707,4,2),LEFT(loaded!M707,2)))</f>
        <v>#VALUE!</v>
      </c>
      <c r="F707" s="67" t="e">
        <f t="shared" si="22"/>
        <v>#VALUE!</v>
      </c>
      <c r="G707" t="str">
        <f>LEFT(loaded!O707,3)</f>
        <v/>
      </c>
      <c r="H707" s="67" t="str">
        <f>_xlfn.IFNA(INDEX(cntry_codes,MATCH(loaded!Q707,countries,0)),IF(loaded!Q707="","0003",""))</f>
        <v>0003</v>
      </c>
      <c r="I707" t="e">
        <f>INDEX(atsi_codes,MATCH(loaded!S707,atsi,0))</f>
        <v>#N/A</v>
      </c>
      <c r="J707" t="e">
        <f>INDEX(lang_codes,MATCH(loaded!U707,lang,0))</f>
        <v>#N/A</v>
      </c>
      <c r="K707" s="6">
        <f>loaded!W707</f>
        <v>0</v>
      </c>
      <c r="L707" t="e">
        <f>INDEX(us_acc_codes,MATCH(loaded!Y707,us_acc,0))</f>
        <v>#N/A</v>
      </c>
      <c r="M707" t="e">
        <f>INDEX(client_codes,MATCH(loaded!AA707,client,0))</f>
        <v>#N/A</v>
      </c>
      <c r="N707" t="e">
        <f>INDEX(src_ref_codes,MATCH(loaded!AC707,src_ref,0))</f>
        <v>#N/A</v>
      </c>
      <c r="O707" s="89" t="e">
        <f>IF(stats!$Y$13,DATE(RIGHT(loaded!AE707,4),MID(loaded!AE707,3,2),LEFT(loaded!AE707,2)),DATE(RIGHT(loaded!AE707,4),MID(loaded!AE707,4,2),LEFT(loaded!AE707,2)))</f>
        <v>#VALUE!</v>
      </c>
      <c r="P707" s="89" t="e">
        <f>IF(stats!$Y$13,DATE(RIGHT(loaded!AG707,4),MID(loaded!AG707,3,2),LEFT(loaded!AG707,2)),DATE(RIGHT(loaded!AG707,4),MID(loaded!AG707,4,2),LEFT(loaded!AG707,2)))</f>
        <v>#VALUE!</v>
      </c>
      <c r="Q707" s="67" t="e">
        <f t="shared" si="23"/>
        <v>#VALUE!</v>
      </c>
      <c r="R707" t="e">
        <f>INDEX(reces_codes,MATCH(loaded!AI707,reason,0))</f>
        <v>#N/A</v>
      </c>
      <c r="S707" t="e">
        <f>INDEX(TDS_codes,MATCH(loaded!AK707,TDS,0))</f>
        <v>#N/A</v>
      </c>
      <c r="T707" t="e">
        <f>IF(M707=2,"",INDEX(method_codes,MATCH(loaded!AM707,method,0)))</f>
        <v>#N/A</v>
      </c>
      <c r="U707" t="e">
        <f>IF(M707=2,"",INDEX(inj_codes,MATCH(loaded!AO707,inj,0)))</f>
        <v>#N/A</v>
      </c>
      <c r="V707" t="e">
        <f>IF(M707=2,"",INDEX(drug_codes,MATCH(loaded!AQ707,drug,0)))</f>
        <v>#N/A</v>
      </c>
      <c r="W707" t="e">
        <f>IF(M707=2,"",_xlfn.IFNA(INDEX(drug_codes,MATCH(loaded!AS707,drug,0)),""))</f>
        <v>#N/A</v>
      </c>
      <c r="X707" t="e">
        <f>IF(M707=2,"",_xlfn.IFNA(INDEX(drug_codes,MATCH(loaded!AU707,drug,0)),""))</f>
        <v>#N/A</v>
      </c>
      <c r="Y707" t="e">
        <f>IF(M707=2,"",_xlfn.IFNA(INDEX(drug_codes,MATCH(loaded!AW707,drug,0)),""))</f>
        <v>#N/A</v>
      </c>
      <c r="Z707" t="e">
        <f>IF(M707=2,"",_xlfn.IFNA(INDEX(drug_codes,MATCH(loaded!AY707,drug,0)),""))</f>
        <v>#N/A</v>
      </c>
      <c r="AA707" t="e">
        <f>IF(M707=2,"",_xlfn.IFNA(INDEX(drug_codes,MATCH(loaded!BA707,drug,0)),""))</f>
        <v>#N/A</v>
      </c>
      <c r="AB707" t="e">
        <f>INDEX(MTT_codes,MATCH(loaded!BC707,MTT,0))</f>
        <v>#N/A</v>
      </c>
      <c r="AC707" t="str">
        <f>_xlfn.IFNA(INDEX(MTT_codes,MATCH(loaded!BE707,MTT,0)),"")</f>
        <v/>
      </c>
      <c r="AD707" t="str">
        <f>_xlfn.IFNA(INDEX(MTT_codes,MATCH(loaded!BG707,MTT,0)),"")</f>
        <v/>
      </c>
      <c r="AE707" t="str">
        <f>_xlfn.IFNA(INDEX(MTT_codes,MATCH(loaded!BI707,MTT,0)),"")</f>
        <v/>
      </c>
      <c r="AF707" t="str">
        <f>_xlfn.IFNA(INDEX(MTT_codes,MATCH(loaded!BK707,MTT,0)),"")</f>
        <v/>
      </c>
      <c r="AG707" t="str">
        <f>_xlfn.IFNA(INDEX(MTT_codes,MATCH(loaded!BM707,MTT,0)),"")</f>
        <v/>
      </c>
      <c r="AH707" t="e">
        <f>INDEX(liv_ar_codes,MATCH(loaded!BO707,liv_ar,0))</f>
        <v>#N/A</v>
      </c>
      <c r="AI707" t="str">
        <f>_xlfn.IFNA(INDEX(MTT_codes,MATCH(loaded!BQ707,MTT,0)),"")</f>
        <v/>
      </c>
      <c r="AJ707">
        <f>_xlfn.IFNA(INDEX(mental_codes,MATCH(loaded!BS707,mental,0)),9)</f>
        <v>9</v>
      </c>
    </row>
    <row r="708" spans="2:36">
      <c r="B708">
        <f>loaded!C708</f>
        <v>0</v>
      </c>
      <c r="C708">
        <f>loaded!I708</f>
        <v>0</v>
      </c>
      <c r="D708">
        <f>IF(loaded!K708="Male",1,IF(loaded!K708="Female",2,9))</f>
        <v>9</v>
      </c>
      <c r="E708" s="89" t="e">
        <f>IF(stats!$Y$13,DATE(RIGHT(loaded!M708,4),MID(loaded!M708,3,2),LEFT(loaded!M708,2)),DATE(RIGHT(loaded!M708,4), MID(loaded!M708,4,2),LEFT(loaded!M708,2)))</f>
        <v>#VALUE!</v>
      </c>
      <c r="F708" s="67" t="e">
        <f t="shared" si="22"/>
        <v>#VALUE!</v>
      </c>
      <c r="G708" t="str">
        <f>LEFT(loaded!O708,3)</f>
        <v/>
      </c>
      <c r="H708" s="67" t="str">
        <f>_xlfn.IFNA(INDEX(cntry_codes,MATCH(loaded!Q708,countries,0)),IF(loaded!Q708="","0003",""))</f>
        <v>0003</v>
      </c>
      <c r="I708" t="e">
        <f>INDEX(atsi_codes,MATCH(loaded!S708,atsi,0))</f>
        <v>#N/A</v>
      </c>
      <c r="J708" t="e">
        <f>INDEX(lang_codes,MATCH(loaded!U708,lang,0))</f>
        <v>#N/A</v>
      </c>
      <c r="K708" s="6">
        <f>loaded!W708</f>
        <v>0</v>
      </c>
      <c r="L708" t="e">
        <f>INDEX(us_acc_codes,MATCH(loaded!Y708,us_acc,0))</f>
        <v>#N/A</v>
      </c>
      <c r="M708" t="e">
        <f>INDEX(client_codes,MATCH(loaded!AA708,client,0))</f>
        <v>#N/A</v>
      </c>
      <c r="N708" t="e">
        <f>INDEX(src_ref_codes,MATCH(loaded!AC708,src_ref,0))</f>
        <v>#N/A</v>
      </c>
      <c r="O708" s="89" t="e">
        <f>IF(stats!$Y$13,DATE(RIGHT(loaded!AE708,4),MID(loaded!AE708,3,2),LEFT(loaded!AE708,2)),DATE(RIGHT(loaded!AE708,4),MID(loaded!AE708,4,2),LEFT(loaded!AE708,2)))</f>
        <v>#VALUE!</v>
      </c>
      <c r="P708" s="89" t="e">
        <f>IF(stats!$Y$13,DATE(RIGHT(loaded!AG708,4),MID(loaded!AG708,3,2),LEFT(loaded!AG708,2)),DATE(RIGHT(loaded!AG708,4),MID(loaded!AG708,4,2),LEFT(loaded!AG708,2)))</f>
        <v>#VALUE!</v>
      </c>
      <c r="Q708" s="67" t="e">
        <f t="shared" si="23"/>
        <v>#VALUE!</v>
      </c>
      <c r="R708" t="e">
        <f>INDEX(reces_codes,MATCH(loaded!AI708,reason,0))</f>
        <v>#N/A</v>
      </c>
      <c r="S708" t="e">
        <f>INDEX(TDS_codes,MATCH(loaded!AK708,TDS,0))</f>
        <v>#N/A</v>
      </c>
      <c r="T708" t="e">
        <f>IF(M708=2,"",INDEX(method_codes,MATCH(loaded!AM708,method,0)))</f>
        <v>#N/A</v>
      </c>
      <c r="U708" t="e">
        <f>IF(M708=2,"",INDEX(inj_codes,MATCH(loaded!AO708,inj,0)))</f>
        <v>#N/A</v>
      </c>
      <c r="V708" t="e">
        <f>IF(M708=2,"",INDEX(drug_codes,MATCH(loaded!AQ708,drug,0)))</f>
        <v>#N/A</v>
      </c>
      <c r="W708" t="e">
        <f>IF(M708=2,"",_xlfn.IFNA(INDEX(drug_codes,MATCH(loaded!AS708,drug,0)),""))</f>
        <v>#N/A</v>
      </c>
      <c r="X708" t="e">
        <f>IF(M708=2,"",_xlfn.IFNA(INDEX(drug_codes,MATCH(loaded!AU708,drug,0)),""))</f>
        <v>#N/A</v>
      </c>
      <c r="Y708" t="e">
        <f>IF(M708=2,"",_xlfn.IFNA(INDEX(drug_codes,MATCH(loaded!AW708,drug,0)),""))</f>
        <v>#N/A</v>
      </c>
      <c r="Z708" t="e">
        <f>IF(M708=2,"",_xlfn.IFNA(INDEX(drug_codes,MATCH(loaded!AY708,drug,0)),""))</f>
        <v>#N/A</v>
      </c>
      <c r="AA708" t="e">
        <f>IF(M708=2,"",_xlfn.IFNA(INDEX(drug_codes,MATCH(loaded!BA708,drug,0)),""))</f>
        <v>#N/A</v>
      </c>
      <c r="AB708" t="e">
        <f>INDEX(MTT_codes,MATCH(loaded!BC708,MTT,0))</f>
        <v>#N/A</v>
      </c>
      <c r="AC708" t="str">
        <f>_xlfn.IFNA(INDEX(MTT_codes,MATCH(loaded!BE708,MTT,0)),"")</f>
        <v/>
      </c>
      <c r="AD708" t="str">
        <f>_xlfn.IFNA(INDEX(MTT_codes,MATCH(loaded!BG708,MTT,0)),"")</f>
        <v/>
      </c>
      <c r="AE708" t="str">
        <f>_xlfn.IFNA(INDEX(MTT_codes,MATCH(loaded!BI708,MTT,0)),"")</f>
        <v/>
      </c>
      <c r="AF708" t="str">
        <f>_xlfn.IFNA(INDEX(MTT_codes,MATCH(loaded!BK708,MTT,0)),"")</f>
        <v/>
      </c>
      <c r="AG708" t="str">
        <f>_xlfn.IFNA(INDEX(MTT_codes,MATCH(loaded!BM708,MTT,0)),"")</f>
        <v/>
      </c>
      <c r="AH708" t="e">
        <f>INDEX(liv_ar_codes,MATCH(loaded!BO708,liv_ar,0))</f>
        <v>#N/A</v>
      </c>
      <c r="AI708" t="str">
        <f>_xlfn.IFNA(INDEX(MTT_codes,MATCH(loaded!BQ708,MTT,0)),"")</f>
        <v/>
      </c>
      <c r="AJ708">
        <f>_xlfn.IFNA(INDEX(mental_codes,MATCH(loaded!BS708,mental,0)),9)</f>
        <v>9</v>
      </c>
    </row>
    <row r="709" spans="2:36">
      <c r="B709">
        <f>loaded!C709</f>
        <v>0</v>
      </c>
      <c r="C709">
        <f>loaded!I709</f>
        <v>0</v>
      </c>
      <c r="D709">
        <f>IF(loaded!K709="Male",1,IF(loaded!K709="Female",2,9))</f>
        <v>9</v>
      </c>
      <c r="E709" s="89" t="e">
        <f>IF(stats!$Y$13,DATE(RIGHT(loaded!M709,4),MID(loaded!M709,3,2),LEFT(loaded!M709,2)),DATE(RIGHT(loaded!M709,4), MID(loaded!M709,4,2),LEFT(loaded!M709,2)))</f>
        <v>#VALUE!</v>
      </c>
      <c r="F709" s="67" t="e">
        <f t="shared" si="22"/>
        <v>#VALUE!</v>
      </c>
      <c r="G709" t="str">
        <f>LEFT(loaded!O709,3)</f>
        <v/>
      </c>
      <c r="H709" s="67" t="str">
        <f>_xlfn.IFNA(INDEX(cntry_codes,MATCH(loaded!Q709,countries,0)),IF(loaded!Q709="","0003",""))</f>
        <v>0003</v>
      </c>
      <c r="I709" t="e">
        <f>INDEX(atsi_codes,MATCH(loaded!S709,atsi,0))</f>
        <v>#N/A</v>
      </c>
      <c r="J709" t="e">
        <f>INDEX(lang_codes,MATCH(loaded!U709,lang,0))</f>
        <v>#N/A</v>
      </c>
      <c r="K709" s="6">
        <f>loaded!W709</f>
        <v>0</v>
      </c>
      <c r="L709" t="e">
        <f>INDEX(us_acc_codes,MATCH(loaded!Y709,us_acc,0))</f>
        <v>#N/A</v>
      </c>
      <c r="M709" t="e">
        <f>INDEX(client_codes,MATCH(loaded!AA709,client,0))</f>
        <v>#N/A</v>
      </c>
      <c r="N709" t="e">
        <f>INDEX(src_ref_codes,MATCH(loaded!AC709,src_ref,0))</f>
        <v>#N/A</v>
      </c>
      <c r="O709" s="89" t="e">
        <f>IF(stats!$Y$13,DATE(RIGHT(loaded!AE709,4),MID(loaded!AE709,3,2),LEFT(loaded!AE709,2)),DATE(RIGHT(loaded!AE709,4),MID(loaded!AE709,4,2),LEFT(loaded!AE709,2)))</f>
        <v>#VALUE!</v>
      </c>
      <c r="P709" s="89" t="e">
        <f>IF(stats!$Y$13,DATE(RIGHT(loaded!AG709,4),MID(loaded!AG709,3,2),LEFT(loaded!AG709,2)),DATE(RIGHT(loaded!AG709,4),MID(loaded!AG709,4,2),LEFT(loaded!AG709,2)))</f>
        <v>#VALUE!</v>
      </c>
      <c r="Q709" s="67" t="e">
        <f t="shared" si="23"/>
        <v>#VALUE!</v>
      </c>
      <c r="R709" t="e">
        <f>INDEX(reces_codes,MATCH(loaded!AI709,reason,0))</f>
        <v>#N/A</v>
      </c>
      <c r="S709" t="e">
        <f>INDEX(TDS_codes,MATCH(loaded!AK709,TDS,0))</f>
        <v>#N/A</v>
      </c>
      <c r="T709" t="e">
        <f>IF(M709=2,"",INDEX(method_codes,MATCH(loaded!AM709,method,0)))</f>
        <v>#N/A</v>
      </c>
      <c r="U709" t="e">
        <f>IF(M709=2,"",INDEX(inj_codes,MATCH(loaded!AO709,inj,0)))</f>
        <v>#N/A</v>
      </c>
      <c r="V709" t="e">
        <f>IF(M709=2,"",INDEX(drug_codes,MATCH(loaded!AQ709,drug,0)))</f>
        <v>#N/A</v>
      </c>
      <c r="W709" t="e">
        <f>IF(M709=2,"",_xlfn.IFNA(INDEX(drug_codes,MATCH(loaded!AS709,drug,0)),""))</f>
        <v>#N/A</v>
      </c>
      <c r="X709" t="e">
        <f>IF(M709=2,"",_xlfn.IFNA(INDEX(drug_codes,MATCH(loaded!AU709,drug,0)),""))</f>
        <v>#N/A</v>
      </c>
      <c r="Y709" t="e">
        <f>IF(M709=2,"",_xlfn.IFNA(INDEX(drug_codes,MATCH(loaded!AW709,drug,0)),""))</f>
        <v>#N/A</v>
      </c>
      <c r="Z709" t="e">
        <f>IF(M709=2,"",_xlfn.IFNA(INDEX(drug_codes,MATCH(loaded!AY709,drug,0)),""))</f>
        <v>#N/A</v>
      </c>
      <c r="AA709" t="e">
        <f>IF(M709=2,"",_xlfn.IFNA(INDEX(drug_codes,MATCH(loaded!BA709,drug,0)),""))</f>
        <v>#N/A</v>
      </c>
      <c r="AB709" t="e">
        <f>INDEX(MTT_codes,MATCH(loaded!BC709,MTT,0))</f>
        <v>#N/A</v>
      </c>
      <c r="AC709" t="str">
        <f>_xlfn.IFNA(INDEX(MTT_codes,MATCH(loaded!BE709,MTT,0)),"")</f>
        <v/>
      </c>
      <c r="AD709" t="str">
        <f>_xlfn.IFNA(INDEX(MTT_codes,MATCH(loaded!BG709,MTT,0)),"")</f>
        <v/>
      </c>
      <c r="AE709" t="str">
        <f>_xlfn.IFNA(INDEX(MTT_codes,MATCH(loaded!BI709,MTT,0)),"")</f>
        <v/>
      </c>
      <c r="AF709" t="str">
        <f>_xlfn.IFNA(INDEX(MTT_codes,MATCH(loaded!BK709,MTT,0)),"")</f>
        <v/>
      </c>
      <c r="AG709" t="str">
        <f>_xlfn.IFNA(INDEX(MTT_codes,MATCH(loaded!BM709,MTT,0)),"")</f>
        <v/>
      </c>
      <c r="AH709" t="e">
        <f>INDEX(liv_ar_codes,MATCH(loaded!BO709,liv_ar,0))</f>
        <v>#N/A</v>
      </c>
      <c r="AI709" t="str">
        <f>_xlfn.IFNA(INDEX(MTT_codes,MATCH(loaded!BQ709,MTT,0)),"")</f>
        <v/>
      </c>
      <c r="AJ709">
        <f>_xlfn.IFNA(INDEX(mental_codes,MATCH(loaded!BS709,mental,0)),9)</f>
        <v>9</v>
      </c>
    </row>
    <row r="710" spans="2:36">
      <c r="B710">
        <f>loaded!C710</f>
        <v>0</v>
      </c>
      <c r="C710">
        <f>loaded!I710</f>
        <v>0</v>
      </c>
      <c r="D710">
        <f>IF(loaded!K710="Male",1,IF(loaded!K710="Female",2,9))</f>
        <v>9</v>
      </c>
      <c r="E710" s="89" t="e">
        <f>IF(stats!$Y$13,DATE(RIGHT(loaded!M710,4),MID(loaded!M710,3,2),LEFT(loaded!M710,2)),DATE(RIGHT(loaded!M710,4), MID(loaded!M710,4,2),LEFT(loaded!M710,2)))</f>
        <v>#VALUE!</v>
      </c>
      <c r="F710" s="67" t="e">
        <f t="shared" si="22"/>
        <v>#VALUE!</v>
      </c>
      <c r="G710" t="str">
        <f>LEFT(loaded!O710,3)</f>
        <v/>
      </c>
      <c r="H710" s="67" t="str">
        <f>_xlfn.IFNA(INDEX(cntry_codes,MATCH(loaded!Q710,countries,0)),IF(loaded!Q710="","0003",""))</f>
        <v>0003</v>
      </c>
      <c r="I710" t="e">
        <f>INDEX(atsi_codes,MATCH(loaded!S710,atsi,0))</f>
        <v>#N/A</v>
      </c>
      <c r="J710" t="e">
        <f>INDEX(lang_codes,MATCH(loaded!U710,lang,0))</f>
        <v>#N/A</v>
      </c>
      <c r="K710" s="6">
        <f>loaded!W710</f>
        <v>0</v>
      </c>
      <c r="L710" t="e">
        <f>INDEX(us_acc_codes,MATCH(loaded!Y710,us_acc,0))</f>
        <v>#N/A</v>
      </c>
      <c r="M710" t="e">
        <f>INDEX(client_codes,MATCH(loaded!AA710,client,0))</f>
        <v>#N/A</v>
      </c>
      <c r="N710" t="e">
        <f>INDEX(src_ref_codes,MATCH(loaded!AC710,src_ref,0))</f>
        <v>#N/A</v>
      </c>
      <c r="O710" s="89" t="e">
        <f>IF(stats!$Y$13,DATE(RIGHT(loaded!AE710,4),MID(loaded!AE710,3,2),LEFT(loaded!AE710,2)),DATE(RIGHT(loaded!AE710,4),MID(loaded!AE710,4,2),LEFT(loaded!AE710,2)))</f>
        <v>#VALUE!</v>
      </c>
      <c r="P710" s="89" t="e">
        <f>IF(stats!$Y$13,DATE(RIGHT(loaded!AG710,4),MID(loaded!AG710,3,2),LEFT(loaded!AG710,2)),DATE(RIGHT(loaded!AG710,4),MID(loaded!AG710,4,2),LEFT(loaded!AG710,2)))</f>
        <v>#VALUE!</v>
      </c>
      <c r="Q710" s="67" t="e">
        <f t="shared" si="23"/>
        <v>#VALUE!</v>
      </c>
      <c r="R710" t="e">
        <f>INDEX(reces_codes,MATCH(loaded!AI710,reason,0))</f>
        <v>#N/A</v>
      </c>
      <c r="S710" t="e">
        <f>INDEX(TDS_codes,MATCH(loaded!AK710,TDS,0))</f>
        <v>#N/A</v>
      </c>
      <c r="T710" t="e">
        <f>IF(M710=2,"",INDEX(method_codes,MATCH(loaded!AM710,method,0)))</f>
        <v>#N/A</v>
      </c>
      <c r="U710" t="e">
        <f>IF(M710=2,"",INDEX(inj_codes,MATCH(loaded!AO710,inj,0)))</f>
        <v>#N/A</v>
      </c>
      <c r="V710" t="e">
        <f>IF(M710=2,"",INDEX(drug_codes,MATCH(loaded!AQ710,drug,0)))</f>
        <v>#N/A</v>
      </c>
      <c r="W710" t="e">
        <f>IF(M710=2,"",_xlfn.IFNA(INDEX(drug_codes,MATCH(loaded!AS710,drug,0)),""))</f>
        <v>#N/A</v>
      </c>
      <c r="X710" t="e">
        <f>IF(M710=2,"",_xlfn.IFNA(INDEX(drug_codes,MATCH(loaded!AU710,drug,0)),""))</f>
        <v>#N/A</v>
      </c>
      <c r="Y710" t="e">
        <f>IF(M710=2,"",_xlfn.IFNA(INDEX(drug_codes,MATCH(loaded!AW710,drug,0)),""))</f>
        <v>#N/A</v>
      </c>
      <c r="Z710" t="e">
        <f>IF(M710=2,"",_xlfn.IFNA(INDEX(drug_codes,MATCH(loaded!AY710,drug,0)),""))</f>
        <v>#N/A</v>
      </c>
      <c r="AA710" t="e">
        <f>IF(M710=2,"",_xlfn.IFNA(INDEX(drug_codes,MATCH(loaded!BA710,drug,0)),""))</f>
        <v>#N/A</v>
      </c>
      <c r="AB710" t="e">
        <f>INDEX(MTT_codes,MATCH(loaded!BC710,MTT,0))</f>
        <v>#N/A</v>
      </c>
      <c r="AC710" t="str">
        <f>_xlfn.IFNA(INDEX(MTT_codes,MATCH(loaded!BE710,MTT,0)),"")</f>
        <v/>
      </c>
      <c r="AD710" t="str">
        <f>_xlfn.IFNA(INDEX(MTT_codes,MATCH(loaded!BG710,MTT,0)),"")</f>
        <v/>
      </c>
      <c r="AE710" t="str">
        <f>_xlfn.IFNA(INDEX(MTT_codes,MATCH(loaded!BI710,MTT,0)),"")</f>
        <v/>
      </c>
      <c r="AF710" t="str">
        <f>_xlfn.IFNA(INDEX(MTT_codes,MATCH(loaded!BK710,MTT,0)),"")</f>
        <v/>
      </c>
      <c r="AG710" t="str">
        <f>_xlfn.IFNA(INDEX(MTT_codes,MATCH(loaded!BM710,MTT,0)),"")</f>
        <v/>
      </c>
      <c r="AH710" t="e">
        <f>INDEX(liv_ar_codes,MATCH(loaded!BO710,liv_ar,0))</f>
        <v>#N/A</v>
      </c>
      <c r="AI710" t="str">
        <f>_xlfn.IFNA(INDEX(MTT_codes,MATCH(loaded!BQ710,MTT,0)),"")</f>
        <v/>
      </c>
      <c r="AJ710">
        <f>_xlfn.IFNA(INDEX(mental_codes,MATCH(loaded!BS710,mental,0)),9)</f>
        <v>9</v>
      </c>
    </row>
    <row r="711" spans="2:36">
      <c r="B711">
        <f>loaded!C711</f>
        <v>0</v>
      </c>
      <c r="C711">
        <f>loaded!I711</f>
        <v>0</v>
      </c>
      <c r="D711">
        <f>IF(loaded!K711="Male",1,IF(loaded!K711="Female",2,9))</f>
        <v>9</v>
      </c>
      <c r="E711" s="89" t="e">
        <f>IF(stats!$Y$13,DATE(RIGHT(loaded!M711,4),MID(loaded!M711,3,2),LEFT(loaded!M711,2)),DATE(RIGHT(loaded!M711,4), MID(loaded!M711,4,2),LEFT(loaded!M711,2)))</f>
        <v>#VALUE!</v>
      </c>
      <c r="F711" s="67" t="e">
        <f t="shared" si="22"/>
        <v>#VALUE!</v>
      </c>
      <c r="G711" t="str">
        <f>LEFT(loaded!O711,3)</f>
        <v/>
      </c>
      <c r="H711" s="67" t="str">
        <f>_xlfn.IFNA(INDEX(cntry_codes,MATCH(loaded!Q711,countries,0)),IF(loaded!Q711="","0003",""))</f>
        <v>0003</v>
      </c>
      <c r="I711" t="e">
        <f>INDEX(atsi_codes,MATCH(loaded!S711,atsi,0))</f>
        <v>#N/A</v>
      </c>
      <c r="J711" t="e">
        <f>INDEX(lang_codes,MATCH(loaded!U711,lang,0))</f>
        <v>#N/A</v>
      </c>
      <c r="K711" s="6">
        <f>loaded!W711</f>
        <v>0</v>
      </c>
      <c r="L711" t="e">
        <f>INDEX(us_acc_codes,MATCH(loaded!Y711,us_acc,0))</f>
        <v>#N/A</v>
      </c>
      <c r="M711" t="e">
        <f>INDEX(client_codes,MATCH(loaded!AA711,client,0))</f>
        <v>#N/A</v>
      </c>
      <c r="N711" t="e">
        <f>INDEX(src_ref_codes,MATCH(loaded!AC711,src_ref,0))</f>
        <v>#N/A</v>
      </c>
      <c r="O711" s="89" t="e">
        <f>IF(stats!$Y$13,DATE(RIGHT(loaded!AE711,4),MID(loaded!AE711,3,2),LEFT(loaded!AE711,2)),DATE(RIGHT(loaded!AE711,4),MID(loaded!AE711,4,2),LEFT(loaded!AE711,2)))</f>
        <v>#VALUE!</v>
      </c>
      <c r="P711" s="89" t="e">
        <f>IF(stats!$Y$13,DATE(RIGHT(loaded!AG711,4),MID(loaded!AG711,3,2),LEFT(loaded!AG711,2)),DATE(RIGHT(loaded!AG711,4),MID(loaded!AG711,4,2),LEFT(loaded!AG711,2)))</f>
        <v>#VALUE!</v>
      </c>
      <c r="Q711" s="67" t="e">
        <f t="shared" si="23"/>
        <v>#VALUE!</v>
      </c>
      <c r="R711" t="e">
        <f>INDEX(reces_codes,MATCH(loaded!AI711,reason,0))</f>
        <v>#N/A</v>
      </c>
      <c r="S711" t="e">
        <f>INDEX(TDS_codes,MATCH(loaded!AK711,TDS,0))</f>
        <v>#N/A</v>
      </c>
      <c r="T711" t="e">
        <f>IF(M711=2,"",INDEX(method_codes,MATCH(loaded!AM711,method,0)))</f>
        <v>#N/A</v>
      </c>
      <c r="U711" t="e">
        <f>IF(M711=2,"",INDEX(inj_codes,MATCH(loaded!AO711,inj,0)))</f>
        <v>#N/A</v>
      </c>
      <c r="V711" t="e">
        <f>IF(M711=2,"",INDEX(drug_codes,MATCH(loaded!AQ711,drug,0)))</f>
        <v>#N/A</v>
      </c>
      <c r="W711" t="e">
        <f>IF(M711=2,"",_xlfn.IFNA(INDEX(drug_codes,MATCH(loaded!AS711,drug,0)),""))</f>
        <v>#N/A</v>
      </c>
      <c r="X711" t="e">
        <f>IF(M711=2,"",_xlfn.IFNA(INDEX(drug_codes,MATCH(loaded!AU711,drug,0)),""))</f>
        <v>#N/A</v>
      </c>
      <c r="Y711" t="e">
        <f>IF(M711=2,"",_xlfn.IFNA(INDEX(drug_codes,MATCH(loaded!AW711,drug,0)),""))</f>
        <v>#N/A</v>
      </c>
      <c r="Z711" t="e">
        <f>IF(M711=2,"",_xlfn.IFNA(INDEX(drug_codes,MATCH(loaded!AY711,drug,0)),""))</f>
        <v>#N/A</v>
      </c>
      <c r="AA711" t="e">
        <f>IF(M711=2,"",_xlfn.IFNA(INDEX(drug_codes,MATCH(loaded!BA711,drug,0)),""))</f>
        <v>#N/A</v>
      </c>
      <c r="AB711" t="e">
        <f>INDEX(MTT_codes,MATCH(loaded!BC711,MTT,0))</f>
        <v>#N/A</v>
      </c>
      <c r="AC711" t="str">
        <f>_xlfn.IFNA(INDEX(MTT_codes,MATCH(loaded!BE711,MTT,0)),"")</f>
        <v/>
      </c>
      <c r="AD711" t="str">
        <f>_xlfn.IFNA(INDEX(MTT_codes,MATCH(loaded!BG711,MTT,0)),"")</f>
        <v/>
      </c>
      <c r="AE711" t="str">
        <f>_xlfn.IFNA(INDEX(MTT_codes,MATCH(loaded!BI711,MTT,0)),"")</f>
        <v/>
      </c>
      <c r="AF711" t="str">
        <f>_xlfn.IFNA(INDEX(MTT_codes,MATCH(loaded!BK711,MTT,0)),"")</f>
        <v/>
      </c>
      <c r="AG711" t="str">
        <f>_xlfn.IFNA(INDEX(MTT_codes,MATCH(loaded!BM711,MTT,0)),"")</f>
        <v/>
      </c>
      <c r="AH711" t="e">
        <f>INDEX(liv_ar_codes,MATCH(loaded!BO711,liv_ar,0))</f>
        <v>#N/A</v>
      </c>
      <c r="AI711" t="str">
        <f>_xlfn.IFNA(INDEX(MTT_codes,MATCH(loaded!BQ711,MTT,0)),"")</f>
        <v/>
      </c>
      <c r="AJ711">
        <f>_xlfn.IFNA(INDEX(mental_codes,MATCH(loaded!BS711,mental,0)),9)</f>
        <v>9</v>
      </c>
    </row>
    <row r="712" spans="2:36">
      <c r="B712">
        <f>loaded!C712</f>
        <v>0</v>
      </c>
      <c r="C712">
        <f>loaded!I712</f>
        <v>0</v>
      </c>
      <c r="D712">
        <f>IF(loaded!K712="Male",1,IF(loaded!K712="Female",2,9))</f>
        <v>9</v>
      </c>
      <c r="E712" s="89" t="e">
        <f>IF(stats!$Y$13,DATE(RIGHT(loaded!M712,4),MID(loaded!M712,3,2),LEFT(loaded!M712,2)),DATE(RIGHT(loaded!M712,4), MID(loaded!M712,4,2),LEFT(loaded!M712,2)))</f>
        <v>#VALUE!</v>
      </c>
      <c r="F712" s="67" t="e">
        <f t="shared" si="22"/>
        <v>#VALUE!</v>
      </c>
      <c r="G712" t="str">
        <f>LEFT(loaded!O712,3)</f>
        <v/>
      </c>
      <c r="H712" s="67" t="str">
        <f>_xlfn.IFNA(INDEX(cntry_codes,MATCH(loaded!Q712,countries,0)),IF(loaded!Q712="","0003",""))</f>
        <v>0003</v>
      </c>
      <c r="I712" t="e">
        <f>INDEX(atsi_codes,MATCH(loaded!S712,atsi,0))</f>
        <v>#N/A</v>
      </c>
      <c r="J712" t="e">
        <f>INDEX(lang_codes,MATCH(loaded!U712,lang,0))</f>
        <v>#N/A</v>
      </c>
      <c r="K712" s="6">
        <f>loaded!W712</f>
        <v>0</v>
      </c>
      <c r="L712" t="e">
        <f>INDEX(us_acc_codes,MATCH(loaded!Y712,us_acc,0))</f>
        <v>#N/A</v>
      </c>
      <c r="M712" t="e">
        <f>INDEX(client_codes,MATCH(loaded!AA712,client,0))</f>
        <v>#N/A</v>
      </c>
      <c r="N712" t="e">
        <f>INDEX(src_ref_codes,MATCH(loaded!AC712,src_ref,0))</f>
        <v>#N/A</v>
      </c>
      <c r="O712" s="89" t="e">
        <f>IF(stats!$Y$13,DATE(RIGHT(loaded!AE712,4),MID(loaded!AE712,3,2),LEFT(loaded!AE712,2)),DATE(RIGHT(loaded!AE712,4),MID(loaded!AE712,4,2),LEFT(loaded!AE712,2)))</f>
        <v>#VALUE!</v>
      </c>
      <c r="P712" s="89" t="e">
        <f>IF(stats!$Y$13,DATE(RIGHT(loaded!AG712,4),MID(loaded!AG712,3,2),LEFT(loaded!AG712,2)),DATE(RIGHT(loaded!AG712,4),MID(loaded!AG712,4,2),LEFT(loaded!AG712,2)))</f>
        <v>#VALUE!</v>
      </c>
      <c r="Q712" s="67" t="e">
        <f t="shared" si="23"/>
        <v>#VALUE!</v>
      </c>
      <c r="R712" t="e">
        <f>INDEX(reces_codes,MATCH(loaded!AI712,reason,0))</f>
        <v>#N/A</v>
      </c>
      <c r="S712" t="e">
        <f>INDEX(TDS_codes,MATCH(loaded!AK712,TDS,0))</f>
        <v>#N/A</v>
      </c>
      <c r="T712" t="e">
        <f>IF(M712=2,"",INDEX(method_codes,MATCH(loaded!AM712,method,0)))</f>
        <v>#N/A</v>
      </c>
      <c r="U712" t="e">
        <f>IF(M712=2,"",INDEX(inj_codes,MATCH(loaded!AO712,inj,0)))</f>
        <v>#N/A</v>
      </c>
      <c r="V712" t="e">
        <f>IF(M712=2,"",INDEX(drug_codes,MATCH(loaded!AQ712,drug,0)))</f>
        <v>#N/A</v>
      </c>
      <c r="W712" t="e">
        <f>IF(M712=2,"",_xlfn.IFNA(INDEX(drug_codes,MATCH(loaded!AS712,drug,0)),""))</f>
        <v>#N/A</v>
      </c>
      <c r="X712" t="e">
        <f>IF(M712=2,"",_xlfn.IFNA(INDEX(drug_codes,MATCH(loaded!AU712,drug,0)),""))</f>
        <v>#N/A</v>
      </c>
      <c r="Y712" t="e">
        <f>IF(M712=2,"",_xlfn.IFNA(INDEX(drug_codes,MATCH(loaded!AW712,drug,0)),""))</f>
        <v>#N/A</v>
      </c>
      <c r="Z712" t="e">
        <f>IF(M712=2,"",_xlfn.IFNA(INDEX(drug_codes,MATCH(loaded!AY712,drug,0)),""))</f>
        <v>#N/A</v>
      </c>
      <c r="AA712" t="e">
        <f>IF(M712=2,"",_xlfn.IFNA(INDEX(drug_codes,MATCH(loaded!BA712,drug,0)),""))</f>
        <v>#N/A</v>
      </c>
      <c r="AB712" t="e">
        <f>INDEX(MTT_codes,MATCH(loaded!BC712,MTT,0))</f>
        <v>#N/A</v>
      </c>
      <c r="AC712" t="str">
        <f>_xlfn.IFNA(INDEX(MTT_codes,MATCH(loaded!BE712,MTT,0)),"")</f>
        <v/>
      </c>
      <c r="AD712" t="str">
        <f>_xlfn.IFNA(INDEX(MTT_codes,MATCH(loaded!BG712,MTT,0)),"")</f>
        <v/>
      </c>
      <c r="AE712" t="str">
        <f>_xlfn.IFNA(INDEX(MTT_codes,MATCH(loaded!BI712,MTT,0)),"")</f>
        <v/>
      </c>
      <c r="AF712" t="str">
        <f>_xlfn.IFNA(INDEX(MTT_codes,MATCH(loaded!BK712,MTT,0)),"")</f>
        <v/>
      </c>
      <c r="AG712" t="str">
        <f>_xlfn.IFNA(INDEX(MTT_codes,MATCH(loaded!BM712,MTT,0)),"")</f>
        <v/>
      </c>
      <c r="AH712" t="e">
        <f>INDEX(liv_ar_codes,MATCH(loaded!BO712,liv_ar,0))</f>
        <v>#N/A</v>
      </c>
      <c r="AI712" t="str">
        <f>_xlfn.IFNA(INDEX(MTT_codes,MATCH(loaded!BQ712,MTT,0)),"")</f>
        <v/>
      </c>
      <c r="AJ712">
        <f>_xlfn.IFNA(INDEX(mental_codes,MATCH(loaded!BS712,mental,0)),9)</f>
        <v>9</v>
      </c>
    </row>
    <row r="713" spans="2:36">
      <c r="B713">
        <f>loaded!C713</f>
        <v>0</v>
      </c>
      <c r="C713">
        <f>loaded!I713</f>
        <v>0</v>
      </c>
      <c r="D713">
        <f>IF(loaded!K713="Male",1,IF(loaded!K713="Female",2,9))</f>
        <v>9</v>
      </c>
      <c r="E713" s="89" t="e">
        <f>IF(stats!$Y$13,DATE(RIGHT(loaded!M713,4),MID(loaded!M713,3,2),LEFT(loaded!M713,2)),DATE(RIGHT(loaded!M713,4), MID(loaded!M713,4,2),LEFT(loaded!M713,2)))</f>
        <v>#VALUE!</v>
      </c>
      <c r="F713" s="67" t="e">
        <f t="shared" si="22"/>
        <v>#VALUE!</v>
      </c>
      <c r="G713" t="str">
        <f>LEFT(loaded!O713,3)</f>
        <v/>
      </c>
      <c r="H713" s="67" t="str">
        <f>_xlfn.IFNA(INDEX(cntry_codes,MATCH(loaded!Q713,countries,0)),IF(loaded!Q713="","0003",""))</f>
        <v>0003</v>
      </c>
      <c r="I713" t="e">
        <f>INDEX(atsi_codes,MATCH(loaded!S713,atsi,0))</f>
        <v>#N/A</v>
      </c>
      <c r="J713" t="e">
        <f>INDEX(lang_codes,MATCH(loaded!U713,lang,0))</f>
        <v>#N/A</v>
      </c>
      <c r="K713" s="6">
        <f>loaded!W713</f>
        <v>0</v>
      </c>
      <c r="L713" t="e">
        <f>INDEX(us_acc_codes,MATCH(loaded!Y713,us_acc,0))</f>
        <v>#N/A</v>
      </c>
      <c r="M713" t="e">
        <f>INDEX(client_codes,MATCH(loaded!AA713,client,0))</f>
        <v>#N/A</v>
      </c>
      <c r="N713" t="e">
        <f>INDEX(src_ref_codes,MATCH(loaded!AC713,src_ref,0))</f>
        <v>#N/A</v>
      </c>
      <c r="O713" s="89" t="e">
        <f>IF(stats!$Y$13,DATE(RIGHT(loaded!AE713,4),MID(loaded!AE713,3,2),LEFT(loaded!AE713,2)),DATE(RIGHT(loaded!AE713,4),MID(loaded!AE713,4,2),LEFT(loaded!AE713,2)))</f>
        <v>#VALUE!</v>
      </c>
      <c r="P713" s="89" t="e">
        <f>IF(stats!$Y$13,DATE(RIGHT(loaded!AG713,4),MID(loaded!AG713,3,2),LEFT(loaded!AG713,2)),DATE(RIGHT(loaded!AG713,4),MID(loaded!AG713,4,2),LEFT(loaded!AG713,2)))</f>
        <v>#VALUE!</v>
      </c>
      <c r="Q713" s="67" t="e">
        <f t="shared" si="23"/>
        <v>#VALUE!</v>
      </c>
      <c r="R713" t="e">
        <f>INDEX(reces_codes,MATCH(loaded!AI713,reason,0))</f>
        <v>#N/A</v>
      </c>
      <c r="S713" t="e">
        <f>INDEX(TDS_codes,MATCH(loaded!AK713,TDS,0))</f>
        <v>#N/A</v>
      </c>
      <c r="T713" t="e">
        <f>IF(M713=2,"",INDEX(method_codes,MATCH(loaded!AM713,method,0)))</f>
        <v>#N/A</v>
      </c>
      <c r="U713" t="e">
        <f>IF(M713=2,"",INDEX(inj_codes,MATCH(loaded!AO713,inj,0)))</f>
        <v>#N/A</v>
      </c>
      <c r="V713" t="e">
        <f>IF(M713=2,"",INDEX(drug_codes,MATCH(loaded!AQ713,drug,0)))</f>
        <v>#N/A</v>
      </c>
      <c r="W713" t="e">
        <f>IF(M713=2,"",_xlfn.IFNA(INDEX(drug_codes,MATCH(loaded!AS713,drug,0)),""))</f>
        <v>#N/A</v>
      </c>
      <c r="X713" t="e">
        <f>IF(M713=2,"",_xlfn.IFNA(INDEX(drug_codes,MATCH(loaded!AU713,drug,0)),""))</f>
        <v>#N/A</v>
      </c>
      <c r="Y713" t="e">
        <f>IF(M713=2,"",_xlfn.IFNA(INDEX(drug_codes,MATCH(loaded!AW713,drug,0)),""))</f>
        <v>#N/A</v>
      </c>
      <c r="Z713" t="e">
        <f>IF(M713=2,"",_xlfn.IFNA(INDEX(drug_codes,MATCH(loaded!AY713,drug,0)),""))</f>
        <v>#N/A</v>
      </c>
      <c r="AA713" t="e">
        <f>IF(M713=2,"",_xlfn.IFNA(INDEX(drug_codes,MATCH(loaded!BA713,drug,0)),""))</f>
        <v>#N/A</v>
      </c>
      <c r="AB713" t="e">
        <f>INDEX(MTT_codes,MATCH(loaded!BC713,MTT,0))</f>
        <v>#N/A</v>
      </c>
      <c r="AC713" t="str">
        <f>_xlfn.IFNA(INDEX(MTT_codes,MATCH(loaded!BE713,MTT,0)),"")</f>
        <v/>
      </c>
      <c r="AD713" t="str">
        <f>_xlfn.IFNA(INDEX(MTT_codes,MATCH(loaded!BG713,MTT,0)),"")</f>
        <v/>
      </c>
      <c r="AE713" t="str">
        <f>_xlfn.IFNA(INDEX(MTT_codes,MATCH(loaded!BI713,MTT,0)),"")</f>
        <v/>
      </c>
      <c r="AF713" t="str">
        <f>_xlfn.IFNA(INDEX(MTT_codes,MATCH(loaded!BK713,MTT,0)),"")</f>
        <v/>
      </c>
      <c r="AG713" t="str">
        <f>_xlfn.IFNA(INDEX(MTT_codes,MATCH(loaded!BM713,MTT,0)),"")</f>
        <v/>
      </c>
      <c r="AH713" t="e">
        <f>INDEX(liv_ar_codes,MATCH(loaded!BO713,liv_ar,0))</f>
        <v>#N/A</v>
      </c>
      <c r="AI713" t="str">
        <f>_xlfn.IFNA(INDEX(MTT_codes,MATCH(loaded!BQ713,MTT,0)),"")</f>
        <v/>
      </c>
      <c r="AJ713">
        <f>_xlfn.IFNA(INDEX(mental_codes,MATCH(loaded!BS713,mental,0)),9)</f>
        <v>9</v>
      </c>
    </row>
    <row r="714" spans="2:36">
      <c r="B714">
        <f>loaded!C714</f>
        <v>0</v>
      </c>
      <c r="C714">
        <f>loaded!I714</f>
        <v>0</v>
      </c>
      <c r="D714">
        <f>IF(loaded!K714="Male",1,IF(loaded!K714="Female",2,9))</f>
        <v>9</v>
      </c>
      <c r="E714" s="89" t="e">
        <f>IF(stats!$Y$13,DATE(RIGHT(loaded!M714,4),MID(loaded!M714,3,2),LEFT(loaded!M714,2)),DATE(RIGHT(loaded!M714,4), MID(loaded!M714,4,2),LEFT(loaded!M714,2)))</f>
        <v>#VALUE!</v>
      </c>
      <c r="F714" s="67" t="e">
        <f t="shared" si="22"/>
        <v>#VALUE!</v>
      </c>
      <c r="G714" t="str">
        <f>LEFT(loaded!O714,3)</f>
        <v/>
      </c>
      <c r="H714" s="67" t="str">
        <f>_xlfn.IFNA(INDEX(cntry_codes,MATCH(loaded!Q714,countries,0)),IF(loaded!Q714="","0003",""))</f>
        <v>0003</v>
      </c>
      <c r="I714" t="e">
        <f>INDEX(atsi_codes,MATCH(loaded!S714,atsi,0))</f>
        <v>#N/A</v>
      </c>
      <c r="J714" t="e">
        <f>INDEX(lang_codes,MATCH(loaded!U714,lang,0))</f>
        <v>#N/A</v>
      </c>
      <c r="K714" s="6">
        <f>loaded!W714</f>
        <v>0</v>
      </c>
      <c r="L714" t="e">
        <f>INDEX(us_acc_codes,MATCH(loaded!Y714,us_acc,0))</f>
        <v>#N/A</v>
      </c>
      <c r="M714" t="e">
        <f>INDEX(client_codes,MATCH(loaded!AA714,client,0))</f>
        <v>#N/A</v>
      </c>
      <c r="N714" t="e">
        <f>INDEX(src_ref_codes,MATCH(loaded!AC714,src_ref,0))</f>
        <v>#N/A</v>
      </c>
      <c r="O714" s="89" t="e">
        <f>IF(stats!$Y$13,DATE(RIGHT(loaded!AE714,4),MID(loaded!AE714,3,2),LEFT(loaded!AE714,2)),DATE(RIGHT(loaded!AE714,4),MID(loaded!AE714,4,2),LEFT(loaded!AE714,2)))</f>
        <v>#VALUE!</v>
      </c>
      <c r="P714" s="89" t="e">
        <f>IF(stats!$Y$13,DATE(RIGHT(loaded!AG714,4),MID(loaded!AG714,3,2),LEFT(loaded!AG714,2)),DATE(RIGHT(loaded!AG714,4),MID(loaded!AG714,4,2),LEFT(loaded!AG714,2)))</f>
        <v>#VALUE!</v>
      </c>
      <c r="Q714" s="67" t="e">
        <f t="shared" si="23"/>
        <v>#VALUE!</v>
      </c>
      <c r="R714" t="e">
        <f>INDEX(reces_codes,MATCH(loaded!AI714,reason,0))</f>
        <v>#N/A</v>
      </c>
      <c r="S714" t="e">
        <f>INDEX(TDS_codes,MATCH(loaded!AK714,TDS,0))</f>
        <v>#N/A</v>
      </c>
      <c r="T714" t="e">
        <f>IF(M714=2,"",INDEX(method_codes,MATCH(loaded!AM714,method,0)))</f>
        <v>#N/A</v>
      </c>
      <c r="U714" t="e">
        <f>IF(M714=2,"",INDEX(inj_codes,MATCH(loaded!AO714,inj,0)))</f>
        <v>#N/A</v>
      </c>
      <c r="V714" t="e">
        <f>IF(M714=2,"",INDEX(drug_codes,MATCH(loaded!AQ714,drug,0)))</f>
        <v>#N/A</v>
      </c>
      <c r="W714" t="e">
        <f>IF(M714=2,"",_xlfn.IFNA(INDEX(drug_codes,MATCH(loaded!AS714,drug,0)),""))</f>
        <v>#N/A</v>
      </c>
      <c r="X714" t="e">
        <f>IF(M714=2,"",_xlfn.IFNA(INDEX(drug_codes,MATCH(loaded!AU714,drug,0)),""))</f>
        <v>#N/A</v>
      </c>
      <c r="Y714" t="e">
        <f>IF(M714=2,"",_xlfn.IFNA(INDEX(drug_codes,MATCH(loaded!AW714,drug,0)),""))</f>
        <v>#N/A</v>
      </c>
      <c r="Z714" t="e">
        <f>IF(M714=2,"",_xlfn.IFNA(INDEX(drug_codes,MATCH(loaded!AY714,drug,0)),""))</f>
        <v>#N/A</v>
      </c>
      <c r="AA714" t="e">
        <f>IF(M714=2,"",_xlfn.IFNA(INDEX(drug_codes,MATCH(loaded!BA714,drug,0)),""))</f>
        <v>#N/A</v>
      </c>
      <c r="AB714" t="e">
        <f>INDEX(MTT_codes,MATCH(loaded!BC714,MTT,0))</f>
        <v>#N/A</v>
      </c>
      <c r="AC714" t="str">
        <f>_xlfn.IFNA(INDEX(MTT_codes,MATCH(loaded!BE714,MTT,0)),"")</f>
        <v/>
      </c>
      <c r="AD714" t="str">
        <f>_xlfn.IFNA(INDEX(MTT_codes,MATCH(loaded!BG714,MTT,0)),"")</f>
        <v/>
      </c>
      <c r="AE714" t="str">
        <f>_xlfn.IFNA(INDEX(MTT_codes,MATCH(loaded!BI714,MTT,0)),"")</f>
        <v/>
      </c>
      <c r="AF714" t="str">
        <f>_xlfn.IFNA(INDEX(MTT_codes,MATCH(loaded!BK714,MTT,0)),"")</f>
        <v/>
      </c>
      <c r="AG714" t="str">
        <f>_xlfn.IFNA(INDEX(MTT_codes,MATCH(loaded!BM714,MTT,0)),"")</f>
        <v/>
      </c>
      <c r="AH714" t="e">
        <f>INDEX(liv_ar_codes,MATCH(loaded!BO714,liv_ar,0))</f>
        <v>#N/A</v>
      </c>
      <c r="AI714" t="str">
        <f>_xlfn.IFNA(INDEX(MTT_codes,MATCH(loaded!BQ714,MTT,0)),"")</f>
        <v/>
      </c>
      <c r="AJ714">
        <f>_xlfn.IFNA(INDEX(mental_codes,MATCH(loaded!BS714,mental,0)),9)</f>
        <v>9</v>
      </c>
    </row>
    <row r="715" spans="2:36">
      <c r="B715">
        <f>loaded!C715</f>
        <v>0</v>
      </c>
      <c r="C715">
        <f>loaded!I715</f>
        <v>0</v>
      </c>
      <c r="D715">
        <f>IF(loaded!K715="Male",1,IF(loaded!K715="Female",2,9))</f>
        <v>9</v>
      </c>
      <c r="E715" s="89" t="e">
        <f>IF(stats!$Y$13,DATE(RIGHT(loaded!M715,4),MID(loaded!M715,3,2),LEFT(loaded!M715,2)),DATE(RIGHT(loaded!M715,4), MID(loaded!M715,4,2),LEFT(loaded!M715,2)))</f>
        <v>#VALUE!</v>
      </c>
      <c r="F715" s="67" t="e">
        <f t="shared" si="22"/>
        <v>#VALUE!</v>
      </c>
      <c r="G715" t="str">
        <f>LEFT(loaded!O715,3)</f>
        <v/>
      </c>
      <c r="H715" s="67" t="str">
        <f>_xlfn.IFNA(INDEX(cntry_codes,MATCH(loaded!Q715,countries,0)),IF(loaded!Q715="","0003",""))</f>
        <v>0003</v>
      </c>
      <c r="I715" t="e">
        <f>INDEX(atsi_codes,MATCH(loaded!S715,atsi,0))</f>
        <v>#N/A</v>
      </c>
      <c r="J715" t="e">
        <f>INDEX(lang_codes,MATCH(loaded!U715,lang,0))</f>
        <v>#N/A</v>
      </c>
      <c r="K715" s="6">
        <f>loaded!W715</f>
        <v>0</v>
      </c>
      <c r="L715" t="e">
        <f>INDEX(us_acc_codes,MATCH(loaded!Y715,us_acc,0))</f>
        <v>#N/A</v>
      </c>
      <c r="M715" t="e">
        <f>INDEX(client_codes,MATCH(loaded!AA715,client,0))</f>
        <v>#N/A</v>
      </c>
      <c r="N715" t="e">
        <f>INDEX(src_ref_codes,MATCH(loaded!AC715,src_ref,0))</f>
        <v>#N/A</v>
      </c>
      <c r="O715" s="89" t="e">
        <f>IF(stats!$Y$13,DATE(RIGHT(loaded!AE715,4),MID(loaded!AE715,3,2),LEFT(loaded!AE715,2)),DATE(RIGHT(loaded!AE715,4),MID(loaded!AE715,4,2),LEFT(loaded!AE715,2)))</f>
        <v>#VALUE!</v>
      </c>
      <c r="P715" s="89" t="e">
        <f>IF(stats!$Y$13,DATE(RIGHT(loaded!AG715,4),MID(loaded!AG715,3,2),LEFT(loaded!AG715,2)),DATE(RIGHT(loaded!AG715,4),MID(loaded!AG715,4,2),LEFT(loaded!AG715,2)))</f>
        <v>#VALUE!</v>
      </c>
      <c r="Q715" s="67" t="e">
        <f t="shared" si="23"/>
        <v>#VALUE!</v>
      </c>
      <c r="R715" t="e">
        <f>INDEX(reces_codes,MATCH(loaded!AI715,reason,0))</f>
        <v>#N/A</v>
      </c>
      <c r="S715" t="e">
        <f>INDEX(TDS_codes,MATCH(loaded!AK715,TDS,0))</f>
        <v>#N/A</v>
      </c>
      <c r="T715" t="e">
        <f>IF(M715=2,"",INDEX(method_codes,MATCH(loaded!AM715,method,0)))</f>
        <v>#N/A</v>
      </c>
      <c r="U715" t="e">
        <f>IF(M715=2,"",INDEX(inj_codes,MATCH(loaded!AO715,inj,0)))</f>
        <v>#N/A</v>
      </c>
      <c r="V715" t="e">
        <f>IF(M715=2,"",INDEX(drug_codes,MATCH(loaded!AQ715,drug,0)))</f>
        <v>#N/A</v>
      </c>
      <c r="W715" t="e">
        <f>IF(M715=2,"",_xlfn.IFNA(INDEX(drug_codes,MATCH(loaded!AS715,drug,0)),""))</f>
        <v>#N/A</v>
      </c>
      <c r="X715" t="e">
        <f>IF(M715=2,"",_xlfn.IFNA(INDEX(drug_codes,MATCH(loaded!AU715,drug,0)),""))</f>
        <v>#N/A</v>
      </c>
      <c r="Y715" t="e">
        <f>IF(M715=2,"",_xlfn.IFNA(INDEX(drug_codes,MATCH(loaded!AW715,drug,0)),""))</f>
        <v>#N/A</v>
      </c>
      <c r="Z715" t="e">
        <f>IF(M715=2,"",_xlfn.IFNA(INDEX(drug_codes,MATCH(loaded!AY715,drug,0)),""))</f>
        <v>#N/A</v>
      </c>
      <c r="AA715" t="e">
        <f>IF(M715=2,"",_xlfn.IFNA(INDEX(drug_codes,MATCH(loaded!BA715,drug,0)),""))</f>
        <v>#N/A</v>
      </c>
      <c r="AB715" t="e">
        <f>INDEX(MTT_codes,MATCH(loaded!BC715,MTT,0))</f>
        <v>#N/A</v>
      </c>
      <c r="AC715" t="str">
        <f>_xlfn.IFNA(INDEX(MTT_codes,MATCH(loaded!BE715,MTT,0)),"")</f>
        <v/>
      </c>
      <c r="AD715" t="str">
        <f>_xlfn.IFNA(INDEX(MTT_codes,MATCH(loaded!BG715,MTT,0)),"")</f>
        <v/>
      </c>
      <c r="AE715" t="str">
        <f>_xlfn.IFNA(INDEX(MTT_codes,MATCH(loaded!BI715,MTT,0)),"")</f>
        <v/>
      </c>
      <c r="AF715" t="str">
        <f>_xlfn.IFNA(INDEX(MTT_codes,MATCH(loaded!BK715,MTT,0)),"")</f>
        <v/>
      </c>
      <c r="AG715" t="str">
        <f>_xlfn.IFNA(INDEX(MTT_codes,MATCH(loaded!BM715,MTT,0)),"")</f>
        <v/>
      </c>
      <c r="AH715" t="e">
        <f>INDEX(liv_ar_codes,MATCH(loaded!BO715,liv_ar,0))</f>
        <v>#N/A</v>
      </c>
      <c r="AI715" t="str">
        <f>_xlfn.IFNA(INDEX(MTT_codes,MATCH(loaded!BQ715,MTT,0)),"")</f>
        <v/>
      </c>
      <c r="AJ715">
        <f>_xlfn.IFNA(INDEX(mental_codes,MATCH(loaded!BS715,mental,0)),9)</f>
        <v>9</v>
      </c>
    </row>
    <row r="716" spans="2:36">
      <c r="B716">
        <f>loaded!C716</f>
        <v>0</v>
      </c>
      <c r="C716">
        <f>loaded!I716</f>
        <v>0</v>
      </c>
      <c r="D716">
        <f>IF(loaded!K716="Male",1,IF(loaded!K716="Female",2,9))</f>
        <v>9</v>
      </c>
      <c r="E716" s="89" t="e">
        <f>IF(stats!$Y$13,DATE(RIGHT(loaded!M716,4),MID(loaded!M716,3,2),LEFT(loaded!M716,2)),DATE(RIGHT(loaded!M716,4), MID(loaded!M716,4,2),LEFT(loaded!M716,2)))</f>
        <v>#VALUE!</v>
      </c>
      <c r="F716" s="67" t="e">
        <f t="shared" si="22"/>
        <v>#VALUE!</v>
      </c>
      <c r="G716" t="str">
        <f>LEFT(loaded!O716,3)</f>
        <v/>
      </c>
      <c r="H716" s="67" t="str">
        <f>_xlfn.IFNA(INDEX(cntry_codes,MATCH(loaded!Q716,countries,0)),IF(loaded!Q716="","0003",""))</f>
        <v>0003</v>
      </c>
      <c r="I716" t="e">
        <f>INDEX(atsi_codes,MATCH(loaded!S716,atsi,0))</f>
        <v>#N/A</v>
      </c>
      <c r="J716" t="e">
        <f>INDEX(lang_codes,MATCH(loaded!U716,lang,0))</f>
        <v>#N/A</v>
      </c>
      <c r="K716" s="6">
        <f>loaded!W716</f>
        <v>0</v>
      </c>
      <c r="L716" t="e">
        <f>INDEX(us_acc_codes,MATCH(loaded!Y716,us_acc,0))</f>
        <v>#N/A</v>
      </c>
      <c r="M716" t="e">
        <f>INDEX(client_codes,MATCH(loaded!AA716,client,0))</f>
        <v>#N/A</v>
      </c>
      <c r="N716" t="e">
        <f>INDEX(src_ref_codes,MATCH(loaded!AC716,src_ref,0))</f>
        <v>#N/A</v>
      </c>
      <c r="O716" s="89" t="e">
        <f>IF(stats!$Y$13,DATE(RIGHT(loaded!AE716,4),MID(loaded!AE716,3,2),LEFT(loaded!AE716,2)),DATE(RIGHT(loaded!AE716,4),MID(loaded!AE716,4,2),LEFT(loaded!AE716,2)))</f>
        <v>#VALUE!</v>
      </c>
      <c r="P716" s="89" t="e">
        <f>IF(stats!$Y$13,DATE(RIGHT(loaded!AG716,4),MID(loaded!AG716,3,2),LEFT(loaded!AG716,2)),DATE(RIGHT(loaded!AG716,4),MID(loaded!AG716,4,2),LEFT(loaded!AG716,2)))</f>
        <v>#VALUE!</v>
      </c>
      <c r="Q716" s="67" t="e">
        <f t="shared" si="23"/>
        <v>#VALUE!</v>
      </c>
      <c r="R716" t="e">
        <f>INDEX(reces_codes,MATCH(loaded!AI716,reason,0))</f>
        <v>#N/A</v>
      </c>
      <c r="S716" t="e">
        <f>INDEX(TDS_codes,MATCH(loaded!AK716,TDS,0))</f>
        <v>#N/A</v>
      </c>
      <c r="T716" t="e">
        <f>IF(M716=2,"",INDEX(method_codes,MATCH(loaded!AM716,method,0)))</f>
        <v>#N/A</v>
      </c>
      <c r="U716" t="e">
        <f>IF(M716=2,"",INDEX(inj_codes,MATCH(loaded!AO716,inj,0)))</f>
        <v>#N/A</v>
      </c>
      <c r="V716" t="e">
        <f>IF(M716=2,"",INDEX(drug_codes,MATCH(loaded!AQ716,drug,0)))</f>
        <v>#N/A</v>
      </c>
      <c r="W716" t="e">
        <f>IF(M716=2,"",_xlfn.IFNA(INDEX(drug_codes,MATCH(loaded!AS716,drug,0)),""))</f>
        <v>#N/A</v>
      </c>
      <c r="X716" t="e">
        <f>IF(M716=2,"",_xlfn.IFNA(INDEX(drug_codes,MATCH(loaded!AU716,drug,0)),""))</f>
        <v>#N/A</v>
      </c>
      <c r="Y716" t="e">
        <f>IF(M716=2,"",_xlfn.IFNA(INDEX(drug_codes,MATCH(loaded!AW716,drug,0)),""))</f>
        <v>#N/A</v>
      </c>
      <c r="Z716" t="e">
        <f>IF(M716=2,"",_xlfn.IFNA(INDEX(drug_codes,MATCH(loaded!AY716,drug,0)),""))</f>
        <v>#N/A</v>
      </c>
      <c r="AA716" t="e">
        <f>IF(M716=2,"",_xlfn.IFNA(INDEX(drug_codes,MATCH(loaded!BA716,drug,0)),""))</f>
        <v>#N/A</v>
      </c>
      <c r="AB716" t="e">
        <f>INDEX(MTT_codes,MATCH(loaded!BC716,MTT,0))</f>
        <v>#N/A</v>
      </c>
      <c r="AC716" t="str">
        <f>_xlfn.IFNA(INDEX(MTT_codes,MATCH(loaded!BE716,MTT,0)),"")</f>
        <v/>
      </c>
      <c r="AD716" t="str">
        <f>_xlfn.IFNA(INDEX(MTT_codes,MATCH(loaded!BG716,MTT,0)),"")</f>
        <v/>
      </c>
      <c r="AE716" t="str">
        <f>_xlfn.IFNA(INDEX(MTT_codes,MATCH(loaded!BI716,MTT,0)),"")</f>
        <v/>
      </c>
      <c r="AF716" t="str">
        <f>_xlfn.IFNA(INDEX(MTT_codes,MATCH(loaded!BK716,MTT,0)),"")</f>
        <v/>
      </c>
      <c r="AG716" t="str">
        <f>_xlfn.IFNA(INDEX(MTT_codes,MATCH(loaded!BM716,MTT,0)),"")</f>
        <v/>
      </c>
      <c r="AH716" t="e">
        <f>INDEX(liv_ar_codes,MATCH(loaded!BO716,liv_ar,0))</f>
        <v>#N/A</v>
      </c>
      <c r="AI716" t="str">
        <f>_xlfn.IFNA(INDEX(MTT_codes,MATCH(loaded!BQ716,MTT,0)),"")</f>
        <v/>
      </c>
      <c r="AJ716">
        <f>_xlfn.IFNA(INDEX(mental_codes,MATCH(loaded!BS716,mental,0)),9)</f>
        <v>9</v>
      </c>
    </row>
    <row r="717" spans="2:36">
      <c r="B717">
        <f>loaded!C717</f>
        <v>0</v>
      </c>
      <c r="C717">
        <f>loaded!I717</f>
        <v>0</v>
      </c>
      <c r="D717">
        <f>IF(loaded!K717="Male",1,IF(loaded!K717="Female",2,9))</f>
        <v>9</v>
      </c>
      <c r="E717" s="89" t="e">
        <f>IF(stats!$Y$13,DATE(RIGHT(loaded!M717,4),MID(loaded!M717,3,2),LEFT(loaded!M717,2)),DATE(RIGHT(loaded!M717,4), MID(loaded!M717,4,2),LEFT(loaded!M717,2)))</f>
        <v>#VALUE!</v>
      </c>
      <c r="F717" s="67" t="e">
        <f t="shared" si="22"/>
        <v>#VALUE!</v>
      </c>
      <c r="G717" t="str">
        <f>LEFT(loaded!O717,3)</f>
        <v/>
      </c>
      <c r="H717" s="67" t="str">
        <f>_xlfn.IFNA(INDEX(cntry_codes,MATCH(loaded!Q717,countries,0)),IF(loaded!Q717="","0003",""))</f>
        <v>0003</v>
      </c>
      <c r="I717" t="e">
        <f>INDEX(atsi_codes,MATCH(loaded!S717,atsi,0))</f>
        <v>#N/A</v>
      </c>
      <c r="J717" t="e">
        <f>INDEX(lang_codes,MATCH(loaded!U717,lang,0))</f>
        <v>#N/A</v>
      </c>
      <c r="K717" s="6">
        <f>loaded!W717</f>
        <v>0</v>
      </c>
      <c r="L717" t="e">
        <f>INDEX(us_acc_codes,MATCH(loaded!Y717,us_acc,0))</f>
        <v>#N/A</v>
      </c>
      <c r="M717" t="e">
        <f>INDEX(client_codes,MATCH(loaded!AA717,client,0))</f>
        <v>#N/A</v>
      </c>
      <c r="N717" t="e">
        <f>INDEX(src_ref_codes,MATCH(loaded!AC717,src_ref,0))</f>
        <v>#N/A</v>
      </c>
      <c r="O717" s="89" t="e">
        <f>IF(stats!$Y$13,DATE(RIGHT(loaded!AE717,4),MID(loaded!AE717,3,2),LEFT(loaded!AE717,2)),DATE(RIGHT(loaded!AE717,4),MID(loaded!AE717,4,2),LEFT(loaded!AE717,2)))</f>
        <v>#VALUE!</v>
      </c>
      <c r="P717" s="89" t="e">
        <f>IF(stats!$Y$13,DATE(RIGHT(loaded!AG717,4),MID(loaded!AG717,3,2),LEFT(loaded!AG717,2)),DATE(RIGHT(loaded!AG717,4),MID(loaded!AG717,4,2),LEFT(loaded!AG717,2)))</f>
        <v>#VALUE!</v>
      </c>
      <c r="Q717" s="67" t="e">
        <f t="shared" si="23"/>
        <v>#VALUE!</v>
      </c>
      <c r="R717" t="e">
        <f>INDEX(reces_codes,MATCH(loaded!AI717,reason,0))</f>
        <v>#N/A</v>
      </c>
      <c r="S717" t="e">
        <f>INDEX(TDS_codes,MATCH(loaded!AK717,TDS,0))</f>
        <v>#N/A</v>
      </c>
      <c r="T717" t="e">
        <f>IF(M717=2,"",INDEX(method_codes,MATCH(loaded!AM717,method,0)))</f>
        <v>#N/A</v>
      </c>
      <c r="U717" t="e">
        <f>IF(M717=2,"",INDEX(inj_codes,MATCH(loaded!AO717,inj,0)))</f>
        <v>#N/A</v>
      </c>
      <c r="V717" t="e">
        <f>IF(M717=2,"",INDEX(drug_codes,MATCH(loaded!AQ717,drug,0)))</f>
        <v>#N/A</v>
      </c>
      <c r="W717" t="e">
        <f>IF(M717=2,"",_xlfn.IFNA(INDEX(drug_codes,MATCH(loaded!AS717,drug,0)),""))</f>
        <v>#N/A</v>
      </c>
      <c r="X717" t="e">
        <f>IF(M717=2,"",_xlfn.IFNA(INDEX(drug_codes,MATCH(loaded!AU717,drug,0)),""))</f>
        <v>#N/A</v>
      </c>
      <c r="Y717" t="e">
        <f>IF(M717=2,"",_xlfn.IFNA(INDEX(drug_codes,MATCH(loaded!AW717,drug,0)),""))</f>
        <v>#N/A</v>
      </c>
      <c r="Z717" t="e">
        <f>IF(M717=2,"",_xlfn.IFNA(INDEX(drug_codes,MATCH(loaded!AY717,drug,0)),""))</f>
        <v>#N/A</v>
      </c>
      <c r="AA717" t="e">
        <f>IF(M717=2,"",_xlfn.IFNA(INDEX(drug_codes,MATCH(loaded!BA717,drug,0)),""))</f>
        <v>#N/A</v>
      </c>
      <c r="AB717" t="e">
        <f>INDEX(MTT_codes,MATCH(loaded!BC717,MTT,0))</f>
        <v>#N/A</v>
      </c>
      <c r="AC717" t="str">
        <f>_xlfn.IFNA(INDEX(MTT_codes,MATCH(loaded!BE717,MTT,0)),"")</f>
        <v/>
      </c>
      <c r="AD717" t="str">
        <f>_xlfn.IFNA(INDEX(MTT_codes,MATCH(loaded!BG717,MTT,0)),"")</f>
        <v/>
      </c>
      <c r="AE717" t="str">
        <f>_xlfn.IFNA(INDEX(MTT_codes,MATCH(loaded!BI717,MTT,0)),"")</f>
        <v/>
      </c>
      <c r="AF717" t="str">
        <f>_xlfn.IFNA(INDEX(MTT_codes,MATCH(loaded!BK717,MTT,0)),"")</f>
        <v/>
      </c>
      <c r="AG717" t="str">
        <f>_xlfn.IFNA(INDEX(MTT_codes,MATCH(loaded!BM717,MTT,0)),"")</f>
        <v/>
      </c>
      <c r="AH717" t="e">
        <f>INDEX(liv_ar_codes,MATCH(loaded!BO717,liv_ar,0))</f>
        <v>#N/A</v>
      </c>
      <c r="AI717" t="str">
        <f>_xlfn.IFNA(INDEX(MTT_codes,MATCH(loaded!BQ717,MTT,0)),"")</f>
        <v/>
      </c>
      <c r="AJ717">
        <f>_xlfn.IFNA(INDEX(mental_codes,MATCH(loaded!BS717,mental,0)),9)</f>
        <v>9</v>
      </c>
    </row>
    <row r="718" spans="2:36">
      <c r="B718">
        <f>loaded!C718</f>
        <v>0</v>
      </c>
      <c r="C718">
        <f>loaded!I718</f>
        <v>0</v>
      </c>
      <c r="D718">
        <f>IF(loaded!K718="Male",1,IF(loaded!K718="Female",2,9))</f>
        <v>9</v>
      </c>
      <c r="E718" s="89" t="e">
        <f>IF(stats!$Y$13,DATE(RIGHT(loaded!M718,4),MID(loaded!M718,3,2),LEFT(loaded!M718,2)),DATE(RIGHT(loaded!M718,4), MID(loaded!M718,4,2),LEFT(loaded!M718,2)))</f>
        <v>#VALUE!</v>
      </c>
      <c r="F718" s="67" t="e">
        <f t="shared" si="22"/>
        <v>#VALUE!</v>
      </c>
      <c r="G718" t="str">
        <f>LEFT(loaded!O718,3)</f>
        <v/>
      </c>
      <c r="H718" s="67" t="str">
        <f>_xlfn.IFNA(INDEX(cntry_codes,MATCH(loaded!Q718,countries,0)),IF(loaded!Q718="","0003",""))</f>
        <v>0003</v>
      </c>
      <c r="I718" t="e">
        <f>INDEX(atsi_codes,MATCH(loaded!S718,atsi,0))</f>
        <v>#N/A</v>
      </c>
      <c r="J718" t="e">
        <f>INDEX(lang_codes,MATCH(loaded!U718,lang,0))</f>
        <v>#N/A</v>
      </c>
      <c r="K718" s="6">
        <f>loaded!W718</f>
        <v>0</v>
      </c>
      <c r="L718" t="e">
        <f>INDEX(us_acc_codes,MATCH(loaded!Y718,us_acc,0))</f>
        <v>#N/A</v>
      </c>
      <c r="M718" t="e">
        <f>INDEX(client_codes,MATCH(loaded!AA718,client,0))</f>
        <v>#N/A</v>
      </c>
      <c r="N718" t="e">
        <f>INDEX(src_ref_codes,MATCH(loaded!AC718,src_ref,0))</f>
        <v>#N/A</v>
      </c>
      <c r="O718" s="89" t="e">
        <f>IF(stats!$Y$13,DATE(RIGHT(loaded!AE718,4),MID(loaded!AE718,3,2),LEFT(loaded!AE718,2)),DATE(RIGHT(loaded!AE718,4),MID(loaded!AE718,4,2),LEFT(loaded!AE718,2)))</f>
        <v>#VALUE!</v>
      </c>
      <c r="P718" s="89" t="e">
        <f>IF(stats!$Y$13,DATE(RIGHT(loaded!AG718,4),MID(loaded!AG718,3,2),LEFT(loaded!AG718,2)),DATE(RIGHT(loaded!AG718,4),MID(loaded!AG718,4,2),LEFT(loaded!AG718,2)))</f>
        <v>#VALUE!</v>
      </c>
      <c r="Q718" s="67" t="e">
        <f t="shared" si="23"/>
        <v>#VALUE!</v>
      </c>
      <c r="R718" t="e">
        <f>INDEX(reces_codes,MATCH(loaded!AI718,reason,0))</f>
        <v>#N/A</v>
      </c>
      <c r="S718" t="e">
        <f>INDEX(TDS_codes,MATCH(loaded!AK718,TDS,0))</f>
        <v>#N/A</v>
      </c>
      <c r="T718" t="e">
        <f>IF(M718=2,"",INDEX(method_codes,MATCH(loaded!AM718,method,0)))</f>
        <v>#N/A</v>
      </c>
      <c r="U718" t="e">
        <f>IF(M718=2,"",INDEX(inj_codes,MATCH(loaded!AO718,inj,0)))</f>
        <v>#N/A</v>
      </c>
      <c r="V718" t="e">
        <f>IF(M718=2,"",INDEX(drug_codes,MATCH(loaded!AQ718,drug,0)))</f>
        <v>#N/A</v>
      </c>
      <c r="W718" t="e">
        <f>IF(M718=2,"",_xlfn.IFNA(INDEX(drug_codes,MATCH(loaded!AS718,drug,0)),""))</f>
        <v>#N/A</v>
      </c>
      <c r="X718" t="e">
        <f>IF(M718=2,"",_xlfn.IFNA(INDEX(drug_codes,MATCH(loaded!AU718,drug,0)),""))</f>
        <v>#N/A</v>
      </c>
      <c r="Y718" t="e">
        <f>IF(M718=2,"",_xlfn.IFNA(INDEX(drug_codes,MATCH(loaded!AW718,drug,0)),""))</f>
        <v>#N/A</v>
      </c>
      <c r="Z718" t="e">
        <f>IF(M718=2,"",_xlfn.IFNA(INDEX(drug_codes,MATCH(loaded!AY718,drug,0)),""))</f>
        <v>#N/A</v>
      </c>
      <c r="AA718" t="e">
        <f>IF(M718=2,"",_xlfn.IFNA(INDEX(drug_codes,MATCH(loaded!BA718,drug,0)),""))</f>
        <v>#N/A</v>
      </c>
      <c r="AB718" t="e">
        <f>INDEX(MTT_codes,MATCH(loaded!BC718,MTT,0))</f>
        <v>#N/A</v>
      </c>
      <c r="AC718" t="str">
        <f>_xlfn.IFNA(INDEX(MTT_codes,MATCH(loaded!BE718,MTT,0)),"")</f>
        <v/>
      </c>
      <c r="AD718" t="str">
        <f>_xlfn.IFNA(INDEX(MTT_codes,MATCH(loaded!BG718,MTT,0)),"")</f>
        <v/>
      </c>
      <c r="AE718" t="str">
        <f>_xlfn.IFNA(INDEX(MTT_codes,MATCH(loaded!BI718,MTT,0)),"")</f>
        <v/>
      </c>
      <c r="AF718" t="str">
        <f>_xlfn.IFNA(INDEX(MTT_codes,MATCH(loaded!BK718,MTT,0)),"")</f>
        <v/>
      </c>
      <c r="AG718" t="str">
        <f>_xlfn.IFNA(INDEX(MTT_codes,MATCH(loaded!BM718,MTT,0)),"")</f>
        <v/>
      </c>
      <c r="AH718" t="e">
        <f>INDEX(liv_ar_codes,MATCH(loaded!BO718,liv_ar,0))</f>
        <v>#N/A</v>
      </c>
      <c r="AI718" t="str">
        <f>_xlfn.IFNA(INDEX(MTT_codes,MATCH(loaded!BQ718,MTT,0)),"")</f>
        <v/>
      </c>
      <c r="AJ718">
        <f>_xlfn.IFNA(INDEX(mental_codes,MATCH(loaded!BS718,mental,0)),9)</f>
        <v>9</v>
      </c>
    </row>
    <row r="719" spans="2:36">
      <c r="B719">
        <f>loaded!C719</f>
        <v>0</v>
      </c>
      <c r="C719">
        <f>loaded!I719</f>
        <v>0</v>
      </c>
      <c r="D719">
        <f>IF(loaded!K719="Male",1,IF(loaded!K719="Female",2,9))</f>
        <v>9</v>
      </c>
      <c r="E719" s="89" t="e">
        <f>IF(stats!$Y$13,DATE(RIGHT(loaded!M719,4),MID(loaded!M719,3,2),LEFT(loaded!M719,2)),DATE(RIGHT(loaded!M719,4), MID(loaded!M719,4,2),LEFT(loaded!M719,2)))</f>
        <v>#VALUE!</v>
      </c>
      <c r="F719" s="67" t="e">
        <f t="shared" si="22"/>
        <v>#VALUE!</v>
      </c>
      <c r="G719" t="str">
        <f>LEFT(loaded!O719,3)</f>
        <v/>
      </c>
      <c r="H719" s="67" t="str">
        <f>_xlfn.IFNA(INDEX(cntry_codes,MATCH(loaded!Q719,countries,0)),IF(loaded!Q719="","0003",""))</f>
        <v>0003</v>
      </c>
      <c r="I719" t="e">
        <f>INDEX(atsi_codes,MATCH(loaded!S719,atsi,0))</f>
        <v>#N/A</v>
      </c>
      <c r="J719" t="e">
        <f>INDEX(lang_codes,MATCH(loaded!U719,lang,0))</f>
        <v>#N/A</v>
      </c>
      <c r="K719" s="6">
        <f>loaded!W719</f>
        <v>0</v>
      </c>
      <c r="L719" t="e">
        <f>INDEX(us_acc_codes,MATCH(loaded!Y719,us_acc,0))</f>
        <v>#N/A</v>
      </c>
      <c r="M719" t="e">
        <f>INDEX(client_codes,MATCH(loaded!AA719,client,0))</f>
        <v>#N/A</v>
      </c>
      <c r="N719" t="e">
        <f>INDEX(src_ref_codes,MATCH(loaded!AC719,src_ref,0))</f>
        <v>#N/A</v>
      </c>
      <c r="O719" s="89" t="e">
        <f>IF(stats!$Y$13,DATE(RIGHT(loaded!AE719,4),MID(loaded!AE719,3,2),LEFT(loaded!AE719,2)),DATE(RIGHT(loaded!AE719,4),MID(loaded!AE719,4,2),LEFT(loaded!AE719,2)))</f>
        <v>#VALUE!</v>
      </c>
      <c r="P719" s="89" t="e">
        <f>IF(stats!$Y$13,DATE(RIGHT(loaded!AG719,4),MID(loaded!AG719,3,2),LEFT(loaded!AG719,2)),DATE(RIGHT(loaded!AG719,4),MID(loaded!AG719,4,2),LEFT(loaded!AG719,2)))</f>
        <v>#VALUE!</v>
      </c>
      <c r="Q719" s="67" t="e">
        <f t="shared" si="23"/>
        <v>#VALUE!</v>
      </c>
      <c r="R719" t="e">
        <f>INDEX(reces_codes,MATCH(loaded!AI719,reason,0))</f>
        <v>#N/A</v>
      </c>
      <c r="S719" t="e">
        <f>INDEX(TDS_codes,MATCH(loaded!AK719,TDS,0))</f>
        <v>#N/A</v>
      </c>
      <c r="T719" t="e">
        <f>IF(M719=2,"",INDEX(method_codes,MATCH(loaded!AM719,method,0)))</f>
        <v>#N/A</v>
      </c>
      <c r="U719" t="e">
        <f>IF(M719=2,"",INDEX(inj_codes,MATCH(loaded!AO719,inj,0)))</f>
        <v>#N/A</v>
      </c>
      <c r="V719" t="e">
        <f>IF(M719=2,"",INDEX(drug_codes,MATCH(loaded!AQ719,drug,0)))</f>
        <v>#N/A</v>
      </c>
      <c r="W719" t="e">
        <f>IF(M719=2,"",_xlfn.IFNA(INDEX(drug_codes,MATCH(loaded!AS719,drug,0)),""))</f>
        <v>#N/A</v>
      </c>
      <c r="X719" t="e">
        <f>IF(M719=2,"",_xlfn.IFNA(INDEX(drug_codes,MATCH(loaded!AU719,drug,0)),""))</f>
        <v>#N/A</v>
      </c>
      <c r="Y719" t="e">
        <f>IF(M719=2,"",_xlfn.IFNA(INDEX(drug_codes,MATCH(loaded!AW719,drug,0)),""))</f>
        <v>#N/A</v>
      </c>
      <c r="Z719" t="e">
        <f>IF(M719=2,"",_xlfn.IFNA(INDEX(drug_codes,MATCH(loaded!AY719,drug,0)),""))</f>
        <v>#N/A</v>
      </c>
      <c r="AA719" t="e">
        <f>IF(M719=2,"",_xlfn.IFNA(INDEX(drug_codes,MATCH(loaded!BA719,drug,0)),""))</f>
        <v>#N/A</v>
      </c>
      <c r="AB719" t="e">
        <f>INDEX(MTT_codes,MATCH(loaded!BC719,MTT,0))</f>
        <v>#N/A</v>
      </c>
      <c r="AC719" t="str">
        <f>_xlfn.IFNA(INDEX(MTT_codes,MATCH(loaded!BE719,MTT,0)),"")</f>
        <v/>
      </c>
      <c r="AD719" t="str">
        <f>_xlfn.IFNA(INDEX(MTT_codes,MATCH(loaded!BG719,MTT,0)),"")</f>
        <v/>
      </c>
      <c r="AE719" t="str">
        <f>_xlfn.IFNA(INDEX(MTT_codes,MATCH(loaded!BI719,MTT,0)),"")</f>
        <v/>
      </c>
      <c r="AF719" t="str">
        <f>_xlfn.IFNA(INDEX(MTT_codes,MATCH(loaded!BK719,MTT,0)),"")</f>
        <v/>
      </c>
      <c r="AG719" t="str">
        <f>_xlfn.IFNA(INDEX(MTT_codes,MATCH(loaded!BM719,MTT,0)),"")</f>
        <v/>
      </c>
      <c r="AH719" t="e">
        <f>INDEX(liv_ar_codes,MATCH(loaded!BO719,liv_ar,0))</f>
        <v>#N/A</v>
      </c>
      <c r="AI719" t="str">
        <f>_xlfn.IFNA(INDEX(MTT_codes,MATCH(loaded!BQ719,MTT,0)),"")</f>
        <v/>
      </c>
      <c r="AJ719">
        <f>_xlfn.IFNA(INDEX(mental_codes,MATCH(loaded!BS719,mental,0)),9)</f>
        <v>9</v>
      </c>
    </row>
    <row r="720" spans="2:36">
      <c r="B720">
        <f>loaded!C720</f>
        <v>0</v>
      </c>
      <c r="C720">
        <f>loaded!I720</f>
        <v>0</v>
      </c>
      <c r="D720">
        <f>IF(loaded!K720="Male",1,IF(loaded!K720="Female",2,9))</f>
        <v>9</v>
      </c>
      <c r="E720" s="89" t="e">
        <f>IF(stats!$Y$13,DATE(RIGHT(loaded!M720,4),MID(loaded!M720,3,2),LEFT(loaded!M720,2)),DATE(RIGHT(loaded!M720,4), MID(loaded!M720,4,2),LEFT(loaded!M720,2)))</f>
        <v>#VALUE!</v>
      </c>
      <c r="F720" s="67" t="e">
        <f t="shared" si="22"/>
        <v>#VALUE!</v>
      </c>
      <c r="G720" t="str">
        <f>LEFT(loaded!O720,3)</f>
        <v/>
      </c>
      <c r="H720" s="67" t="str">
        <f>_xlfn.IFNA(INDEX(cntry_codes,MATCH(loaded!Q720,countries,0)),IF(loaded!Q720="","0003",""))</f>
        <v>0003</v>
      </c>
      <c r="I720" t="e">
        <f>INDEX(atsi_codes,MATCH(loaded!S720,atsi,0))</f>
        <v>#N/A</v>
      </c>
      <c r="J720" t="e">
        <f>INDEX(lang_codes,MATCH(loaded!U720,lang,0))</f>
        <v>#N/A</v>
      </c>
      <c r="K720" s="6">
        <f>loaded!W720</f>
        <v>0</v>
      </c>
      <c r="L720" t="e">
        <f>INDEX(us_acc_codes,MATCH(loaded!Y720,us_acc,0))</f>
        <v>#N/A</v>
      </c>
      <c r="M720" t="e">
        <f>INDEX(client_codes,MATCH(loaded!AA720,client,0))</f>
        <v>#N/A</v>
      </c>
      <c r="N720" t="e">
        <f>INDEX(src_ref_codes,MATCH(loaded!AC720,src_ref,0))</f>
        <v>#N/A</v>
      </c>
      <c r="O720" s="89" t="e">
        <f>IF(stats!$Y$13,DATE(RIGHT(loaded!AE720,4),MID(loaded!AE720,3,2),LEFT(loaded!AE720,2)),DATE(RIGHT(loaded!AE720,4),MID(loaded!AE720,4,2),LEFT(loaded!AE720,2)))</f>
        <v>#VALUE!</v>
      </c>
      <c r="P720" s="89" t="e">
        <f>IF(stats!$Y$13,DATE(RIGHT(loaded!AG720,4),MID(loaded!AG720,3,2),LEFT(loaded!AG720,2)),DATE(RIGHT(loaded!AG720,4),MID(loaded!AG720,4,2),LEFT(loaded!AG720,2)))</f>
        <v>#VALUE!</v>
      </c>
      <c r="Q720" s="67" t="e">
        <f t="shared" si="23"/>
        <v>#VALUE!</v>
      </c>
      <c r="R720" t="e">
        <f>INDEX(reces_codes,MATCH(loaded!AI720,reason,0))</f>
        <v>#N/A</v>
      </c>
      <c r="S720" t="e">
        <f>INDEX(TDS_codes,MATCH(loaded!AK720,TDS,0))</f>
        <v>#N/A</v>
      </c>
      <c r="T720" t="e">
        <f>IF(M720=2,"",INDEX(method_codes,MATCH(loaded!AM720,method,0)))</f>
        <v>#N/A</v>
      </c>
      <c r="U720" t="e">
        <f>IF(M720=2,"",INDEX(inj_codes,MATCH(loaded!AO720,inj,0)))</f>
        <v>#N/A</v>
      </c>
      <c r="V720" t="e">
        <f>IF(M720=2,"",INDEX(drug_codes,MATCH(loaded!AQ720,drug,0)))</f>
        <v>#N/A</v>
      </c>
      <c r="W720" t="e">
        <f>IF(M720=2,"",_xlfn.IFNA(INDEX(drug_codes,MATCH(loaded!AS720,drug,0)),""))</f>
        <v>#N/A</v>
      </c>
      <c r="X720" t="e">
        <f>IF(M720=2,"",_xlfn.IFNA(INDEX(drug_codes,MATCH(loaded!AU720,drug,0)),""))</f>
        <v>#N/A</v>
      </c>
      <c r="Y720" t="e">
        <f>IF(M720=2,"",_xlfn.IFNA(INDEX(drug_codes,MATCH(loaded!AW720,drug,0)),""))</f>
        <v>#N/A</v>
      </c>
      <c r="Z720" t="e">
        <f>IF(M720=2,"",_xlfn.IFNA(INDEX(drug_codes,MATCH(loaded!AY720,drug,0)),""))</f>
        <v>#N/A</v>
      </c>
      <c r="AA720" t="e">
        <f>IF(M720=2,"",_xlfn.IFNA(INDEX(drug_codes,MATCH(loaded!BA720,drug,0)),""))</f>
        <v>#N/A</v>
      </c>
      <c r="AB720" t="e">
        <f>INDEX(MTT_codes,MATCH(loaded!BC720,MTT,0))</f>
        <v>#N/A</v>
      </c>
      <c r="AC720" t="str">
        <f>_xlfn.IFNA(INDEX(MTT_codes,MATCH(loaded!BE720,MTT,0)),"")</f>
        <v/>
      </c>
      <c r="AD720" t="str">
        <f>_xlfn.IFNA(INDEX(MTT_codes,MATCH(loaded!BG720,MTT,0)),"")</f>
        <v/>
      </c>
      <c r="AE720" t="str">
        <f>_xlfn.IFNA(INDEX(MTT_codes,MATCH(loaded!BI720,MTT,0)),"")</f>
        <v/>
      </c>
      <c r="AF720" t="str">
        <f>_xlfn.IFNA(INDEX(MTT_codes,MATCH(loaded!BK720,MTT,0)),"")</f>
        <v/>
      </c>
      <c r="AG720" t="str">
        <f>_xlfn.IFNA(INDEX(MTT_codes,MATCH(loaded!BM720,MTT,0)),"")</f>
        <v/>
      </c>
      <c r="AH720" t="e">
        <f>INDEX(liv_ar_codes,MATCH(loaded!BO720,liv_ar,0))</f>
        <v>#N/A</v>
      </c>
      <c r="AI720" t="str">
        <f>_xlfn.IFNA(INDEX(MTT_codes,MATCH(loaded!BQ720,MTT,0)),"")</f>
        <v/>
      </c>
      <c r="AJ720">
        <f>_xlfn.IFNA(INDEX(mental_codes,MATCH(loaded!BS720,mental,0)),9)</f>
        <v>9</v>
      </c>
    </row>
    <row r="721" spans="2:36">
      <c r="B721">
        <f>loaded!C721</f>
        <v>0</v>
      </c>
      <c r="C721">
        <f>loaded!I721</f>
        <v>0</v>
      </c>
      <c r="D721">
        <f>IF(loaded!K721="Male",1,IF(loaded!K721="Female",2,9))</f>
        <v>9</v>
      </c>
      <c r="E721" s="89" t="e">
        <f>IF(stats!$Y$13,DATE(RIGHT(loaded!M721,4),MID(loaded!M721,3,2),LEFT(loaded!M721,2)),DATE(RIGHT(loaded!M721,4), MID(loaded!M721,4,2),LEFT(loaded!M721,2)))</f>
        <v>#VALUE!</v>
      </c>
      <c r="F721" s="67" t="e">
        <f t="shared" si="22"/>
        <v>#VALUE!</v>
      </c>
      <c r="G721" t="str">
        <f>LEFT(loaded!O721,3)</f>
        <v/>
      </c>
      <c r="H721" s="67" t="str">
        <f>_xlfn.IFNA(INDEX(cntry_codes,MATCH(loaded!Q721,countries,0)),IF(loaded!Q721="","0003",""))</f>
        <v>0003</v>
      </c>
      <c r="I721" t="e">
        <f>INDEX(atsi_codes,MATCH(loaded!S721,atsi,0))</f>
        <v>#N/A</v>
      </c>
      <c r="J721" t="e">
        <f>INDEX(lang_codes,MATCH(loaded!U721,lang,0))</f>
        <v>#N/A</v>
      </c>
      <c r="K721" s="6">
        <f>loaded!W721</f>
        <v>0</v>
      </c>
      <c r="L721" t="e">
        <f>INDEX(us_acc_codes,MATCH(loaded!Y721,us_acc,0))</f>
        <v>#N/A</v>
      </c>
      <c r="M721" t="e">
        <f>INDEX(client_codes,MATCH(loaded!AA721,client,0))</f>
        <v>#N/A</v>
      </c>
      <c r="N721" t="e">
        <f>INDEX(src_ref_codes,MATCH(loaded!AC721,src_ref,0))</f>
        <v>#N/A</v>
      </c>
      <c r="O721" s="89" t="e">
        <f>IF(stats!$Y$13,DATE(RIGHT(loaded!AE721,4),MID(loaded!AE721,3,2),LEFT(loaded!AE721,2)),DATE(RIGHT(loaded!AE721,4),MID(loaded!AE721,4,2),LEFT(loaded!AE721,2)))</f>
        <v>#VALUE!</v>
      </c>
      <c r="P721" s="89" t="e">
        <f>IF(stats!$Y$13,DATE(RIGHT(loaded!AG721,4),MID(loaded!AG721,3,2),LEFT(loaded!AG721,2)),DATE(RIGHT(loaded!AG721,4),MID(loaded!AG721,4,2),LEFT(loaded!AG721,2)))</f>
        <v>#VALUE!</v>
      </c>
      <c r="Q721" s="67" t="e">
        <f t="shared" si="23"/>
        <v>#VALUE!</v>
      </c>
      <c r="R721" t="e">
        <f>INDEX(reces_codes,MATCH(loaded!AI721,reason,0))</f>
        <v>#N/A</v>
      </c>
      <c r="S721" t="e">
        <f>INDEX(TDS_codes,MATCH(loaded!AK721,TDS,0))</f>
        <v>#N/A</v>
      </c>
      <c r="T721" t="e">
        <f>IF(M721=2,"",INDEX(method_codes,MATCH(loaded!AM721,method,0)))</f>
        <v>#N/A</v>
      </c>
      <c r="U721" t="e">
        <f>IF(M721=2,"",INDEX(inj_codes,MATCH(loaded!AO721,inj,0)))</f>
        <v>#N/A</v>
      </c>
      <c r="V721" t="e">
        <f>IF(M721=2,"",INDEX(drug_codes,MATCH(loaded!AQ721,drug,0)))</f>
        <v>#N/A</v>
      </c>
      <c r="W721" t="e">
        <f>IF(M721=2,"",_xlfn.IFNA(INDEX(drug_codes,MATCH(loaded!AS721,drug,0)),""))</f>
        <v>#N/A</v>
      </c>
      <c r="X721" t="e">
        <f>IF(M721=2,"",_xlfn.IFNA(INDEX(drug_codes,MATCH(loaded!AU721,drug,0)),""))</f>
        <v>#N/A</v>
      </c>
      <c r="Y721" t="e">
        <f>IF(M721=2,"",_xlfn.IFNA(INDEX(drug_codes,MATCH(loaded!AW721,drug,0)),""))</f>
        <v>#N/A</v>
      </c>
      <c r="Z721" t="e">
        <f>IF(M721=2,"",_xlfn.IFNA(INDEX(drug_codes,MATCH(loaded!AY721,drug,0)),""))</f>
        <v>#N/A</v>
      </c>
      <c r="AA721" t="e">
        <f>IF(M721=2,"",_xlfn.IFNA(INDEX(drug_codes,MATCH(loaded!BA721,drug,0)),""))</f>
        <v>#N/A</v>
      </c>
      <c r="AB721" t="e">
        <f>INDEX(MTT_codes,MATCH(loaded!BC721,MTT,0))</f>
        <v>#N/A</v>
      </c>
      <c r="AC721" t="str">
        <f>_xlfn.IFNA(INDEX(MTT_codes,MATCH(loaded!BE721,MTT,0)),"")</f>
        <v/>
      </c>
      <c r="AD721" t="str">
        <f>_xlfn.IFNA(INDEX(MTT_codes,MATCH(loaded!BG721,MTT,0)),"")</f>
        <v/>
      </c>
      <c r="AE721" t="str">
        <f>_xlfn.IFNA(INDEX(MTT_codes,MATCH(loaded!BI721,MTT,0)),"")</f>
        <v/>
      </c>
      <c r="AF721" t="str">
        <f>_xlfn.IFNA(INDEX(MTT_codes,MATCH(loaded!BK721,MTT,0)),"")</f>
        <v/>
      </c>
      <c r="AG721" t="str">
        <f>_xlfn.IFNA(INDEX(MTT_codes,MATCH(loaded!BM721,MTT,0)),"")</f>
        <v/>
      </c>
      <c r="AH721" t="e">
        <f>INDEX(liv_ar_codes,MATCH(loaded!BO721,liv_ar,0))</f>
        <v>#N/A</v>
      </c>
      <c r="AI721" t="str">
        <f>_xlfn.IFNA(INDEX(MTT_codes,MATCH(loaded!BQ721,MTT,0)),"")</f>
        <v/>
      </c>
      <c r="AJ721">
        <f>_xlfn.IFNA(INDEX(mental_codes,MATCH(loaded!BS721,mental,0)),9)</f>
        <v>9</v>
      </c>
    </row>
    <row r="722" spans="2:36">
      <c r="B722">
        <f>loaded!C722</f>
        <v>0</v>
      </c>
      <c r="C722">
        <f>loaded!I722</f>
        <v>0</v>
      </c>
      <c r="D722">
        <f>IF(loaded!K722="Male",1,IF(loaded!K722="Female",2,9))</f>
        <v>9</v>
      </c>
      <c r="E722" s="89" t="e">
        <f>IF(stats!$Y$13,DATE(RIGHT(loaded!M722,4),MID(loaded!M722,3,2),LEFT(loaded!M722,2)),DATE(RIGHT(loaded!M722,4), MID(loaded!M722,4,2),LEFT(loaded!M722,2)))</f>
        <v>#VALUE!</v>
      </c>
      <c r="F722" s="67" t="e">
        <f t="shared" si="22"/>
        <v>#VALUE!</v>
      </c>
      <c r="G722" t="str">
        <f>LEFT(loaded!O722,3)</f>
        <v/>
      </c>
      <c r="H722" s="67" t="str">
        <f>_xlfn.IFNA(INDEX(cntry_codes,MATCH(loaded!Q722,countries,0)),IF(loaded!Q722="","0003",""))</f>
        <v>0003</v>
      </c>
      <c r="I722" t="e">
        <f>INDEX(atsi_codes,MATCH(loaded!S722,atsi,0))</f>
        <v>#N/A</v>
      </c>
      <c r="J722" t="e">
        <f>INDEX(lang_codes,MATCH(loaded!U722,lang,0))</f>
        <v>#N/A</v>
      </c>
      <c r="K722" s="6">
        <f>loaded!W722</f>
        <v>0</v>
      </c>
      <c r="L722" t="e">
        <f>INDEX(us_acc_codes,MATCH(loaded!Y722,us_acc,0))</f>
        <v>#N/A</v>
      </c>
      <c r="M722" t="e">
        <f>INDEX(client_codes,MATCH(loaded!AA722,client,0))</f>
        <v>#N/A</v>
      </c>
      <c r="N722" t="e">
        <f>INDEX(src_ref_codes,MATCH(loaded!AC722,src_ref,0))</f>
        <v>#N/A</v>
      </c>
      <c r="O722" s="89" t="e">
        <f>IF(stats!$Y$13,DATE(RIGHT(loaded!AE722,4),MID(loaded!AE722,3,2),LEFT(loaded!AE722,2)),DATE(RIGHT(loaded!AE722,4),MID(loaded!AE722,4,2),LEFT(loaded!AE722,2)))</f>
        <v>#VALUE!</v>
      </c>
      <c r="P722" s="89" t="e">
        <f>IF(stats!$Y$13,DATE(RIGHT(loaded!AG722,4),MID(loaded!AG722,3,2),LEFT(loaded!AG722,2)),DATE(RIGHT(loaded!AG722,4),MID(loaded!AG722,4,2),LEFT(loaded!AG722,2)))</f>
        <v>#VALUE!</v>
      </c>
      <c r="Q722" s="67" t="e">
        <f t="shared" si="23"/>
        <v>#VALUE!</v>
      </c>
      <c r="R722" t="e">
        <f>INDEX(reces_codes,MATCH(loaded!AI722,reason,0))</f>
        <v>#N/A</v>
      </c>
      <c r="S722" t="e">
        <f>INDEX(TDS_codes,MATCH(loaded!AK722,TDS,0))</f>
        <v>#N/A</v>
      </c>
      <c r="T722" t="e">
        <f>IF(M722=2,"",INDEX(method_codes,MATCH(loaded!AM722,method,0)))</f>
        <v>#N/A</v>
      </c>
      <c r="U722" t="e">
        <f>IF(M722=2,"",INDEX(inj_codes,MATCH(loaded!AO722,inj,0)))</f>
        <v>#N/A</v>
      </c>
      <c r="V722" t="e">
        <f>IF(M722=2,"",INDEX(drug_codes,MATCH(loaded!AQ722,drug,0)))</f>
        <v>#N/A</v>
      </c>
      <c r="W722" t="e">
        <f>IF(M722=2,"",_xlfn.IFNA(INDEX(drug_codes,MATCH(loaded!AS722,drug,0)),""))</f>
        <v>#N/A</v>
      </c>
      <c r="X722" t="e">
        <f>IF(M722=2,"",_xlfn.IFNA(INDEX(drug_codes,MATCH(loaded!AU722,drug,0)),""))</f>
        <v>#N/A</v>
      </c>
      <c r="Y722" t="e">
        <f>IF(M722=2,"",_xlfn.IFNA(INDEX(drug_codes,MATCH(loaded!AW722,drug,0)),""))</f>
        <v>#N/A</v>
      </c>
      <c r="Z722" t="e">
        <f>IF(M722=2,"",_xlfn.IFNA(INDEX(drug_codes,MATCH(loaded!AY722,drug,0)),""))</f>
        <v>#N/A</v>
      </c>
      <c r="AA722" t="e">
        <f>IF(M722=2,"",_xlfn.IFNA(INDEX(drug_codes,MATCH(loaded!BA722,drug,0)),""))</f>
        <v>#N/A</v>
      </c>
      <c r="AB722" t="e">
        <f>INDEX(MTT_codes,MATCH(loaded!BC722,MTT,0))</f>
        <v>#N/A</v>
      </c>
      <c r="AC722" t="str">
        <f>_xlfn.IFNA(INDEX(MTT_codes,MATCH(loaded!BE722,MTT,0)),"")</f>
        <v/>
      </c>
      <c r="AD722" t="str">
        <f>_xlfn.IFNA(INDEX(MTT_codes,MATCH(loaded!BG722,MTT,0)),"")</f>
        <v/>
      </c>
      <c r="AE722" t="str">
        <f>_xlfn.IFNA(INDEX(MTT_codes,MATCH(loaded!BI722,MTT,0)),"")</f>
        <v/>
      </c>
      <c r="AF722" t="str">
        <f>_xlfn.IFNA(INDEX(MTT_codes,MATCH(loaded!BK722,MTT,0)),"")</f>
        <v/>
      </c>
      <c r="AG722" t="str">
        <f>_xlfn.IFNA(INDEX(MTT_codes,MATCH(loaded!BM722,MTT,0)),"")</f>
        <v/>
      </c>
      <c r="AH722" t="e">
        <f>INDEX(liv_ar_codes,MATCH(loaded!BO722,liv_ar,0))</f>
        <v>#N/A</v>
      </c>
      <c r="AI722" t="str">
        <f>_xlfn.IFNA(INDEX(MTT_codes,MATCH(loaded!BQ722,MTT,0)),"")</f>
        <v/>
      </c>
      <c r="AJ722">
        <f>_xlfn.IFNA(INDEX(mental_codes,MATCH(loaded!BS722,mental,0)),9)</f>
        <v>9</v>
      </c>
    </row>
    <row r="723" spans="2:36">
      <c r="B723">
        <f>loaded!C723</f>
        <v>0</v>
      </c>
      <c r="C723">
        <f>loaded!I723</f>
        <v>0</v>
      </c>
      <c r="D723">
        <f>IF(loaded!K723="Male",1,IF(loaded!K723="Female",2,9))</f>
        <v>9</v>
      </c>
      <c r="E723" s="89" t="e">
        <f>IF(stats!$Y$13,DATE(RIGHT(loaded!M723,4),MID(loaded!M723,3,2),LEFT(loaded!M723,2)),DATE(RIGHT(loaded!M723,4), MID(loaded!M723,4,2),LEFT(loaded!M723,2)))</f>
        <v>#VALUE!</v>
      </c>
      <c r="F723" s="67" t="e">
        <f t="shared" si="22"/>
        <v>#VALUE!</v>
      </c>
      <c r="G723" t="str">
        <f>LEFT(loaded!O723,3)</f>
        <v/>
      </c>
      <c r="H723" s="67" t="str">
        <f>_xlfn.IFNA(INDEX(cntry_codes,MATCH(loaded!Q723,countries,0)),IF(loaded!Q723="","0003",""))</f>
        <v>0003</v>
      </c>
      <c r="I723" t="e">
        <f>INDEX(atsi_codes,MATCH(loaded!S723,atsi,0))</f>
        <v>#N/A</v>
      </c>
      <c r="J723" t="e">
        <f>INDEX(lang_codes,MATCH(loaded!U723,lang,0))</f>
        <v>#N/A</v>
      </c>
      <c r="K723" s="6">
        <f>loaded!W723</f>
        <v>0</v>
      </c>
      <c r="L723" t="e">
        <f>INDEX(us_acc_codes,MATCH(loaded!Y723,us_acc,0))</f>
        <v>#N/A</v>
      </c>
      <c r="M723" t="e">
        <f>INDEX(client_codes,MATCH(loaded!AA723,client,0))</f>
        <v>#N/A</v>
      </c>
      <c r="N723" t="e">
        <f>INDEX(src_ref_codes,MATCH(loaded!AC723,src_ref,0))</f>
        <v>#N/A</v>
      </c>
      <c r="O723" s="89" t="e">
        <f>IF(stats!$Y$13,DATE(RIGHT(loaded!AE723,4),MID(loaded!AE723,3,2),LEFT(loaded!AE723,2)),DATE(RIGHT(loaded!AE723,4),MID(loaded!AE723,4,2),LEFT(loaded!AE723,2)))</f>
        <v>#VALUE!</v>
      </c>
      <c r="P723" s="89" t="e">
        <f>IF(stats!$Y$13,DATE(RIGHT(loaded!AG723,4),MID(loaded!AG723,3,2),LEFT(loaded!AG723,2)),DATE(RIGHT(loaded!AG723,4),MID(loaded!AG723,4,2),LEFT(loaded!AG723,2)))</f>
        <v>#VALUE!</v>
      </c>
      <c r="Q723" s="67" t="e">
        <f t="shared" si="23"/>
        <v>#VALUE!</v>
      </c>
      <c r="R723" t="e">
        <f>INDEX(reces_codes,MATCH(loaded!AI723,reason,0))</f>
        <v>#N/A</v>
      </c>
      <c r="S723" t="e">
        <f>INDEX(TDS_codes,MATCH(loaded!AK723,TDS,0))</f>
        <v>#N/A</v>
      </c>
      <c r="T723" t="e">
        <f>IF(M723=2,"",INDEX(method_codes,MATCH(loaded!AM723,method,0)))</f>
        <v>#N/A</v>
      </c>
      <c r="U723" t="e">
        <f>IF(M723=2,"",INDEX(inj_codes,MATCH(loaded!AO723,inj,0)))</f>
        <v>#N/A</v>
      </c>
      <c r="V723" t="e">
        <f>IF(M723=2,"",INDEX(drug_codes,MATCH(loaded!AQ723,drug,0)))</f>
        <v>#N/A</v>
      </c>
      <c r="W723" t="e">
        <f>IF(M723=2,"",_xlfn.IFNA(INDEX(drug_codes,MATCH(loaded!AS723,drug,0)),""))</f>
        <v>#N/A</v>
      </c>
      <c r="X723" t="e">
        <f>IF(M723=2,"",_xlfn.IFNA(INDEX(drug_codes,MATCH(loaded!AU723,drug,0)),""))</f>
        <v>#N/A</v>
      </c>
      <c r="Y723" t="e">
        <f>IF(M723=2,"",_xlfn.IFNA(INDEX(drug_codes,MATCH(loaded!AW723,drug,0)),""))</f>
        <v>#N/A</v>
      </c>
      <c r="Z723" t="e">
        <f>IF(M723=2,"",_xlfn.IFNA(INDEX(drug_codes,MATCH(loaded!AY723,drug,0)),""))</f>
        <v>#N/A</v>
      </c>
      <c r="AA723" t="e">
        <f>IF(M723=2,"",_xlfn.IFNA(INDEX(drug_codes,MATCH(loaded!BA723,drug,0)),""))</f>
        <v>#N/A</v>
      </c>
      <c r="AB723" t="e">
        <f>INDEX(MTT_codes,MATCH(loaded!BC723,MTT,0))</f>
        <v>#N/A</v>
      </c>
      <c r="AC723" t="str">
        <f>_xlfn.IFNA(INDEX(MTT_codes,MATCH(loaded!BE723,MTT,0)),"")</f>
        <v/>
      </c>
      <c r="AD723" t="str">
        <f>_xlfn.IFNA(INDEX(MTT_codes,MATCH(loaded!BG723,MTT,0)),"")</f>
        <v/>
      </c>
      <c r="AE723" t="str">
        <f>_xlfn.IFNA(INDEX(MTT_codes,MATCH(loaded!BI723,MTT,0)),"")</f>
        <v/>
      </c>
      <c r="AF723" t="str">
        <f>_xlfn.IFNA(INDEX(MTT_codes,MATCH(loaded!BK723,MTT,0)),"")</f>
        <v/>
      </c>
      <c r="AG723" t="str">
        <f>_xlfn.IFNA(INDEX(MTT_codes,MATCH(loaded!BM723,MTT,0)),"")</f>
        <v/>
      </c>
      <c r="AH723" t="e">
        <f>INDEX(liv_ar_codes,MATCH(loaded!BO723,liv_ar,0))</f>
        <v>#N/A</v>
      </c>
      <c r="AI723" t="str">
        <f>_xlfn.IFNA(INDEX(MTT_codes,MATCH(loaded!BQ723,MTT,0)),"")</f>
        <v/>
      </c>
      <c r="AJ723">
        <f>_xlfn.IFNA(INDEX(mental_codes,MATCH(loaded!BS723,mental,0)),9)</f>
        <v>9</v>
      </c>
    </row>
    <row r="724" spans="2:36">
      <c r="B724">
        <f>loaded!C724</f>
        <v>0</v>
      </c>
      <c r="C724">
        <f>loaded!I724</f>
        <v>0</v>
      </c>
      <c r="D724">
        <f>IF(loaded!K724="Male",1,IF(loaded!K724="Female",2,9))</f>
        <v>9</v>
      </c>
      <c r="E724" s="89" t="e">
        <f>IF(stats!$Y$13,DATE(RIGHT(loaded!M724,4),MID(loaded!M724,3,2),LEFT(loaded!M724,2)),DATE(RIGHT(loaded!M724,4), MID(loaded!M724,4,2),LEFT(loaded!M724,2)))</f>
        <v>#VALUE!</v>
      </c>
      <c r="F724" s="67" t="e">
        <f t="shared" si="22"/>
        <v>#VALUE!</v>
      </c>
      <c r="G724" t="str">
        <f>LEFT(loaded!O724,3)</f>
        <v/>
      </c>
      <c r="H724" s="67" t="str">
        <f>_xlfn.IFNA(INDEX(cntry_codes,MATCH(loaded!Q724,countries,0)),IF(loaded!Q724="","0003",""))</f>
        <v>0003</v>
      </c>
      <c r="I724" t="e">
        <f>INDEX(atsi_codes,MATCH(loaded!S724,atsi,0))</f>
        <v>#N/A</v>
      </c>
      <c r="J724" t="e">
        <f>INDEX(lang_codes,MATCH(loaded!U724,lang,0))</f>
        <v>#N/A</v>
      </c>
      <c r="K724" s="6">
        <f>loaded!W724</f>
        <v>0</v>
      </c>
      <c r="L724" t="e">
        <f>INDEX(us_acc_codes,MATCH(loaded!Y724,us_acc,0))</f>
        <v>#N/A</v>
      </c>
      <c r="M724" t="e">
        <f>INDEX(client_codes,MATCH(loaded!AA724,client,0))</f>
        <v>#N/A</v>
      </c>
      <c r="N724" t="e">
        <f>INDEX(src_ref_codes,MATCH(loaded!AC724,src_ref,0))</f>
        <v>#N/A</v>
      </c>
      <c r="O724" s="89" t="e">
        <f>IF(stats!$Y$13,DATE(RIGHT(loaded!AE724,4),MID(loaded!AE724,3,2),LEFT(loaded!AE724,2)),DATE(RIGHT(loaded!AE724,4),MID(loaded!AE724,4,2),LEFT(loaded!AE724,2)))</f>
        <v>#VALUE!</v>
      </c>
      <c r="P724" s="89" t="e">
        <f>IF(stats!$Y$13,DATE(RIGHT(loaded!AG724,4),MID(loaded!AG724,3,2),LEFT(loaded!AG724,2)),DATE(RIGHT(loaded!AG724,4),MID(loaded!AG724,4,2),LEFT(loaded!AG724,2)))</f>
        <v>#VALUE!</v>
      </c>
      <c r="Q724" s="67" t="e">
        <f t="shared" si="23"/>
        <v>#VALUE!</v>
      </c>
      <c r="R724" t="e">
        <f>INDEX(reces_codes,MATCH(loaded!AI724,reason,0))</f>
        <v>#N/A</v>
      </c>
      <c r="S724" t="e">
        <f>INDEX(TDS_codes,MATCH(loaded!AK724,TDS,0))</f>
        <v>#N/A</v>
      </c>
      <c r="T724" t="e">
        <f>IF(M724=2,"",INDEX(method_codes,MATCH(loaded!AM724,method,0)))</f>
        <v>#N/A</v>
      </c>
      <c r="U724" t="e">
        <f>IF(M724=2,"",INDEX(inj_codes,MATCH(loaded!AO724,inj,0)))</f>
        <v>#N/A</v>
      </c>
      <c r="V724" t="e">
        <f>IF(M724=2,"",INDEX(drug_codes,MATCH(loaded!AQ724,drug,0)))</f>
        <v>#N/A</v>
      </c>
      <c r="W724" t="e">
        <f>IF(M724=2,"",_xlfn.IFNA(INDEX(drug_codes,MATCH(loaded!AS724,drug,0)),""))</f>
        <v>#N/A</v>
      </c>
      <c r="X724" t="e">
        <f>IF(M724=2,"",_xlfn.IFNA(INDEX(drug_codes,MATCH(loaded!AU724,drug,0)),""))</f>
        <v>#N/A</v>
      </c>
      <c r="Y724" t="e">
        <f>IF(M724=2,"",_xlfn.IFNA(INDEX(drug_codes,MATCH(loaded!AW724,drug,0)),""))</f>
        <v>#N/A</v>
      </c>
      <c r="Z724" t="e">
        <f>IF(M724=2,"",_xlfn.IFNA(INDEX(drug_codes,MATCH(loaded!AY724,drug,0)),""))</f>
        <v>#N/A</v>
      </c>
      <c r="AA724" t="e">
        <f>IF(M724=2,"",_xlfn.IFNA(INDEX(drug_codes,MATCH(loaded!BA724,drug,0)),""))</f>
        <v>#N/A</v>
      </c>
      <c r="AB724" t="e">
        <f>INDEX(MTT_codes,MATCH(loaded!BC724,MTT,0))</f>
        <v>#N/A</v>
      </c>
      <c r="AC724" t="str">
        <f>_xlfn.IFNA(INDEX(MTT_codes,MATCH(loaded!BE724,MTT,0)),"")</f>
        <v/>
      </c>
      <c r="AD724" t="str">
        <f>_xlfn.IFNA(INDEX(MTT_codes,MATCH(loaded!BG724,MTT,0)),"")</f>
        <v/>
      </c>
      <c r="AE724" t="str">
        <f>_xlfn.IFNA(INDEX(MTT_codes,MATCH(loaded!BI724,MTT,0)),"")</f>
        <v/>
      </c>
      <c r="AF724" t="str">
        <f>_xlfn.IFNA(INDEX(MTT_codes,MATCH(loaded!BK724,MTT,0)),"")</f>
        <v/>
      </c>
      <c r="AG724" t="str">
        <f>_xlfn.IFNA(INDEX(MTT_codes,MATCH(loaded!BM724,MTT,0)),"")</f>
        <v/>
      </c>
      <c r="AH724" t="e">
        <f>INDEX(liv_ar_codes,MATCH(loaded!BO724,liv_ar,0))</f>
        <v>#N/A</v>
      </c>
      <c r="AI724" t="str">
        <f>_xlfn.IFNA(INDEX(MTT_codes,MATCH(loaded!BQ724,MTT,0)),"")</f>
        <v/>
      </c>
      <c r="AJ724">
        <f>_xlfn.IFNA(INDEX(mental_codes,MATCH(loaded!BS724,mental,0)),9)</f>
        <v>9</v>
      </c>
    </row>
    <row r="725" spans="2:36">
      <c r="B725">
        <f>loaded!C725</f>
        <v>0</v>
      </c>
      <c r="C725">
        <f>loaded!I725</f>
        <v>0</v>
      </c>
      <c r="D725">
        <f>IF(loaded!K725="Male",1,IF(loaded!K725="Female",2,9))</f>
        <v>9</v>
      </c>
      <c r="E725" s="89" t="e">
        <f>IF(stats!$Y$13,DATE(RIGHT(loaded!M725,4),MID(loaded!M725,3,2),LEFT(loaded!M725,2)),DATE(RIGHT(loaded!M725,4), MID(loaded!M725,4,2),LEFT(loaded!M725,2)))</f>
        <v>#VALUE!</v>
      </c>
      <c r="F725" s="67" t="e">
        <f t="shared" si="22"/>
        <v>#VALUE!</v>
      </c>
      <c r="G725" t="str">
        <f>LEFT(loaded!O725,3)</f>
        <v/>
      </c>
      <c r="H725" s="67" t="str">
        <f>_xlfn.IFNA(INDEX(cntry_codes,MATCH(loaded!Q725,countries,0)),IF(loaded!Q725="","0003",""))</f>
        <v>0003</v>
      </c>
      <c r="I725" t="e">
        <f>INDEX(atsi_codes,MATCH(loaded!S725,atsi,0))</f>
        <v>#N/A</v>
      </c>
      <c r="J725" t="e">
        <f>INDEX(lang_codes,MATCH(loaded!U725,lang,0))</f>
        <v>#N/A</v>
      </c>
      <c r="K725" s="6">
        <f>loaded!W725</f>
        <v>0</v>
      </c>
      <c r="L725" t="e">
        <f>INDEX(us_acc_codes,MATCH(loaded!Y725,us_acc,0))</f>
        <v>#N/A</v>
      </c>
      <c r="M725" t="e">
        <f>INDEX(client_codes,MATCH(loaded!AA725,client,0))</f>
        <v>#N/A</v>
      </c>
      <c r="N725" t="e">
        <f>INDEX(src_ref_codes,MATCH(loaded!AC725,src_ref,0))</f>
        <v>#N/A</v>
      </c>
      <c r="O725" s="89" t="e">
        <f>IF(stats!$Y$13,DATE(RIGHT(loaded!AE725,4),MID(loaded!AE725,3,2),LEFT(loaded!AE725,2)),DATE(RIGHT(loaded!AE725,4),MID(loaded!AE725,4,2),LEFT(loaded!AE725,2)))</f>
        <v>#VALUE!</v>
      </c>
      <c r="P725" s="89" t="e">
        <f>IF(stats!$Y$13,DATE(RIGHT(loaded!AG725,4),MID(loaded!AG725,3,2),LEFT(loaded!AG725,2)),DATE(RIGHT(loaded!AG725,4),MID(loaded!AG725,4,2),LEFT(loaded!AG725,2)))</f>
        <v>#VALUE!</v>
      </c>
      <c r="Q725" s="67" t="e">
        <f t="shared" si="23"/>
        <v>#VALUE!</v>
      </c>
      <c r="R725" t="e">
        <f>INDEX(reces_codes,MATCH(loaded!AI725,reason,0))</f>
        <v>#N/A</v>
      </c>
      <c r="S725" t="e">
        <f>INDEX(TDS_codes,MATCH(loaded!AK725,TDS,0))</f>
        <v>#N/A</v>
      </c>
      <c r="T725" t="e">
        <f>IF(M725=2,"",INDEX(method_codes,MATCH(loaded!AM725,method,0)))</f>
        <v>#N/A</v>
      </c>
      <c r="U725" t="e">
        <f>IF(M725=2,"",INDEX(inj_codes,MATCH(loaded!AO725,inj,0)))</f>
        <v>#N/A</v>
      </c>
      <c r="V725" t="e">
        <f>IF(M725=2,"",INDEX(drug_codes,MATCH(loaded!AQ725,drug,0)))</f>
        <v>#N/A</v>
      </c>
      <c r="W725" t="e">
        <f>IF(M725=2,"",_xlfn.IFNA(INDEX(drug_codes,MATCH(loaded!AS725,drug,0)),""))</f>
        <v>#N/A</v>
      </c>
      <c r="X725" t="e">
        <f>IF(M725=2,"",_xlfn.IFNA(INDEX(drug_codes,MATCH(loaded!AU725,drug,0)),""))</f>
        <v>#N/A</v>
      </c>
      <c r="Y725" t="e">
        <f>IF(M725=2,"",_xlfn.IFNA(INDEX(drug_codes,MATCH(loaded!AW725,drug,0)),""))</f>
        <v>#N/A</v>
      </c>
      <c r="Z725" t="e">
        <f>IF(M725=2,"",_xlfn.IFNA(INDEX(drug_codes,MATCH(loaded!AY725,drug,0)),""))</f>
        <v>#N/A</v>
      </c>
      <c r="AA725" t="e">
        <f>IF(M725=2,"",_xlfn.IFNA(INDEX(drug_codes,MATCH(loaded!BA725,drug,0)),""))</f>
        <v>#N/A</v>
      </c>
      <c r="AB725" t="e">
        <f>INDEX(MTT_codes,MATCH(loaded!BC725,MTT,0))</f>
        <v>#N/A</v>
      </c>
      <c r="AC725" t="str">
        <f>_xlfn.IFNA(INDEX(MTT_codes,MATCH(loaded!BE725,MTT,0)),"")</f>
        <v/>
      </c>
      <c r="AD725" t="str">
        <f>_xlfn.IFNA(INDEX(MTT_codes,MATCH(loaded!BG725,MTT,0)),"")</f>
        <v/>
      </c>
      <c r="AE725" t="str">
        <f>_xlfn.IFNA(INDEX(MTT_codes,MATCH(loaded!BI725,MTT,0)),"")</f>
        <v/>
      </c>
      <c r="AF725" t="str">
        <f>_xlfn.IFNA(INDEX(MTT_codes,MATCH(loaded!BK725,MTT,0)),"")</f>
        <v/>
      </c>
      <c r="AG725" t="str">
        <f>_xlfn.IFNA(INDEX(MTT_codes,MATCH(loaded!BM725,MTT,0)),"")</f>
        <v/>
      </c>
      <c r="AH725" t="e">
        <f>INDEX(liv_ar_codes,MATCH(loaded!BO725,liv_ar,0))</f>
        <v>#N/A</v>
      </c>
      <c r="AI725" t="str">
        <f>_xlfn.IFNA(INDEX(MTT_codes,MATCH(loaded!BQ725,MTT,0)),"")</f>
        <v/>
      </c>
      <c r="AJ725">
        <f>_xlfn.IFNA(INDEX(mental_codes,MATCH(loaded!BS725,mental,0)),9)</f>
        <v>9</v>
      </c>
    </row>
    <row r="726" spans="2:36">
      <c r="B726">
        <f>loaded!C726</f>
        <v>0</v>
      </c>
      <c r="C726">
        <f>loaded!I726</f>
        <v>0</v>
      </c>
      <c r="D726">
        <f>IF(loaded!K726="Male",1,IF(loaded!K726="Female",2,9))</f>
        <v>9</v>
      </c>
      <c r="E726" s="89" t="e">
        <f>IF(stats!$Y$13,DATE(RIGHT(loaded!M726,4),MID(loaded!M726,3,2),LEFT(loaded!M726,2)),DATE(RIGHT(loaded!M726,4), MID(loaded!M726,4,2),LEFT(loaded!M726,2)))</f>
        <v>#VALUE!</v>
      </c>
      <c r="F726" s="67" t="e">
        <f t="shared" si="22"/>
        <v>#VALUE!</v>
      </c>
      <c r="G726" t="str">
        <f>LEFT(loaded!O726,3)</f>
        <v/>
      </c>
      <c r="H726" s="67" t="str">
        <f>_xlfn.IFNA(INDEX(cntry_codes,MATCH(loaded!Q726,countries,0)),IF(loaded!Q726="","0003",""))</f>
        <v>0003</v>
      </c>
      <c r="I726" t="e">
        <f>INDEX(atsi_codes,MATCH(loaded!S726,atsi,0))</f>
        <v>#N/A</v>
      </c>
      <c r="J726" t="e">
        <f>INDEX(lang_codes,MATCH(loaded!U726,lang,0))</f>
        <v>#N/A</v>
      </c>
      <c r="K726" s="6">
        <f>loaded!W726</f>
        <v>0</v>
      </c>
      <c r="L726" t="e">
        <f>INDEX(us_acc_codes,MATCH(loaded!Y726,us_acc,0))</f>
        <v>#N/A</v>
      </c>
      <c r="M726" t="e">
        <f>INDEX(client_codes,MATCH(loaded!AA726,client,0))</f>
        <v>#N/A</v>
      </c>
      <c r="N726" t="e">
        <f>INDEX(src_ref_codes,MATCH(loaded!AC726,src_ref,0))</f>
        <v>#N/A</v>
      </c>
      <c r="O726" s="89" t="e">
        <f>IF(stats!$Y$13,DATE(RIGHT(loaded!AE726,4),MID(loaded!AE726,3,2),LEFT(loaded!AE726,2)),DATE(RIGHT(loaded!AE726,4),MID(loaded!AE726,4,2),LEFT(loaded!AE726,2)))</f>
        <v>#VALUE!</v>
      </c>
      <c r="P726" s="89" t="e">
        <f>IF(stats!$Y$13,DATE(RIGHT(loaded!AG726,4),MID(loaded!AG726,3,2),LEFT(loaded!AG726,2)),DATE(RIGHT(loaded!AG726,4),MID(loaded!AG726,4,2),LEFT(loaded!AG726,2)))</f>
        <v>#VALUE!</v>
      </c>
      <c r="Q726" s="67" t="e">
        <f t="shared" si="23"/>
        <v>#VALUE!</v>
      </c>
      <c r="R726" t="e">
        <f>INDEX(reces_codes,MATCH(loaded!AI726,reason,0))</f>
        <v>#N/A</v>
      </c>
      <c r="S726" t="e">
        <f>INDEX(TDS_codes,MATCH(loaded!AK726,TDS,0))</f>
        <v>#N/A</v>
      </c>
      <c r="T726" t="e">
        <f>IF(M726=2,"",INDEX(method_codes,MATCH(loaded!AM726,method,0)))</f>
        <v>#N/A</v>
      </c>
      <c r="U726" t="e">
        <f>IF(M726=2,"",INDEX(inj_codes,MATCH(loaded!AO726,inj,0)))</f>
        <v>#N/A</v>
      </c>
      <c r="V726" t="e">
        <f>IF(M726=2,"",INDEX(drug_codes,MATCH(loaded!AQ726,drug,0)))</f>
        <v>#N/A</v>
      </c>
      <c r="W726" t="e">
        <f>IF(M726=2,"",_xlfn.IFNA(INDEX(drug_codes,MATCH(loaded!AS726,drug,0)),""))</f>
        <v>#N/A</v>
      </c>
      <c r="X726" t="e">
        <f>IF(M726=2,"",_xlfn.IFNA(INDEX(drug_codes,MATCH(loaded!AU726,drug,0)),""))</f>
        <v>#N/A</v>
      </c>
      <c r="Y726" t="e">
        <f>IF(M726=2,"",_xlfn.IFNA(INDEX(drug_codes,MATCH(loaded!AW726,drug,0)),""))</f>
        <v>#N/A</v>
      </c>
      <c r="Z726" t="e">
        <f>IF(M726=2,"",_xlfn.IFNA(INDEX(drug_codes,MATCH(loaded!AY726,drug,0)),""))</f>
        <v>#N/A</v>
      </c>
      <c r="AA726" t="e">
        <f>IF(M726=2,"",_xlfn.IFNA(INDEX(drug_codes,MATCH(loaded!BA726,drug,0)),""))</f>
        <v>#N/A</v>
      </c>
      <c r="AB726" t="e">
        <f>INDEX(MTT_codes,MATCH(loaded!BC726,MTT,0))</f>
        <v>#N/A</v>
      </c>
      <c r="AC726" t="str">
        <f>_xlfn.IFNA(INDEX(MTT_codes,MATCH(loaded!BE726,MTT,0)),"")</f>
        <v/>
      </c>
      <c r="AD726" t="str">
        <f>_xlfn.IFNA(INDEX(MTT_codes,MATCH(loaded!BG726,MTT,0)),"")</f>
        <v/>
      </c>
      <c r="AE726" t="str">
        <f>_xlfn.IFNA(INDEX(MTT_codes,MATCH(loaded!BI726,MTT,0)),"")</f>
        <v/>
      </c>
      <c r="AF726" t="str">
        <f>_xlfn.IFNA(INDEX(MTT_codes,MATCH(loaded!BK726,MTT,0)),"")</f>
        <v/>
      </c>
      <c r="AG726" t="str">
        <f>_xlfn.IFNA(INDEX(MTT_codes,MATCH(loaded!BM726,MTT,0)),"")</f>
        <v/>
      </c>
      <c r="AH726" t="e">
        <f>INDEX(liv_ar_codes,MATCH(loaded!BO726,liv_ar,0))</f>
        <v>#N/A</v>
      </c>
      <c r="AI726" t="str">
        <f>_xlfn.IFNA(INDEX(MTT_codes,MATCH(loaded!BQ726,MTT,0)),"")</f>
        <v/>
      </c>
      <c r="AJ726">
        <f>_xlfn.IFNA(INDEX(mental_codes,MATCH(loaded!BS726,mental,0)),9)</f>
        <v>9</v>
      </c>
    </row>
    <row r="727" spans="2:36">
      <c r="B727">
        <f>loaded!C727</f>
        <v>0</v>
      </c>
      <c r="C727">
        <f>loaded!I727</f>
        <v>0</v>
      </c>
      <c r="D727">
        <f>IF(loaded!K727="Male",1,IF(loaded!K727="Female",2,9))</f>
        <v>9</v>
      </c>
      <c r="E727" s="89" t="e">
        <f>IF(stats!$Y$13,DATE(RIGHT(loaded!M727,4),MID(loaded!M727,3,2),LEFT(loaded!M727,2)),DATE(RIGHT(loaded!M727,4), MID(loaded!M727,4,2),LEFT(loaded!M727,2)))</f>
        <v>#VALUE!</v>
      </c>
      <c r="F727" s="67" t="e">
        <f t="shared" si="22"/>
        <v>#VALUE!</v>
      </c>
      <c r="G727" t="str">
        <f>LEFT(loaded!O727,3)</f>
        <v/>
      </c>
      <c r="H727" s="67" t="str">
        <f>_xlfn.IFNA(INDEX(cntry_codes,MATCH(loaded!Q727,countries,0)),IF(loaded!Q727="","0003",""))</f>
        <v>0003</v>
      </c>
      <c r="I727" t="e">
        <f>INDEX(atsi_codes,MATCH(loaded!S727,atsi,0))</f>
        <v>#N/A</v>
      </c>
      <c r="J727" t="e">
        <f>INDEX(lang_codes,MATCH(loaded!U727,lang,0))</f>
        <v>#N/A</v>
      </c>
      <c r="K727" s="6">
        <f>loaded!W727</f>
        <v>0</v>
      </c>
      <c r="L727" t="e">
        <f>INDEX(us_acc_codes,MATCH(loaded!Y727,us_acc,0))</f>
        <v>#N/A</v>
      </c>
      <c r="M727" t="e">
        <f>INDEX(client_codes,MATCH(loaded!AA727,client,0))</f>
        <v>#N/A</v>
      </c>
      <c r="N727" t="e">
        <f>INDEX(src_ref_codes,MATCH(loaded!AC727,src_ref,0))</f>
        <v>#N/A</v>
      </c>
      <c r="O727" s="89" t="e">
        <f>IF(stats!$Y$13,DATE(RIGHT(loaded!AE727,4),MID(loaded!AE727,3,2),LEFT(loaded!AE727,2)),DATE(RIGHT(loaded!AE727,4),MID(loaded!AE727,4,2),LEFT(loaded!AE727,2)))</f>
        <v>#VALUE!</v>
      </c>
      <c r="P727" s="89" t="e">
        <f>IF(stats!$Y$13,DATE(RIGHT(loaded!AG727,4),MID(loaded!AG727,3,2),LEFT(loaded!AG727,2)),DATE(RIGHT(loaded!AG727,4),MID(loaded!AG727,4,2),LEFT(loaded!AG727,2)))</f>
        <v>#VALUE!</v>
      </c>
      <c r="Q727" s="67" t="e">
        <f t="shared" si="23"/>
        <v>#VALUE!</v>
      </c>
      <c r="R727" t="e">
        <f>INDEX(reces_codes,MATCH(loaded!AI727,reason,0))</f>
        <v>#N/A</v>
      </c>
      <c r="S727" t="e">
        <f>INDEX(TDS_codes,MATCH(loaded!AK727,TDS,0))</f>
        <v>#N/A</v>
      </c>
      <c r="T727" t="e">
        <f>IF(M727=2,"",INDEX(method_codes,MATCH(loaded!AM727,method,0)))</f>
        <v>#N/A</v>
      </c>
      <c r="U727" t="e">
        <f>IF(M727=2,"",INDEX(inj_codes,MATCH(loaded!AO727,inj,0)))</f>
        <v>#N/A</v>
      </c>
      <c r="V727" t="e">
        <f>IF(M727=2,"",INDEX(drug_codes,MATCH(loaded!AQ727,drug,0)))</f>
        <v>#N/A</v>
      </c>
      <c r="W727" t="e">
        <f>IF(M727=2,"",_xlfn.IFNA(INDEX(drug_codes,MATCH(loaded!AS727,drug,0)),""))</f>
        <v>#N/A</v>
      </c>
      <c r="X727" t="e">
        <f>IF(M727=2,"",_xlfn.IFNA(INDEX(drug_codes,MATCH(loaded!AU727,drug,0)),""))</f>
        <v>#N/A</v>
      </c>
      <c r="Y727" t="e">
        <f>IF(M727=2,"",_xlfn.IFNA(INDEX(drug_codes,MATCH(loaded!AW727,drug,0)),""))</f>
        <v>#N/A</v>
      </c>
      <c r="Z727" t="e">
        <f>IF(M727=2,"",_xlfn.IFNA(INDEX(drug_codes,MATCH(loaded!AY727,drug,0)),""))</f>
        <v>#N/A</v>
      </c>
      <c r="AA727" t="e">
        <f>IF(M727=2,"",_xlfn.IFNA(INDEX(drug_codes,MATCH(loaded!BA727,drug,0)),""))</f>
        <v>#N/A</v>
      </c>
      <c r="AB727" t="e">
        <f>INDEX(MTT_codes,MATCH(loaded!BC727,MTT,0))</f>
        <v>#N/A</v>
      </c>
      <c r="AC727" t="str">
        <f>_xlfn.IFNA(INDEX(MTT_codes,MATCH(loaded!BE727,MTT,0)),"")</f>
        <v/>
      </c>
      <c r="AD727" t="str">
        <f>_xlfn.IFNA(INDEX(MTT_codes,MATCH(loaded!BG727,MTT,0)),"")</f>
        <v/>
      </c>
      <c r="AE727" t="str">
        <f>_xlfn.IFNA(INDEX(MTT_codes,MATCH(loaded!BI727,MTT,0)),"")</f>
        <v/>
      </c>
      <c r="AF727" t="str">
        <f>_xlfn.IFNA(INDEX(MTT_codes,MATCH(loaded!BK727,MTT,0)),"")</f>
        <v/>
      </c>
      <c r="AG727" t="str">
        <f>_xlfn.IFNA(INDEX(MTT_codes,MATCH(loaded!BM727,MTT,0)),"")</f>
        <v/>
      </c>
      <c r="AH727" t="e">
        <f>INDEX(liv_ar_codes,MATCH(loaded!BO727,liv_ar,0))</f>
        <v>#N/A</v>
      </c>
      <c r="AI727" t="str">
        <f>_xlfn.IFNA(INDEX(MTT_codes,MATCH(loaded!BQ727,MTT,0)),"")</f>
        <v/>
      </c>
      <c r="AJ727">
        <f>_xlfn.IFNA(INDEX(mental_codes,MATCH(loaded!BS727,mental,0)),9)</f>
        <v>9</v>
      </c>
    </row>
    <row r="728" spans="2:36">
      <c r="B728">
        <f>loaded!C728</f>
        <v>0</v>
      </c>
      <c r="C728">
        <f>loaded!I728</f>
        <v>0</v>
      </c>
      <c r="D728">
        <f>IF(loaded!K728="Male",1,IF(loaded!K728="Female",2,9))</f>
        <v>9</v>
      </c>
      <c r="E728" s="89" t="e">
        <f>IF(stats!$Y$13,DATE(RIGHT(loaded!M728,4),MID(loaded!M728,3,2),LEFT(loaded!M728,2)),DATE(RIGHT(loaded!M728,4), MID(loaded!M728,4,2),LEFT(loaded!M728,2)))</f>
        <v>#VALUE!</v>
      </c>
      <c r="F728" s="67" t="e">
        <f t="shared" si="22"/>
        <v>#VALUE!</v>
      </c>
      <c r="G728" t="str">
        <f>LEFT(loaded!O728,3)</f>
        <v/>
      </c>
      <c r="H728" s="67" t="str">
        <f>_xlfn.IFNA(INDEX(cntry_codes,MATCH(loaded!Q728,countries,0)),IF(loaded!Q728="","0003",""))</f>
        <v>0003</v>
      </c>
      <c r="I728" t="e">
        <f>INDEX(atsi_codes,MATCH(loaded!S728,atsi,0))</f>
        <v>#N/A</v>
      </c>
      <c r="J728" t="e">
        <f>INDEX(lang_codes,MATCH(loaded!U728,lang,0))</f>
        <v>#N/A</v>
      </c>
      <c r="K728" s="6">
        <f>loaded!W728</f>
        <v>0</v>
      </c>
      <c r="L728" t="e">
        <f>INDEX(us_acc_codes,MATCH(loaded!Y728,us_acc,0))</f>
        <v>#N/A</v>
      </c>
      <c r="M728" t="e">
        <f>INDEX(client_codes,MATCH(loaded!AA728,client,0))</f>
        <v>#N/A</v>
      </c>
      <c r="N728" t="e">
        <f>INDEX(src_ref_codes,MATCH(loaded!AC728,src_ref,0))</f>
        <v>#N/A</v>
      </c>
      <c r="O728" s="89" t="e">
        <f>IF(stats!$Y$13,DATE(RIGHT(loaded!AE728,4),MID(loaded!AE728,3,2),LEFT(loaded!AE728,2)),DATE(RIGHT(loaded!AE728,4),MID(loaded!AE728,4,2),LEFT(loaded!AE728,2)))</f>
        <v>#VALUE!</v>
      </c>
      <c r="P728" s="89" t="e">
        <f>IF(stats!$Y$13,DATE(RIGHT(loaded!AG728,4),MID(loaded!AG728,3,2),LEFT(loaded!AG728,2)),DATE(RIGHT(loaded!AG728,4),MID(loaded!AG728,4,2),LEFT(loaded!AG728,2)))</f>
        <v>#VALUE!</v>
      </c>
      <c r="Q728" s="67" t="e">
        <f t="shared" si="23"/>
        <v>#VALUE!</v>
      </c>
      <c r="R728" t="e">
        <f>INDEX(reces_codes,MATCH(loaded!AI728,reason,0))</f>
        <v>#N/A</v>
      </c>
      <c r="S728" t="e">
        <f>INDEX(TDS_codes,MATCH(loaded!AK728,TDS,0))</f>
        <v>#N/A</v>
      </c>
      <c r="T728" t="e">
        <f>IF(M728=2,"",INDEX(method_codes,MATCH(loaded!AM728,method,0)))</f>
        <v>#N/A</v>
      </c>
      <c r="U728" t="e">
        <f>IF(M728=2,"",INDEX(inj_codes,MATCH(loaded!AO728,inj,0)))</f>
        <v>#N/A</v>
      </c>
      <c r="V728" t="e">
        <f>IF(M728=2,"",INDEX(drug_codes,MATCH(loaded!AQ728,drug,0)))</f>
        <v>#N/A</v>
      </c>
      <c r="W728" t="e">
        <f>IF(M728=2,"",_xlfn.IFNA(INDEX(drug_codes,MATCH(loaded!AS728,drug,0)),""))</f>
        <v>#N/A</v>
      </c>
      <c r="X728" t="e">
        <f>IF(M728=2,"",_xlfn.IFNA(INDEX(drug_codes,MATCH(loaded!AU728,drug,0)),""))</f>
        <v>#N/A</v>
      </c>
      <c r="Y728" t="e">
        <f>IF(M728=2,"",_xlfn.IFNA(INDEX(drug_codes,MATCH(loaded!AW728,drug,0)),""))</f>
        <v>#N/A</v>
      </c>
      <c r="Z728" t="e">
        <f>IF(M728=2,"",_xlfn.IFNA(INDEX(drug_codes,MATCH(loaded!AY728,drug,0)),""))</f>
        <v>#N/A</v>
      </c>
      <c r="AA728" t="e">
        <f>IF(M728=2,"",_xlfn.IFNA(INDEX(drug_codes,MATCH(loaded!BA728,drug,0)),""))</f>
        <v>#N/A</v>
      </c>
      <c r="AB728" t="e">
        <f>INDEX(MTT_codes,MATCH(loaded!BC728,MTT,0))</f>
        <v>#N/A</v>
      </c>
      <c r="AC728" t="str">
        <f>_xlfn.IFNA(INDEX(MTT_codes,MATCH(loaded!BE728,MTT,0)),"")</f>
        <v/>
      </c>
      <c r="AD728" t="str">
        <f>_xlfn.IFNA(INDEX(MTT_codes,MATCH(loaded!BG728,MTT,0)),"")</f>
        <v/>
      </c>
      <c r="AE728" t="str">
        <f>_xlfn.IFNA(INDEX(MTT_codes,MATCH(loaded!BI728,MTT,0)),"")</f>
        <v/>
      </c>
      <c r="AF728" t="str">
        <f>_xlfn.IFNA(INDEX(MTT_codes,MATCH(loaded!BK728,MTT,0)),"")</f>
        <v/>
      </c>
      <c r="AG728" t="str">
        <f>_xlfn.IFNA(INDEX(MTT_codes,MATCH(loaded!BM728,MTT,0)),"")</f>
        <v/>
      </c>
      <c r="AH728" t="e">
        <f>INDEX(liv_ar_codes,MATCH(loaded!BO728,liv_ar,0))</f>
        <v>#N/A</v>
      </c>
      <c r="AI728" t="str">
        <f>_xlfn.IFNA(INDEX(MTT_codes,MATCH(loaded!BQ728,MTT,0)),"")</f>
        <v/>
      </c>
      <c r="AJ728">
        <f>_xlfn.IFNA(INDEX(mental_codes,MATCH(loaded!BS728,mental,0)),9)</f>
        <v>9</v>
      </c>
    </row>
    <row r="729" spans="2:36">
      <c r="B729">
        <f>loaded!C729</f>
        <v>0</v>
      </c>
      <c r="C729">
        <f>loaded!I729</f>
        <v>0</v>
      </c>
      <c r="D729">
        <f>IF(loaded!K729="Male",1,IF(loaded!K729="Female",2,9))</f>
        <v>9</v>
      </c>
      <c r="E729" s="89" t="e">
        <f>IF(stats!$Y$13,DATE(RIGHT(loaded!M729,4),MID(loaded!M729,3,2),LEFT(loaded!M729,2)),DATE(RIGHT(loaded!M729,4), MID(loaded!M729,4,2),LEFT(loaded!M729,2)))</f>
        <v>#VALUE!</v>
      </c>
      <c r="F729" s="67" t="e">
        <f t="shared" si="22"/>
        <v>#VALUE!</v>
      </c>
      <c r="G729" t="str">
        <f>LEFT(loaded!O729,3)</f>
        <v/>
      </c>
      <c r="H729" s="67" t="str">
        <f>_xlfn.IFNA(INDEX(cntry_codes,MATCH(loaded!Q729,countries,0)),IF(loaded!Q729="","0003",""))</f>
        <v>0003</v>
      </c>
      <c r="I729" t="e">
        <f>INDEX(atsi_codes,MATCH(loaded!S729,atsi,0))</f>
        <v>#N/A</v>
      </c>
      <c r="J729" t="e">
        <f>INDEX(lang_codes,MATCH(loaded!U729,lang,0))</f>
        <v>#N/A</v>
      </c>
      <c r="K729" s="6">
        <f>loaded!W729</f>
        <v>0</v>
      </c>
      <c r="L729" t="e">
        <f>INDEX(us_acc_codes,MATCH(loaded!Y729,us_acc,0))</f>
        <v>#N/A</v>
      </c>
      <c r="M729" t="e">
        <f>INDEX(client_codes,MATCH(loaded!AA729,client,0))</f>
        <v>#N/A</v>
      </c>
      <c r="N729" t="e">
        <f>INDEX(src_ref_codes,MATCH(loaded!AC729,src_ref,0))</f>
        <v>#N/A</v>
      </c>
      <c r="O729" s="89" t="e">
        <f>IF(stats!$Y$13,DATE(RIGHT(loaded!AE729,4),MID(loaded!AE729,3,2),LEFT(loaded!AE729,2)),DATE(RIGHT(loaded!AE729,4),MID(loaded!AE729,4,2),LEFT(loaded!AE729,2)))</f>
        <v>#VALUE!</v>
      </c>
      <c r="P729" s="89" t="e">
        <f>IF(stats!$Y$13,DATE(RIGHT(loaded!AG729,4),MID(loaded!AG729,3,2),LEFT(loaded!AG729,2)),DATE(RIGHT(loaded!AG729,4),MID(loaded!AG729,4,2),LEFT(loaded!AG729,2)))</f>
        <v>#VALUE!</v>
      </c>
      <c r="Q729" s="67" t="e">
        <f t="shared" si="23"/>
        <v>#VALUE!</v>
      </c>
      <c r="R729" t="e">
        <f>INDEX(reces_codes,MATCH(loaded!AI729,reason,0))</f>
        <v>#N/A</v>
      </c>
      <c r="S729" t="e">
        <f>INDEX(TDS_codes,MATCH(loaded!AK729,TDS,0))</f>
        <v>#N/A</v>
      </c>
      <c r="T729" t="e">
        <f>IF(M729=2,"",INDEX(method_codes,MATCH(loaded!AM729,method,0)))</f>
        <v>#N/A</v>
      </c>
      <c r="U729" t="e">
        <f>IF(M729=2,"",INDEX(inj_codes,MATCH(loaded!AO729,inj,0)))</f>
        <v>#N/A</v>
      </c>
      <c r="V729" t="e">
        <f>IF(M729=2,"",INDEX(drug_codes,MATCH(loaded!AQ729,drug,0)))</f>
        <v>#N/A</v>
      </c>
      <c r="W729" t="e">
        <f>IF(M729=2,"",_xlfn.IFNA(INDEX(drug_codes,MATCH(loaded!AS729,drug,0)),""))</f>
        <v>#N/A</v>
      </c>
      <c r="X729" t="e">
        <f>IF(M729=2,"",_xlfn.IFNA(INDEX(drug_codes,MATCH(loaded!AU729,drug,0)),""))</f>
        <v>#N/A</v>
      </c>
      <c r="Y729" t="e">
        <f>IF(M729=2,"",_xlfn.IFNA(INDEX(drug_codes,MATCH(loaded!AW729,drug,0)),""))</f>
        <v>#N/A</v>
      </c>
      <c r="Z729" t="e">
        <f>IF(M729=2,"",_xlfn.IFNA(INDEX(drug_codes,MATCH(loaded!AY729,drug,0)),""))</f>
        <v>#N/A</v>
      </c>
      <c r="AA729" t="e">
        <f>IF(M729=2,"",_xlfn.IFNA(INDEX(drug_codes,MATCH(loaded!BA729,drug,0)),""))</f>
        <v>#N/A</v>
      </c>
      <c r="AB729" t="e">
        <f>INDEX(MTT_codes,MATCH(loaded!BC729,MTT,0))</f>
        <v>#N/A</v>
      </c>
      <c r="AC729" t="str">
        <f>_xlfn.IFNA(INDEX(MTT_codes,MATCH(loaded!BE729,MTT,0)),"")</f>
        <v/>
      </c>
      <c r="AD729" t="str">
        <f>_xlfn.IFNA(INDEX(MTT_codes,MATCH(loaded!BG729,MTT,0)),"")</f>
        <v/>
      </c>
      <c r="AE729" t="str">
        <f>_xlfn.IFNA(INDEX(MTT_codes,MATCH(loaded!BI729,MTT,0)),"")</f>
        <v/>
      </c>
      <c r="AF729" t="str">
        <f>_xlfn.IFNA(INDEX(MTT_codes,MATCH(loaded!BK729,MTT,0)),"")</f>
        <v/>
      </c>
      <c r="AG729" t="str">
        <f>_xlfn.IFNA(INDEX(MTT_codes,MATCH(loaded!BM729,MTT,0)),"")</f>
        <v/>
      </c>
      <c r="AH729" t="e">
        <f>INDEX(liv_ar_codes,MATCH(loaded!BO729,liv_ar,0))</f>
        <v>#N/A</v>
      </c>
      <c r="AI729" t="str">
        <f>_xlfn.IFNA(INDEX(MTT_codes,MATCH(loaded!BQ729,MTT,0)),"")</f>
        <v/>
      </c>
      <c r="AJ729">
        <f>_xlfn.IFNA(INDEX(mental_codes,MATCH(loaded!BS729,mental,0)),9)</f>
        <v>9</v>
      </c>
    </row>
    <row r="730" spans="2:36">
      <c r="B730">
        <f>loaded!C730</f>
        <v>0</v>
      </c>
      <c r="C730">
        <f>loaded!I730</f>
        <v>0</v>
      </c>
      <c r="D730">
        <f>IF(loaded!K730="Male",1,IF(loaded!K730="Female",2,9))</f>
        <v>9</v>
      </c>
      <c r="E730" s="89" t="e">
        <f>IF(stats!$Y$13,DATE(RIGHT(loaded!M730,4),MID(loaded!M730,3,2),LEFT(loaded!M730,2)),DATE(RIGHT(loaded!M730,4), MID(loaded!M730,4,2),LEFT(loaded!M730,2)))</f>
        <v>#VALUE!</v>
      </c>
      <c r="F730" s="67" t="e">
        <f t="shared" si="22"/>
        <v>#VALUE!</v>
      </c>
      <c r="G730" t="str">
        <f>LEFT(loaded!O730,3)</f>
        <v/>
      </c>
      <c r="H730" s="67" t="str">
        <f>_xlfn.IFNA(INDEX(cntry_codes,MATCH(loaded!Q730,countries,0)),IF(loaded!Q730="","0003",""))</f>
        <v>0003</v>
      </c>
      <c r="I730" t="e">
        <f>INDEX(atsi_codes,MATCH(loaded!S730,atsi,0))</f>
        <v>#N/A</v>
      </c>
      <c r="J730" t="e">
        <f>INDEX(lang_codes,MATCH(loaded!U730,lang,0))</f>
        <v>#N/A</v>
      </c>
      <c r="K730" s="6">
        <f>loaded!W730</f>
        <v>0</v>
      </c>
      <c r="L730" t="e">
        <f>INDEX(us_acc_codes,MATCH(loaded!Y730,us_acc,0))</f>
        <v>#N/A</v>
      </c>
      <c r="M730" t="e">
        <f>INDEX(client_codes,MATCH(loaded!AA730,client,0))</f>
        <v>#N/A</v>
      </c>
      <c r="N730" t="e">
        <f>INDEX(src_ref_codes,MATCH(loaded!AC730,src_ref,0))</f>
        <v>#N/A</v>
      </c>
      <c r="O730" s="89" t="e">
        <f>IF(stats!$Y$13,DATE(RIGHT(loaded!AE730,4),MID(loaded!AE730,3,2),LEFT(loaded!AE730,2)),DATE(RIGHT(loaded!AE730,4),MID(loaded!AE730,4,2),LEFT(loaded!AE730,2)))</f>
        <v>#VALUE!</v>
      </c>
      <c r="P730" s="89" t="e">
        <f>IF(stats!$Y$13,DATE(RIGHT(loaded!AG730,4),MID(loaded!AG730,3,2),LEFT(loaded!AG730,2)),DATE(RIGHT(loaded!AG730,4),MID(loaded!AG730,4,2),LEFT(loaded!AG730,2)))</f>
        <v>#VALUE!</v>
      </c>
      <c r="Q730" s="67" t="e">
        <f t="shared" si="23"/>
        <v>#VALUE!</v>
      </c>
      <c r="R730" t="e">
        <f>INDEX(reces_codes,MATCH(loaded!AI730,reason,0))</f>
        <v>#N/A</v>
      </c>
      <c r="S730" t="e">
        <f>INDEX(TDS_codes,MATCH(loaded!AK730,TDS,0))</f>
        <v>#N/A</v>
      </c>
      <c r="T730" t="e">
        <f>IF(M730=2,"",INDEX(method_codes,MATCH(loaded!AM730,method,0)))</f>
        <v>#N/A</v>
      </c>
      <c r="U730" t="e">
        <f>IF(M730=2,"",INDEX(inj_codes,MATCH(loaded!AO730,inj,0)))</f>
        <v>#N/A</v>
      </c>
      <c r="V730" t="e">
        <f>IF(M730=2,"",INDEX(drug_codes,MATCH(loaded!AQ730,drug,0)))</f>
        <v>#N/A</v>
      </c>
      <c r="W730" t="e">
        <f>IF(M730=2,"",_xlfn.IFNA(INDEX(drug_codes,MATCH(loaded!AS730,drug,0)),""))</f>
        <v>#N/A</v>
      </c>
      <c r="X730" t="e">
        <f>IF(M730=2,"",_xlfn.IFNA(INDEX(drug_codes,MATCH(loaded!AU730,drug,0)),""))</f>
        <v>#N/A</v>
      </c>
      <c r="Y730" t="e">
        <f>IF(M730=2,"",_xlfn.IFNA(INDEX(drug_codes,MATCH(loaded!AW730,drug,0)),""))</f>
        <v>#N/A</v>
      </c>
      <c r="Z730" t="e">
        <f>IF(M730=2,"",_xlfn.IFNA(INDEX(drug_codes,MATCH(loaded!AY730,drug,0)),""))</f>
        <v>#N/A</v>
      </c>
      <c r="AA730" t="e">
        <f>IF(M730=2,"",_xlfn.IFNA(INDEX(drug_codes,MATCH(loaded!BA730,drug,0)),""))</f>
        <v>#N/A</v>
      </c>
      <c r="AB730" t="e">
        <f>INDEX(MTT_codes,MATCH(loaded!BC730,MTT,0))</f>
        <v>#N/A</v>
      </c>
      <c r="AC730" t="str">
        <f>_xlfn.IFNA(INDEX(MTT_codes,MATCH(loaded!BE730,MTT,0)),"")</f>
        <v/>
      </c>
      <c r="AD730" t="str">
        <f>_xlfn.IFNA(INDEX(MTT_codes,MATCH(loaded!BG730,MTT,0)),"")</f>
        <v/>
      </c>
      <c r="AE730" t="str">
        <f>_xlfn.IFNA(INDEX(MTT_codes,MATCH(loaded!BI730,MTT,0)),"")</f>
        <v/>
      </c>
      <c r="AF730" t="str">
        <f>_xlfn.IFNA(INDEX(MTT_codes,MATCH(loaded!BK730,MTT,0)),"")</f>
        <v/>
      </c>
      <c r="AG730" t="str">
        <f>_xlfn.IFNA(INDEX(MTT_codes,MATCH(loaded!BM730,MTT,0)),"")</f>
        <v/>
      </c>
      <c r="AH730" t="e">
        <f>INDEX(liv_ar_codes,MATCH(loaded!BO730,liv_ar,0))</f>
        <v>#N/A</v>
      </c>
      <c r="AI730" t="str">
        <f>_xlfn.IFNA(INDEX(MTT_codes,MATCH(loaded!BQ730,MTT,0)),"")</f>
        <v/>
      </c>
      <c r="AJ730">
        <f>_xlfn.IFNA(INDEX(mental_codes,MATCH(loaded!BS730,mental,0)),9)</f>
        <v>9</v>
      </c>
    </row>
    <row r="731" spans="2:36">
      <c r="B731">
        <f>loaded!C731</f>
        <v>0</v>
      </c>
      <c r="C731">
        <f>loaded!I731</f>
        <v>0</v>
      </c>
      <c r="D731">
        <f>IF(loaded!K731="Male",1,IF(loaded!K731="Female",2,9))</f>
        <v>9</v>
      </c>
      <c r="E731" s="89" t="e">
        <f>IF(stats!$Y$13,DATE(RIGHT(loaded!M731,4),MID(loaded!M731,3,2),LEFT(loaded!M731,2)),DATE(RIGHT(loaded!M731,4), MID(loaded!M731,4,2),LEFT(loaded!M731,2)))</f>
        <v>#VALUE!</v>
      </c>
      <c r="F731" s="67" t="e">
        <f t="shared" si="22"/>
        <v>#VALUE!</v>
      </c>
      <c r="G731" t="str">
        <f>LEFT(loaded!O731,3)</f>
        <v/>
      </c>
      <c r="H731" s="67" t="str">
        <f>_xlfn.IFNA(INDEX(cntry_codes,MATCH(loaded!Q731,countries,0)),IF(loaded!Q731="","0003",""))</f>
        <v>0003</v>
      </c>
      <c r="I731" t="e">
        <f>INDEX(atsi_codes,MATCH(loaded!S731,atsi,0))</f>
        <v>#N/A</v>
      </c>
      <c r="J731" t="e">
        <f>INDEX(lang_codes,MATCH(loaded!U731,lang,0))</f>
        <v>#N/A</v>
      </c>
      <c r="K731" s="6">
        <f>loaded!W731</f>
        <v>0</v>
      </c>
      <c r="L731" t="e">
        <f>INDEX(us_acc_codes,MATCH(loaded!Y731,us_acc,0))</f>
        <v>#N/A</v>
      </c>
      <c r="M731" t="e">
        <f>INDEX(client_codes,MATCH(loaded!AA731,client,0))</f>
        <v>#N/A</v>
      </c>
      <c r="N731" t="e">
        <f>INDEX(src_ref_codes,MATCH(loaded!AC731,src_ref,0))</f>
        <v>#N/A</v>
      </c>
      <c r="O731" s="89" t="e">
        <f>IF(stats!$Y$13,DATE(RIGHT(loaded!AE731,4),MID(loaded!AE731,3,2),LEFT(loaded!AE731,2)),DATE(RIGHT(loaded!AE731,4),MID(loaded!AE731,4,2),LEFT(loaded!AE731,2)))</f>
        <v>#VALUE!</v>
      </c>
      <c r="P731" s="89" t="e">
        <f>IF(stats!$Y$13,DATE(RIGHT(loaded!AG731,4),MID(loaded!AG731,3,2),LEFT(loaded!AG731,2)),DATE(RIGHT(loaded!AG731,4),MID(loaded!AG731,4,2),LEFT(loaded!AG731,2)))</f>
        <v>#VALUE!</v>
      </c>
      <c r="Q731" s="67" t="e">
        <f t="shared" si="23"/>
        <v>#VALUE!</v>
      </c>
      <c r="R731" t="e">
        <f>INDEX(reces_codes,MATCH(loaded!AI731,reason,0))</f>
        <v>#N/A</v>
      </c>
      <c r="S731" t="e">
        <f>INDEX(TDS_codes,MATCH(loaded!AK731,TDS,0))</f>
        <v>#N/A</v>
      </c>
      <c r="T731" t="e">
        <f>IF(M731=2,"",INDEX(method_codes,MATCH(loaded!AM731,method,0)))</f>
        <v>#N/A</v>
      </c>
      <c r="U731" t="e">
        <f>IF(M731=2,"",INDEX(inj_codes,MATCH(loaded!AO731,inj,0)))</f>
        <v>#N/A</v>
      </c>
      <c r="V731" t="e">
        <f>IF(M731=2,"",INDEX(drug_codes,MATCH(loaded!AQ731,drug,0)))</f>
        <v>#N/A</v>
      </c>
      <c r="W731" t="e">
        <f>IF(M731=2,"",_xlfn.IFNA(INDEX(drug_codes,MATCH(loaded!AS731,drug,0)),""))</f>
        <v>#N/A</v>
      </c>
      <c r="X731" t="e">
        <f>IF(M731=2,"",_xlfn.IFNA(INDEX(drug_codes,MATCH(loaded!AU731,drug,0)),""))</f>
        <v>#N/A</v>
      </c>
      <c r="Y731" t="e">
        <f>IF(M731=2,"",_xlfn.IFNA(INDEX(drug_codes,MATCH(loaded!AW731,drug,0)),""))</f>
        <v>#N/A</v>
      </c>
      <c r="Z731" t="e">
        <f>IF(M731=2,"",_xlfn.IFNA(INDEX(drug_codes,MATCH(loaded!AY731,drug,0)),""))</f>
        <v>#N/A</v>
      </c>
      <c r="AA731" t="e">
        <f>IF(M731=2,"",_xlfn.IFNA(INDEX(drug_codes,MATCH(loaded!BA731,drug,0)),""))</f>
        <v>#N/A</v>
      </c>
      <c r="AB731" t="e">
        <f>INDEX(MTT_codes,MATCH(loaded!BC731,MTT,0))</f>
        <v>#N/A</v>
      </c>
      <c r="AC731" t="str">
        <f>_xlfn.IFNA(INDEX(MTT_codes,MATCH(loaded!BE731,MTT,0)),"")</f>
        <v/>
      </c>
      <c r="AD731" t="str">
        <f>_xlfn.IFNA(INDEX(MTT_codes,MATCH(loaded!BG731,MTT,0)),"")</f>
        <v/>
      </c>
      <c r="AE731" t="str">
        <f>_xlfn.IFNA(INDEX(MTT_codes,MATCH(loaded!BI731,MTT,0)),"")</f>
        <v/>
      </c>
      <c r="AF731" t="str">
        <f>_xlfn.IFNA(INDEX(MTT_codes,MATCH(loaded!BK731,MTT,0)),"")</f>
        <v/>
      </c>
      <c r="AG731" t="str">
        <f>_xlfn.IFNA(INDEX(MTT_codes,MATCH(loaded!BM731,MTT,0)),"")</f>
        <v/>
      </c>
      <c r="AH731" t="e">
        <f>INDEX(liv_ar_codes,MATCH(loaded!BO731,liv_ar,0))</f>
        <v>#N/A</v>
      </c>
      <c r="AI731" t="str">
        <f>_xlfn.IFNA(INDEX(MTT_codes,MATCH(loaded!BQ731,MTT,0)),"")</f>
        <v/>
      </c>
      <c r="AJ731">
        <f>_xlfn.IFNA(INDEX(mental_codes,MATCH(loaded!BS731,mental,0)),9)</f>
        <v>9</v>
      </c>
    </row>
    <row r="732" spans="2:36">
      <c r="B732">
        <f>loaded!C732</f>
        <v>0</v>
      </c>
      <c r="C732">
        <f>loaded!I732</f>
        <v>0</v>
      </c>
      <c r="D732">
        <f>IF(loaded!K732="Male",1,IF(loaded!K732="Female",2,9))</f>
        <v>9</v>
      </c>
      <c r="E732" s="89" t="e">
        <f>IF(stats!$Y$13,DATE(RIGHT(loaded!M732,4),MID(loaded!M732,3,2),LEFT(loaded!M732,2)),DATE(RIGHT(loaded!M732,4), MID(loaded!M732,4,2),LEFT(loaded!M732,2)))</f>
        <v>#VALUE!</v>
      </c>
      <c r="F732" s="67" t="e">
        <f t="shared" si="22"/>
        <v>#VALUE!</v>
      </c>
      <c r="G732" t="str">
        <f>LEFT(loaded!O732,3)</f>
        <v/>
      </c>
      <c r="H732" s="67" t="str">
        <f>_xlfn.IFNA(INDEX(cntry_codes,MATCH(loaded!Q732,countries,0)),IF(loaded!Q732="","0003",""))</f>
        <v>0003</v>
      </c>
      <c r="I732" t="e">
        <f>INDEX(atsi_codes,MATCH(loaded!S732,atsi,0))</f>
        <v>#N/A</v>
      </c>
      <c r="J732" t="e">
        <f>INDEX(lang_codes,MATCH(loaded!U732,lang,0))</f>
        <v>#N/A</v>
      </c>
      <c r="K732" s="6">
        <f>loaded!W732</f>
        <v>0</v>
      </c>
      <c r="L732" t="e">
        <f>INDEX(us_acc_codes,MATCH(loaded!Y732,us_acc,0))</f>
        <v>#N/A</v>
      </c>
      <c r="M732" t="e">
        <f>INDEX(client_codes,MATCH(loaded!AA732,client,0))</f>
        <v>#N/A</v>
      </c>
      <c r="N732" t="e">
        <f>INDEX(src_ref_codes,MATCH(loaded!AC732,src_ref,0))</f>
        <v>#N/A</v>
      </c>
      <c r="O732" s="89" t="e">
        <f>IF(stats!$Y$13,DATE(RIGHT(loaded!AE732,4),MID(loaded!AE732,3,2),LEFT(loaded!AE732,2)),DATE(RIGHT(loaded!AE732,4),MID(loaded!AE732,4,2),LEFT(loaded!AE732,2)))</f>
        <v>#VALUE!</v>
      </c>
      <c r="P732" s="89" t="e">
        <f>IF(stats!$Y$13,DATE(RIGHT(loaded!AG732,4),MID(loaded!AG732,3,2),LEFT(loaded!AG732,2)),DATE(RIGHT(loaded!AG732,4),MID(loaded!AG732,4,2),LEFT(loaded!AG732,2)))</f>
        <v>#VALUE!</v>
      </c>
      <c r="Q732" s="67" t="e">
        <f t="shared" si="23"/>
        <v>#VALUE!</v>
      </c>
      <c r="R732" t="e">
        <f>INDEX(reces_codes,MATCH(loaded!AI732,reason,0))</f>
        <v>#N/A</v>
      </c>
      <c r="S732" t="e">
        <f>INDEX(TDS_codes,MATCH(loaded!AK732,TDS,0))</f>
        <v>#N/A</v>
      </c>
      <c r="T732" t="e">
        <f>IF(M732=2,"",INDEX(method_codes,MATCH(loaded!AM732,method,0)))</f>
        <v>#N/A</v>
      </c>
      <c r="U732" t="e">
        <f>IF(M732=2,"",INDEX(inj_codes,MATCH(loaded!AO732,inj,0)))</f>
        <v>#N/A</v>
      </c>
      <c r="V732" t="e">
        <f>IF(M732=2,"",INDEX(drug_codes,MATCH(loaded!AQ732,drug,0)))</f>
        <v>#N/A</v>
      </c>
      <c r="W732" t="e">
        <f>IF(M732=2,"",_xlfn.IFNA(INDEX(drug_codes,MATCH(loaded!AS732,drug,0)),""))</f>
        <v>#N/A</v>
      </c>
      <c r="X732" t="e">
        <f>IF(M732=2,"",_xlfn.IFNA(INDEX(drug_codes,MATCH(loaded!AU732,drug,0)),""))</f>
        <v>#N/A</v>
      </c>
      <c r="Y732" t="e">
        <f>IF(M732=2,"",_xlfn.IFNA(INDEX(drug_codes,MATCH(loaded!AW732,drug,0)),""))</f>
        <v>#N/A</v>
      </c>
      <c r="Z732" t="e">
        <f>IF(M732=2,"",_xlfn.IFNA(INDEX(drug_codes,MATCH(loaded!AY732,drug,0)),""))</f>
        <v>#N/A</v>
      </c>
      <c r="AA732" t="e">
        <f>IF(M732=2,"",_xlfn.IFNA(INDEX(drug_codes,MATCH(loaded!BA732,drug,0)),""))</f>
        <v>#N/A</v>
      </c>
      <c r="AB732" t="e">
        <f>INDEX(MTT_codes,MATCH(loaded!BC732,MTT,0))</f>
        <v>#N/A</v>
      </c>
      <c r="AC732" t="str">
        <f>_xlfn.IFNA(INDEX(MTT_codes,MATCH(loaded!BE732,MTT,0)),"")</f>
        <v/>
      </c>
      <c r="AD732" t="str">
        <f>_xlfn.IFNA(INDEX(MTT_codes,MATCH(loaded!BG732,MTT,0)),"")</f>
        <v/>
      </c>
      <c r="AE732" t="str">
        <f>_xlfn.IFNA(INDEX(MTT_codes,MATCH(loaded!BI732,MTT,0)),"")</f>
        <v/>
      </c>
      <c r="AF732" t="str">
        <f>_xlfn.IFNA(INDEX(MTT_codes,MATCH(loaded!BK732,MTT,0)),"")</f>
        <v/>
      </c>
      <c r="AG732" t="str">
        <f>_xlfn.IFNA(INDEX(MTT_codes,MATCH(loaded!BM732,MTT,0)),"")</f>
        <v/>
      </c>
      <c r="AH732" t="e">
        <f>INDEX(liv_ar_codes,MATCH(loaded!BO732,liv_ar,0))</f>
        <v>#N/A</v>
      </c>
      <c r="AI732" t="str">
        <f>_xlfn.IFNA(INDEX(MTT_codes,MATCH(loaded!BQ732,MTT,0)),"")</f>
        <v/>
      </c>
      <c r="AJ732">
        <f>_xlfn.IFNA(INDEX(mental_codes,MATCH(loaded!BS732,mental,0)),9)</f>
        <v>9</v>
      </c>
    </row>
    <row r="733" spans="2:36">
      <c r="B733">
        <f>loaded!C733</f>
        <v>0</v>
      </c>
      <c r="C733">
        <f>loaded!I733</f>
        <v>0</v>
      </c>
      <c r="D733">
        <f>IF(loaded!K733="Male",1,IF(loaded!K733="Female",2,9))</f>
        <v>9</v>
      </c>
      <c r="E733" s="89" t="e">
        <f>IF(stats!$Y$13,DATE(RIGHT(loaded!M733,4),MID(loaded!M733,3,2),LEFT(loaded!M733,2)),DATE(RIGHT(loaded!M733,4), MID(loaded!M733,4,2),LEFT(loaded!M733,2)))</f>
        <v>#VALUE!</v>
      </c>
      <c r="F733" s="67" t="e">
        <f t="shared" si="22"/>
        <v>#VALUE!</v>
      </c>
      <c r="G733" t="str">
        <f>LEFT(loaded!O733,3)</f>
        <v/>
      </c>
      <c r="H733" s="67" t="str">
        <f>_xlfn.IFNA(INDEX(cntry_codes,MATCH(loaded!Q733,countries,0)),IF(loaded!Q733="","0003",""))</f>
        <v>0003</v>
      </c>
      <c r="I733" t="e">
        <f>INDEX(atsi_codes,MATCH(loaded!S733,atsi,0))</f>
        <v>#N/A</v>
      </c>
      <c r="J733" t="e">
        <f>INDEX(lang_codes,MATCH(loaded!U733,lang,0))</f>
        <v>#N/A</v>
      </c>
      <c r="K733" s="6">
        <f>loaded!W733</f>
        <v>0</v>
      </c>
      <c r="L733" t="e">
        <f>INDEX(us_acc_codes,MATCH(loaded!Y733,us_acc,0))</f>
        <v>#N/A</v>
      </c>
      <c r="M733" t="e">
        <f>INDEX(client_codes,MATCH(loaded!AA733,client,0))</f>
        <v>#N/A</v>
      </c>
      <c r="N733" t="e">
        <f>INDEX(src_ref_codes,MATCH(loaded!AC733,src_ref,0))</f>
        <v>#N/A</v>
      </c>
      <c r="O733" s="89" t="e">
        <f>IF(stats!$Y$13,DATE(RIGHT(loaded!AE733,4),MID(loaded!AE733,3,2),LEFT(loaded!AE733,2)),DATE(RIGHT(loaded!AE733,4),MID(loaded!AE733,4,2),LEFT(loaded!AE733,2)))</f>
        <v>#VALUE!</v>
      </c>
      <c r="P733" s="89" t="e">
        <f>IF(stats!$Y$13,DATE(RIGHT(loaded!AG733,4),MID(loaded!AG733,3,2),LEFT(loaded!AG733,2)),DATE(RIGHT(loaded!AG733,4),MID(loaded!AG733,4,2),LEFT(loaded!AG733,2)))</f>
        <v>#VALUE!</v>
      </c>
      <c r="Q733" s="67" t="e">
        <f t="shared" si="23"/>
        <v>#VALUE!</v>
      </c>
      <c r="R733" t="e">
        <f>INDEX(reces_codes,MATCH(loaded!AI733,reason,0))</f>
        <v>#N/A</v>
      </c>
      <c r="S733" t="e">
        <f>INDEX(TDS_codes,MATCH(loaded!AK733,TDS,0))</f>
        <v>#N/A</v>
      </c>
      <c r="T733" t="e">
        <f>IF(M733=2,"",INDEX(method_codes,MATCH(loaded!AM733,method,0)))</f>
        <v>#N/A</v>
      </c>
      <c r="U733" t="e">
        <f>IF(M733=2,"",INDEX(inj_codes,MATCH(loaded!AO733,inj,0)))</f>
        <v>#N/A</v>
      </c>
      <c r="V733" t="e">
        <f>IF(M733=2,"",INDEX(drug_codes,MATCH(loaded!AQ733,drug,0)))</f>
        <v>#N/A</v>
      </c>
      <c r="W733" t="e">
        <f>IF(M733=2,"",_xlfn.IFNA(INDEX(drug_codes,MATCH(loaded!AS733,drug,0)),""))</f>
        <v>#N/A</v>
      </c>
      <c r="X733" t="e">
        <f>IF(M733=2,"",_xlfn.IFNA(INDEX(drug_codes,MATCH(loaded!AU733,drug,0)),""))</f>
        <v>#N/A</v>
      </c>
      <c r="Y733" t="e">
        <f>IF(M733=2,"",_xlfn.IFNA(INDEX(drug_codes,MATCH(loaded!AW733,drug,0)),""))</f>
        <v>#N/A</v>
      </c>
      <c r="Z733" t="e">
        <f>IF(M733=2,"",_xlfn.IFNA(INDEX(drug_codes,MATCH(loaded!AY733,drug,0)),""))</f>
        <v>#N/A</v>
      </c>
      <c r="AA733" t="e">
        <f>IF(M733=2,"",_xlfn.IFNA(INDEX(drug_codes,MATCH(loaded!BA733,drug,0)),""))</f>
        <v>#N/A</v>
      </c>
      <c r="AB733" t="e">
        <f>INDEX(MTT_codes,MATCH(loaded!BC733,MTT,0))</f>
        <v>#N/A</v>
      </c>
      <c r="AC733" t="str">
        <f>_xlfn.IFNA(INDEX(MTT_codes,MATCH(loaded!BE733,MTT,0)),"")</f>
        <v/>
      </c>
      <c r="AD733" t="str">
        <f>_xlfn.IFNA(INDEX(MTT_codes,MATCH(loaded!BG733,MTT,0)),"")</f>
        <v/>
      </c>
      <c r="AE733" t="str">
        <f>_xlfn.IFNA(INDEX(MTT_codes,MATCH(loaded!BI733,MTT,0)),"")</f>
        <v/>
      </c>
      <c r="AF733" t="str">
        <f>_xlfn.IFNA(INDEX(MTT_codes,MATCH(loaded!BK733,MTT,0)),"")</f>
        <v/>
      </c>
      <c r="AG733" t="str">
        <f>_xlfn.IFNA(INDEX(MTT_codes,MATCH(loaded!BM733,MTT,0)),"")</f>
        <v/>
      </c>
      <c r="AH733" t="e">
        <f>INDEX(liv_ar_codes,MATCH(loaded!BO733,liv_ar,0))</f>
        <v>#N/A</v>
      </c>
      <c r="AI733" t="str">
        <f>_xlfn.IFNA(INDEX(MTT_codes,MATCH(loaded!BQ733,MTT,0)),"")</f>
        <v/>
      </c>
      <c r="AJ733">
        <f>_xlfn.IFNA(INDEX(mental_codes,MATCH(loaded!BS733,mental,0)),9)</f>
        <v>9</v>
      </c>
    </row>
    <row r="734" spans="2:36">
      <c r="B734">
        <f>loaded!C734</f>
        <v>0</v>
      </c>
      <c r="C734">
        <f>loaded!I734</f>
        <v>0</v>
      </c>
      <c r="D734">
        <f>IF(loaded!K734="Male",1,IF(loaded!K734="Female",2,9))</f>
        <v>9</v>
      </c>
      <c r="E734" s="89" t="e">
        <f>IF(stats!$Y$13,DATE(RIGHT(loaded!M734,4),MID(loaded!M734,3,2),LEFT(loaded!M734,2)),DATE(RIGHT(loaded!M734,4), MID(loaded!M734,4,2),LEFT(loaded!M734,2)))</f>
        <v>#VALUE!</v>
      </c>
      <c r="F734" s="67" t="e">
        <f t="shared" si="22"/>
        <v>#VALUE!</v>
      </c>
      <c r="G734" t="str">
        <f>LEFT(loaded!O734,3)</f>
        <v/>
      </c>
      <c r="H734" s="67" t="str">
        <f>_xlfn.IFNA(INDEX(cntry_codes,MATCH(loaded!Q734,countries,0)),IF(loaded!Q734="","0003",""))</f>
        <v>0003</v>
      </c>
      <c r="I734" t="e">
        <f>INDEX(atsi_codes,MATCH(loaded!S734,atsi,0))</f>
        <v>#N/A</v>
      </c>
      <c r="J734" t="e">
        <f>INDEX(lang_codes,MATCH(loaded!U734,lang,0))</f>
        <v>#N/A</v>
      </c>
      <c r="K734" s="6">
        <f>loaded!W734</f>
        <v>0</v>
      </c>
      <c r="L734" t="e">
        <f>INDEX(us_acc_codes,MATCH(loaded!Y734,us_acc,0))</f>
        <v>#N/A</v>
      </c>
      <c r="M734" t="e">
        <f>INDEX(client_codes,MATCH(loaded!AA734,client,0))</f>
        <v>#N/A</v>
      </c>
      <c r="N734" t="e">
        <f>INDEX(src_ref_codes,MATCH(loaded!AC734,src_ref,0))</f>
        <v>#N/A</v>
      </c>
      <c r="O734" s="89" t="e">
        <f>IF(stats!$Y$13,DATE(RIGHT(loaded!AE734,4),MID(loaded!AE734,3,2),LEFT(loaded!AE734,2)),DATE(RIGHT(loaded!AE734,4),MID(loaded!AE734,4,2),LEFT(loaded!AE734,2)))</f>
        <v>#VALUE!</v>
      </c>
      <c r="P734" s="89" t="e">
        <f>IF(stats!$Y$13,DATE(RIGHT(loaded!AG734,4),MID(loaded!AG734,3,2),LEFT(loaded!AG734,2)),DATE(RIGHT(loaded!AG734,4),MID(loaded!AG734,4,2),LEFT(loaded!AG734,2)))</f>
        <v>#VALUE!</v>
      </c>
      <c r="Q734" s="67" t="e">
        <f t="shared" si="23"/>
        <v>#VALUE!</v>
      </c>
      <c r="R734" t="e">
        <f>INDEX(reces_codes,MATCH(loaded!AI734,reason,0))</f>
        <v>#N/A</v>
      </c>
      <c r="S734" t="e">
        <f>INDEX(TDS_codes,MATCH(loaded!AK734,TDS,0))</f>
        <v>#N/A</v>
      </c>
      <c r="T734" t="e">
        <f>IF(M734=2,"",INDEX(method_codes,MATCH(loaded!AM734,method,0)))</f>
        <v>#N/A</v>
      </c>
      <c r="U734" t="e">
        <f>IF(M734=2,"",INDEX(inj_codes,MATCH(loaded!AO734,inj,0)))</f>
        <v>#N/A</v>
      </c>
      <c r="V734" t="e">
        <f>IF(M734=2,"",INDEX(drug_codes,MATCH(loaded!AQ734,drug,0)))</f>
        <v>#N/A</v>
      </c>
      <c r="W734" t="e">
        <f>IF(M734=2,"",_xlfn.IFNA(INDEX(drug_codes,MATCH(loaded!AS734,drug,0)),""))</f>
        <v>#N/A</v>
      </c>
      <c r="X734" t="e">
        <f>IF(M734=2,"",_xlfn.IFNA(INDEX(drug_codes,MATCH(loaded!AU734,drug,0)),""))</f>
        <v>#N/A</v>
      </c>
      <c r="Y734" t="e">
        <f>IF(M734=2,"",_xlfn.IFNA(INDEX(drug_codes,MATCH(loaded!AW734,drug,0)),""))</f>
        <v>#N/A</v>
      </c>
      <c r="Z734" t="e">
        <f>IF(M734=2,"",_xlfn.IFNA(INDEX(drug_codes,MATCH(loaded!AY734,drug,0)),""))</f>
        <v>#N/A</v>
      </c>
      <c r="AA734" t="e">
        <f>IF(M734=2,"",_xlfn.IFNA(INDEX(drug_codes,MATCH(loaded!BA734,drug,0)),""))</f>
        <v>#N/A</v>
      </c>
      <c r="AB734" t="e">
        <f>INDEX(MTT_codes,MATCH(loaded!BC734,MTT,0))</f>
        <v>#N/A</v>
      </c>
      <c r="AC734" t="str">
        <f>_xlfn.IFNA(INDEX(MTT_codes,MATCH(loaded!BE734,MTT,0)),"")</f>
        <v/>
      </c>
      <c r="AD734" t="str">
        <f>_xlfn.IFNA(INDEX(MTT_codes,MATCH(loaded!BG734,MTT,0)),"")</f>
        <v/>
      </c>
      <c r="AE734" t="str">
        <f>_xlfn.IFNA(INDEX(MTT_codes,MATCH(loaded!BI734,MTT,0)),"")</f>
        <v/>
      </c>
      <c r="AF734" t="str">
        <f>_xlfn.IFNA(INDEX(MTT_codes,MATCH(loaded!BK734,MTT,0)),"")</f>
        <v/>
      </c>
      <c r="AG734" t="str">
        <f>_xlfn.IFNA(INDEX(MTT_codes,MATCH(loaded!BM734,MTT,0)),"")</f>
        <v/>
      </c>
      <c r="AH734" t="e">
        <f>INDEX(liv_ar_codes,MATCH(loaded!BO734,liv_ar,0))</f>
        <v>#N/A</v>
      </c>
      <c r="AI734" t="str">
        <f>_xlfn.IFNA(INDEX(MTT_codes,MATCH(loaded!BQ734,MTT,0)),"")</f>
        <v/>
      </c>
      <c r="AJ734">
        <f>_xlfn.IFNA(INDEX(mental_codes,MATCH(loaded!BS734,mental,0)),9)</f>
        <v>9</v>
      </c>
    </row>
    <row r="735" spans="2:36">
      <c r="B735">
        <f>loaded!C735</f>
        <v>0</v>
      </c>
      <c r="C735">
        <f>loaded!I735</f>
        <v>0</v>
      </c>
      <c r="D735">
        <f>IF(loaded!K735="Male",1,IF(loaded!K735="Female",2,9))</f>
        <v>9</v>
      </c>
      <c r="E735" s="89" t="e">
        <f>IF(stats!$Y$13,DATE(RIGHT(loaded!M735,4),MID(loaded!M735,3,2),LEFT(loaded!M735,2)),DATE(RIGHT(loaded!M735,4), MID(loaded!M735,4,2),LEFT(loaded!M735,2)))</f>
        <v>#VALUE!</v>
      </c>
      <c r="F735" s="67" t="e">
        <f t="shared" si="22"/>
        <v>#VALUE!</v>
      </c>
      <c r="G735" t="str">
        <f>LEFT(loaded!O735,3)</f>
        <v/>
      </c>
      <c r="H735" s="67" t="str">
        <f>_xlfn.IFNA(INDEX(cntry_codes,MATCH(loaded!Q735,countries,0)),IF(loaded!Q735="","0003",""))</f>
        <v>0003</v>
      </c>
      <c r="I735" t="e">
        <f>INDEX(atsi_codes,MATCH(loaded!S735,atsi,0))</f>
        <v>#N/A</v>
      </c>
      <c r="J735" t="e">
        <f>INDEX(lang_codes,MATCH(loaded!U735,lang,0))</f>
        <v>#N/A</v>
      </c>
      <c r="K735" s="6">
        <f>loaded!W735</f>
        <v>0</v>
      </c>
      <c r="L735" t="e">
        <f>INDEX(us_acc_codes,MATCH(loaded!Y735,us_acc,0))</f>
        <v>#N/A</v>
      </c>
      <c r="M735" t="e">
        <f>INDEX(client_codes,MATCH(loaded!AA735,client,0))</f>
        <v>#N/A</v>
      </c>
      <c r="N735" t="e">
        <f>INDEX(src_ref_codes,MATCH(loaded!AC735,src_ref,0))</f>
        <v>#N/A</v>
      </c>
      <c r="O735" s="89" t="e">
        <f>IF(stats!$Y$13,DATE(RIGHT(loaded!AE735,4),MID(loaded!AE735,3,2),LEFT(loaded!AE735,2)),DATE(RIGHT(loaded!AE735,4),MID(loaded!AE735,4,2),LEFT(loaded!AE735,2)))</f>
        <v>#VALUE!</v>
      </c>
      <c r="P735" s="89" t="e">
        <f>IF(stats!$Y$13,DATE(RIGHT(loaded!AG735,4),MID(loaded!AG735,3,2),LEFT(loaded!AG735,2)),DATE(RIGHT(loaded!AG735,4),MID(loaded!AG735,4,2),LEFT(loaded!AG735,2)))</f>
        <v>#VALUE!</v>
      </c>
      <c r="Q735" s="67" t="e">
        <f t="shared" si="23"/>
        <v>#VALUE!</v>
      </c>
      <c r="R735" t="e">
        <f>INDEX(reces_codes,MATCH(loaded!AI735,reason,0))</f>
        <v>#N/A</v>
      </c>
      <c r="S735" t="e">
        <f>INDEX(TDS_codes,MATCH(loaded!AK735,TDS,0))</f>
        <v>#N/A</v>
      </c>
      <c r="T735" t="e">
        <f>IF(M735=2,"",INDEX(method_codes,MATCH(loaded!AM735,method,0)))</f>
        <v>#N/A</v>
      </c>
      <c r="U735" t="e">
        <f>IF(M735=2,"",INDEX(inj_codes,MATCH(loaded!AO735,inj,0)))</f>
        <v>#N/A</v>
      </c>
      <c r="V735" t="e">
        <f>IF(M735=2,"",INDEX(drug_codes,MATCH(loaded!AQ735,drug,0)))</f>
        <v>#N/A</v>
      </c>
      <c r="W735" t="e">
        <f>IF(M735=2,"",_xlfn.IFNA(INDEX(drug_codes,MATCH(loaded!AS735,drug,0)),""))</f>
        <v>#N/A</v>
      </c>
      <c r="X735" t="e">
        <f>IF(M735=2,"",_xlfn.IFNA(INDEX(drug_codes,MATCH(loaded!AU735,drug,0)),""))</f>
        <v>#N/A</v>
      </c>
      <c r="Y735" t="e">
        <f>IF(M735=2,"",_xlfn.IFNA(INDEX(drug_codes,MATCH(loaded!AW735,drug,0)),""))</f>
        <v>#N/A</v>
      </c>
      <c r="Z735" t="e">
        <f>IF(M735=2,"",_xlfn.IFNA(INDEX(drug_codes,MATCH(loaded!AY735,drug,0)),""))</f>
        <v>#N/A</v>
      </c>
      <c r="AA735" t="e">
        <f>IF(M735=2,"",_xlfn.IFNA(INDEX(drug_codes,MATCH(loaded!BA735,drug,0)),""))</f>
        <v>#N/A</v>
      </c>
      <c r="AB735" t="e">
        <f>INDEX(MTT_codes,MATCH(loaded!BC735,MTT,0))</f>
        <v>#N/A</v>
      </c>
      <c r="AC735" t="str">
        <f>_xlfn.IFNA(INDEX(MTT_codes,MATCH(loaded!BE735,MTT,0)),"")</f>
        <v/>
      </c>
      <c r="AD735" t="str">
        <f>_xlfn.IFNA(INDEX(MTT_codes,MATCH(loaded!BG735,MTT,0)),"")</f>
        <v/>
      </c>
      <c r="AE735" t="str">
        <f>_xlfn.IFNA(INDEX(MTT_codes,MATCH(loaded!BI735,MTT,0)),"")</f>
        <v/>
      </c>
      <c r="AF735" t="str">
        <f>_xlfn.IFNA(INDEX(MTT_codes,MATCH(loaded!BK735,MTT,0)),"")</f>
        <v/>
      </c>
      <c r="AG735" t="str">
        <f>_xlfn.IFNA(INDEX(MTT_codes,MATCH(loaded!BM735,MTT,0)),"")</f>
        <v/>
      </c>
      <c r="AH735" t="e">
        <f>INDEX(liv_ar_codes,MATCH(loaded!BO735,liv_ar,0))</f>
        <v>#N/A</v>
      </c>
      <c r="AI735" t="str">
        <f>_xlfn.IFNA(INDEX(MTT_codes,MATCH(loaded!BQ735,MTT,0)),"")</f>
        <v/>
      </c>
      <c r="AJ735">
        <f>_xlfn.IFNA(INDEX(mental_codes,MATCH(loaded!BS735,mental,0)),9)</f>
        <v>9</v>
      </c>
    </row>
    <row r="736" spans="2:36">
      <c r="B736">
        <f>loaded!C736</f>
        <v>0</v>
      </c>
      <c r="C736">
        <f>loaded!I736</f>
        <v>0</v>
      </c>
      <c r="D736">
        <f>IF(loaded!K736="Male",1,IF(loaded!K736="Female",2,9))</f>
        <v>9</v>
      </c>
      <c r="E736" s="89" t="e">
        <f>IF(stats!$Y$13,DATE(RIGHT(loaded!M736,4),MID(loaded!M736,3,2),LEFT(loaded!M736,2)),DATE(RIGHT(loaded!M736,4), MID(loaded!M736,4,2),LEFT(loaded!M736,2)))</f>
        <v>#VALUE!</v>
      </c>
      <c r="F736" s="67" t="e">
        <f t="shared" si="22"/>
        <v>#VALUE!</v>
      </c>
      <c r="G736" t="str">
        <f>LEFT(loaded!O736,3)</f>
        <v/>
      </c>
      <c r="H736" s="67" t="str">
        <f>_xlfn.IFNA(INDEX(cntry_codes,MATCH(loaded!Q736,countries,0)),IF(loaded!Q736="","0003",""))</f>
        <v>0003</v>
      </c>
      <c r="I736" t="e">
        <f>INDEX(atsi_codes,MATCH(loaded!S736,atsi,0))</f>
        <v>#N/A</v>
      </c>
      <c r="J736" t="e">
        <f>INDEX(lang_codes,MATCH(loaded!U736,lang,0))</f>
        <v>#N/A</v>
      </c>
      <c r="K736" s="6">
        <f>loaded!W736</f>
        <v>0</v>
      </c>
      <c r="L736" t="e">
        <f>INDEX(us_acc_codes,MATCH(loaded!Y736,us_acc,0))</f>
        <v>#N/A</v>
      </c>
      <c r="M736" t="e">
        <f>INDEX(client_codes,MATCH(loaded!AA736,client,0))</f>
        <v>#N/A</v>
      </c>
      <c r="N736" t="e">
        <f>INDEX(src_ref_codes,MATCH(loaded!AC736,src_ref,0))</f>
        <v>#N/A</v>
      </c>
      <c r="O736" s="89" t="e">
        <f>IF(stats!$Y$13,DATE(RIGHT(loaded!AE736,4),MID(loaded!AE736,3,2),LEFT(loaded!AE736,2)),DATE(RIGHT(loaded!AE736,4),MID(loaded!AE736,4,2),LEFT(loaded!AE736,2)))</f>
        <v>#VALUE!</v>
      </c>
      <c r="P736" s="89" t="e">
        <f>IF(stats!$Y$13,DATE(RIGHT(loaded!AG736,4),MID(loaded!AG736,3,2),LEFT(loaded!AG736,2)),DATE(RIGHT(loaded!AG736,4),MID(loaded!AG736,4,2),LEFT(loaded!AG736,2)))</f>
        <v>#VALUE!</v>
      </c>
      <c r="Q736" s="67" t="e">
        <f t="shared" si="23"/>
        <v>#VALUE!</v>
      </c>
      <c r="R736" t="e">
        <f>INDEX(reces_codes,MATCH(loaded!AI736,reason,0))</f>
        <v>#N/A</v>
      </c>
      <c r="S736" t="e">
        <f>INDEX(TDS_codes,MATCH(loaded!AK736,TDS,0))</f>
        <v>#N/A</v>
      </c>
      <c r="T736" t="e">
        <f>IF(M736=2,"",INDEX(method_codes,MATCH(loaded!AM736,method,0)))</f>
        <v>#N/A</v>
      </c>
      <c r="U736" t="e">
        <f>IF(M736=2,"",INDEX(inj_codes,MATCH(loaded!AO736,inj,0)))</f>
        <v>#N/A</v>
      </c>
      <c r="V736" t="e">
        <f>IF(M736=2,"",INDEX(drug_codes,MATCH(loaded!AQ736,drug,0)))</f>
        <v>#N/A</v>
      </c>
      <c r="W736" t="e">
        <f>IF(M736=2,"",_xlfn.IFNA(INDEX(drug_codes,MATCH(loaded!AS736,drug,0)),""))</f>
        <v>#N/A</v>
      </c>
      <c r="X736" t="e">
        <f>IF(M736=2,"",_xlfn.IFNA(INDEX(drug_codes,MATCH(loaded!AU736,drug,0)),""))</f>
        <v>#N/A</v>
      </c>
      <c r="Y736" t="e">
        <f>IF(M736=2,"",_xlfn.IFNA(INDEX(drug_codes,MATCH(loaded!AW736,drug,0)),""))</f>
        <v>#N/A</v>
      </c>
      <c r="Z736" t="e">
        <f>IF(M736=2,"",_xlfn.IFNA(INDEX(drug_codes,MATCH(loaded!AY736,drug,0)),""))</f>
        <v>#N/A</v>
      </c>
      <c r="AA736" t="e">
        <f>IF(M736=2,"",_xlfn.IFNA(INDEX(drug_codes,MATCH(loaded!BA736,drug,0)),""))</f>
        <v>#N/A</v>
      </c>
      <c r="AB736" t="e">
        <f>INDEX(MTT_codes,MATCH(loaded!BC736,MTT,0))</f>
        <v>#N/A</v>
      </c>
      <c r="AC736" t="str">
        <f>_xlfn.IFNA(INDEX(MTT_codes,MATCH(loaded!BE736,MTT,0)),"")</f>
        <v/>
      </c>
      <c r="AD736" t="str">
        <f>_xlfn.IFNA(INDEX(MTT_codes,MATCH(loaded!BG736,MTT,0)),"")</f>
        <v/>
      </c>
      <c r="AE736" t="str">
        <f>_xlfn.IFNA(INDEX(MTT_codes,MATCH(loaded!BI736,MTT,0)),"")</f>
        <v/>
      </c>
      <c r="AF736" t="str">
        <f>_xlfn.IFNA(INDEX(MTT_codes,MATCH(loaded!BK736,MTT,0)),"")</f>
        <v/>
      </c>
      <c r="AG736" t="str">
        <f>_xlfn.IFNA(INDEX(MTT_codes,MATCH(loaded!BM736,MTT,0)),"")</f>
        <v/>
      </c>
      <c r="AH736" t="e">
        <f>INDEX(liv_ar_codes,MATCH(loaded!BO736,liv_ar,0))</f>
        <v>#N/A</v>
      </c>
      <c r="AI736" t="str">
        <f>_xlfn.IFNA(INDEX(MTT_codes,MATCH(loaded!BQ736,MTT,0)),"")</f>
        <v/>
      </c>
      <c r="AJ736">
        <f>_xlfn.IFNA(INDEX(mental_codes,MATCH(loaded!BS736,mental,0)),9)</f>
        <v>9</v>
      </c>
    </row>
    <row r="737" spans="2:36">
      <c r="B737">
        <f>loaded!C737</f>
        <v>0</v>
      </c>
      <c r="C737">
        <f>loaded!I737</f>
        <v>0</v>
      </c>
      <c r="D737">
        <f>IF(loaded!K737="Male",1,IF(loaded!K737="Female",2,9))</f>
        <v>9</v>
      </c>
      <c r="E737" s="89" t="e">
        <f>IF(stats!$Y$13,DATE(RIGHT(loaded!M737,4),MID(loaded!M737,3,2),LEFT(loaded!M737,2)),DATE(RIGHT(loaded!M737,4), MID(loaded!M737,4,2),LEFT(loaded!M737,2)))</f>
        <v>#VALUE!</v>
      </c>
      <c r="F737" s="67" t="e">
        <f t="shared" si="22"/>
        <v>#VALUE!</v>
      </c>
      <c r="G737" t="str">
        <f>LEFT(loaded!O737,3)</f>
        <v/>
      </c>
      <c r="H737" s="67" t="str">
        <f>_xlfn.IFNA(INDEX(cntry_codes,MATCH(loaded!Q737,countries,0)),IF(loaded!Q737="","0003",""))</f>
        <v>0003</v>
      </c>
      <c r="I737" t="e">
        <f>INDEX(atsi_codes,MATCH(loaded!S737,atsi,0))</f>
        <v>#N/A</v>
      </c>
      <c r="J737" t="e">
        <f>INDEX(lang_codes,MATCH(loaded!U737,lang,0))</f>
        <v>#N/A</v>
      </c>
      <c r="K737" s="6">
        <f>loaded!W737</f>
        <v>0</v>
      </c>
      <c r="L737" t="e">
        <f>INDEX(us_acc_codes,MATCH(loaded!Y737,us_acc,0))</f>
        <v>#N/A</v>
      </c>
      <c r="M737" t="e">
        <f>INDEX(client_codes,MATCH(loaded!AA737,client,0))</f>
        <v>#N/A</v>
      </c>
      <c r="N737" t="e">
        <f>INDEX(src_ref_codes,MATCH(loaded!AC737,src_ref,0))</f>
        <v>#N/A</v>
      </c>
      <c r="O737" s="89" t="e">
        <f>IF(stats!$Y$13,DATE(RIGHT(loaded!AE737,4),MID(loaded!AE737,3,2),LEFT(loaded!AE737,2)),DATE(RIGHT(loaded!AE737,4),MID(loaded!AE737,4,2),LEFT(loaded!AE737,2)))</f>
        <v>#VALUE!</v>
      </c>
      <c r="P737" s="89" t="e">
        <f>IF(stats!$Y$13,DATE(RIGHT(loaded!AG737,4),MID(loaded!AG737,3,2),LEFT(loaded!AG737,2)),DATE(RIGHT(loaded!AG737,4),MID(loaded!AG737,4,2),LEFT(loaded!AG737,2)))</f>
        <v>#VALUE!</v>
      </c>
      <c r="Q737" s="67" t="e">
        <f t="shared" si="23"/>
        <v>#VALUE!</v>
      </c>
      <c r="R737" t="e">
        <f>INDEX(reces_codes,MATCH(loaded!AI737,reason,0))</f>
        <v>#N/A</v>
      </c>
      <c r="S737" t="e">
        <f>INDEX(TDS_codes,MATCH(loaded!AK737,TDS,0))</f>
        <v>#N/A</v>
      </c>
      <c r="T737" t="e">
        <f>IF(M737=2,"",INDEX(method_codes,MATCH(loaded!AM737,method,0)))</f>
        <v>#N/A</v>
      </c>
      <c r="U737" t="e">
        <f>IF(M737=2,"",INDEX(inj_codes,MATCH(loaded!AO737,inj,0)))</f>
        <v>#N/A</v>
      </c>
      <c r="V737" t="e">
        <f>IF(M737=2,"",INDEX(drug_codes,MATCH(loaded!AQ737,drug,0)))</f>
        <v>#N/A</v>
      </c>
      <c r="W737" t="e">
        <f>IF(M737=2,"",_xlfn.IFNA(INDEX(drug_codes,MATCH(loaded!AS737,drug,0)),""))</f>
        <v>#N/A</v>
      </c>
      <c r="X737" t="e">
        <f>IF(M737=2,"",_xlfn.IFNA(INDEX(drug_codes,MATCH(loaded!AU737,drug,0)),""))</f>
        <v>#N/A</v>
      </c>
      <c r="Y737" t="e">
        <f>IF(M737=2,"",_xlfn.IFNA(INDEX(drug_codes,MATCH(loaded!AW737,drug,0)),""))</f>
        <v>#N/A</v>
      </c>
      <c r="Z737" t="e">
        <f>IF(M737=2,"",_xlfn.IFNA(INDEX(drug_codes,MATCH(loaded!AY737,drug,0)),""))</f>
        <v>#N/A</v>
      </c>
      <c r="AA737" t="e">
        <f>IF(M737=2,"",_xlfn.IFNA(INDEX(drug_codes,MATCH(loaded!BA737,drug,0)),""))</f>
        <v>#N/A</v>
      </c>
      <c r="AB737" t="e">
        <f>INDEX(MTT_codes,MATCH(loaded!BC737,MTT,0))</f>
        <v>#N/A</v>
      </c>
      <c r="AC737" t="str">
        <f>_xlfn.IFNA(INDEX(MTT_codes,MATCH(loaded!BE737,MTT,0)),"")</f>
        <v/>
      </c>
      <c r="AD737" t="str">
        <f>_xlfn.IFNA(INDEX(MTT_codes,MATCH(loaded!BG737,MTT,0)),"")</f>
        <v/>
      </c>
      <c r="AE737" t="str">
        <f>_xlfn.IFNA(INDEX(MTT_codes,MATCH(loaded!BI737,MTT,0)),"")</f>
        <v/>
      </c>
      <c r="AF737" t="str">
        <f>_xlfn.IFNA(INDEX(MTT_codes,MATCH(loaded!BK737,MTT,0)),"")</f>
        <v/>
      </c>
      <c r="AG737" t="str">
        <f>_xlfn.IFNA(INDEX(MTT_codes,MATCH(loaded!BM737,MTT,0)),"")</f>
        <v/>
      </c>
      <c r="AH737" t="e">
        <f>INDEX(liv_ar_codes,MATCH(loaded!BO737,liv_ar,0))</f>
        <v>#N/A</v>
      </c>
      <c r="AI737" t="str">
        <f>_xlfn.IFNA(INDEX(MTT_codes,MATCH(loaded!BQ737,MTT,0)),"")</f>
        <v/>
      </c>
      <c r="AJ737">
        <f>_xlfn.IFNA(INDEX(mental_codes,MATCH(loaded!BS737,mental,0)),9)</f>
        <v>9</v>
      </c>
    </row>
    <row r="738" spans="2:36">
      <c r="B738">
        <f>loaded!C738</f>
        <v>0</v>
      </c>
      <c r="C738">
        <f>loaded!I738</f>
        <v>0</v>
      </c>
      <c r="D738">
        <f>IF(loaded!K738="Male",1,IF(loaded!K738="Female",2,9))</f>
        <v>9</v>
      </c>
      <c r="E738" s="89" t="e">
        <f>IF(stats!$Y$13,DATE(RIGHT(loaded!M738,4),MID(loaded!M738,3,2),LEFT(loaded!M738,2)),DATE(RIGHT(loaded!M738,4), MID(loaded!M738,4,2),LEFT(loaded!M738,2)))</f>
        <v>#VALUE!</v>
      </c>
      <c r="F738" s="67" t="e">
        <f t="shared" si="22"/>
        <v>#VALUE!</v>
      </c>
      <c r="G738" t="str">
        <f>LEFT(loaded!O738,3)</f>
        <v/>
      </c>
      <c r="H738" s="67" t="str">
        <f>_xlfn.IFNA(INDEX(cntry_codes,MATCH(loaded!Q738,countries,0)),IF(loaded!Q738="","0003",""))</f>
        <v>0003</v>
      </c>
      <c r="I738" t="e">
        <f>INDEX(atsi_codes,MATCH(loaded!S738,atsi,0))</f>
        <v>#N/A</v>
      </c>
      <c r="J738" t="e">
        <f>INDEX(lang_codes,MATCH(loaded!U738,lang,0))</f>
        <v>#N/A</v>
      </c>
      <c r="K738" s="6">
        <f>loaded!W738</f>
        <v>0</v>
      </c>
      <c r="L738" t="e">
        <f>INDEX(us_acc_codes,MATCH(loaded!Y738,us_acc,0))</f>
        <v>#N/A</v>
      </c>
      <c r="M738" t="e">
        <f>INDEX(client_codes,MATCH(loaded!AA738,client,0))</f>
        <v>#N/A</v>
      </c>
      <c r="N738" t="e">
        <f>INDEX(src_ref_codes,MATCH(loaded!AC738,src_ref,0))</f>
        <v>#N/A</v>
      </c>
      <c r="O738" s="89" t="e">
        <f>IF(stats!$Y$13,DATE(RIGHT(loaded!AE738,4),MID(loaded!AE738,3,2),LEFT(loaded!AE738,2)),DATE(RIGHT(loaded!AE738,4),MID(loaded!AE738,4,2),LEFT(loaded!AE738,2)))</f>
        <v>#VALUE!</v>
      </c>
      <c r="P738" s="89" t="e">
        <f>IF(stats!$Y$13,DATE(RIGHT(loaded!AG738,4),MID(loaded!AG738,3,2),LEFT(loaded!AG738,2)),DATE(RIGHT(loaded!AG738,4),MID(loaded!AG738,4,2),LEFT(loaded!AG738,2)))</f>
        <v>#VALUE!</v>
      </c>
      <c r="Q738" s="67" t="e">
        <f t="shared" si="23"/>
        <v>#VALUE!</v>
      </c>
      <c r="R738" t="e">
        <f>INDEX(reces_codes,MATCH(loaded!AI738,reason,0))</f>
        <v>#N/A</v>
      </c>
      <c r="S738" t="e">
        <f>INDEX(TDS_codes,MATCH(loaded!AK738,TDS,0))</f>
        <v>#N/A</v>
      </c>
      <c r="T738" t="e">
        <f>IF(M738=2,"",INDEX(method_codes,MATCH(loaded!AM738,method,0)))</f>
        <v>#N/A</v>
      </c>
      <c r="U738" t="e">
        <f>IF(M738=2,"",INDEX(inj_codes,MATCH(loaded!AO738,inj,0)))</f>
        <v>#N/A</v>
      </c>
      <c r="V738" t="e">
        <f>IF(M738=2,"",INDEX(drug_codes,MATCH(loaded!AQ738,drug,0)))</f>
        <v>#N/A</v>
      </c>
      <c r="W738" t="e">
        <f>IF(M738=2,"",_xlfn.IFNA(INDEX(drug_codes,MATCH(loaded!AS738,drug,0)),""))</f>
        <v>#N/A</v>
      </c>
      <c r="X738" t="e">
        <f>IF(M738=2,"",_xlfn.IFNA(INDEX(drug_codes,MATCH(loaded!AU738,drug,0)),""))</f>
        <v>#N/A</v>
      </c>
      <c r="Y738" t="e">
        <f>IF(M738=2,"",_xlfn.IFNA(INDEX(drug_codes,MATCH(loaded!AW738,drug,0)),""))</f>
        <v>#N/A</v>
      </c>
      <c r="Z738" t="e">
        <f>IF(M738=2,"",_xlfn.IFNA(INDEX(drug_codes,MATCH(loaded!AY738,drug,0)),""))</f>
        <v>#N/A</v>
      </c>
      <c r="AA738" t="e">
        <f>IF(M738=2,"",_xlfn.IFNA(INDEX(drug_codes,MATCH(loaded!BA738,drug,0)),""))</f>
        <v>#N/A</v>
      </c>
      <c r="AB738" t="e">
        <f>INDEX(MTT_codes,MATCH(loaded!BC738,MTT,0))</f>
        <v>#N/A</v>
      </c>
      <c r="AC738" t="str">
        <f>_xlfn.IFNA(INDEX(MTT_codes,MATCH(loaded!BE738,MTT,0)),"")</f>
        <v/>
      </c>
      <c r="AD738" t="str">
        <f>_xlfn.IFNA(INDEX(MTT_codes,MATCH(loaded!BG738,MTT,0)),"")</f>
        <v/>
      </c>
      <c r="AE738" t="str">
        <f>_xlfn.IFNA(INDEX(MTT_codes,MATCH(loaded!BI738,MTT,0)),"")</f>
        <v/>
      </c>
      <c r="AF738" t="str">
        <f>_xlfn.IFNA(INDEX(MTT_codes,MATCH(loaded!BK738,MTT,0)),"")</f>
        <v/>
      </c>
      <c r="AG738" t="str">
        <f>_xlfn.IFNA(INDEX(MTT_codes,MATCH(loaded!BM738,MTT,0)),"")</f>
        <v/>
      </c>
      <c r="AH738" t="e">
        <f>INDEX(liv_ar_codes,MATCH(loaded!BO738,liv_ar,0))</f>
        <v>#N/A</v>
      </c>
      <c r="AI738" t="str">
        <f>_xlfn.IFNA(INDEX(MTT_codes,MATCH(loaded!BQ738,MTT,0)),"")</f>
        <v/>
      </c>
      <c r="AJ738">
        <f>_xlfn.IFNA(INDEX(mental_codes,MATCH(loaded!BS738,mental,0)),9)</f>
        <v>9</v>
      </c>
    </row>
    <row r="739" spans="2:36">
      <c r="B739">
        <f>loaded!C739</f>
        <v>0</v>
      </c>
      <c r="C739">
        <f>loaded!I739</f>
        <v>0</v>
      </c>
      <c r="D739">
        <f>IF(loaded!K739="Male",1,IF(loaded!K739="Female",2,9))</f>
        <v>9</v>
      </c>
      <c r="E739" s="89" t="e">
        <f>IF(stats!$Y$13,DATE(RIGHT(loaded!M739,4),MID(loaded!M739,3,2),LEFT(loaded!M739,2)),DATE(RIGHT(loaded!M739,4), MID(loaded!M739,4,2),LEFT(loaded!M739,2)))</f>
        <v>#VALUE!</v>
      </c>
      <c r="F739" s="67" t="e">
        <f t="shared" si="22"/>
        <v>#VALUE!</v>
      </c>
      <c r="G739" t="str">
        <f>LEFT(loaded!O739,3)</f>
        <v/>
      </c>
      <c r="H739" s="67" t="str">
        <f>_xlfn.IFNA(INDEX(cntry_codes,MATCH(loaded!Q739,countries,0)),IF(loaded!Q739="","0003",""))</f>
        <v>0003</v>
      </c>
      <c r="I739" t="e">
        <f>INDEX(atsi_codes,MATCH(loaded!S739,atsi,0))</f>
        <v>#N/A</v>
      </c>
      <c r="J739" t="e">
        <f>INDEX(lang_codes,MATCH(loaded!U739,lang,0))</f>
        <v>#N/A</v>
      </c>
      <c r="K739" s="6">
        <f>loaded!W739</f>
        <v>0</v>
      </c>
      <c r="L739" t="e">
        <f>INDEX(us_acc_codes,MATCH(loaded!Y739,us_acc,0))</f>
        <v>#N/A</v>
      </c>
      <c r="M739" t="e">
        <f>INDEX(client_codes,MATCH(loaded!AA739,client,0))</f>
        <v>#N/A</v>
      </c>
      <c r="N739" t="e">
        <f>INDEX(src_ref_codes,MATCH(loaded!AC739,src_ref,0))</f>
        <v>#N/A</v>
      </c>
      <c r="O739" s="89" t="e">
        <f>IF(stats!$Y$13,DATE(RIGHT(loaded!AE739,4),MID(loaded!AE739,3,2),LEFT(loaded!AE739,2)),DATE(RIGHT(loaded!AE739,4),MID(loaded!AE739,4,2),LEFT(loaded!AE739,2)))</f>
        <v>#VALUE!</v>
      </c>
      <c r="P739" s="89" t="e">
        <f>IF(stats!$Y$13,DATE(RIGHT(loaded!AG739,4),MID(loaded!AG739,3,2),LEFT(loaded!AG739,2)),DATE(RIGHT(loaded!AG739,4),MID(loaded!AG739,4,2),LEFT(loaded!AG739,2)))</f>
        <v>#VALUE!</v>
      </c>
      <c r="Q739" s="67" t="e">
        <f t="shared" si="23"/>
        <v>#VALUE!</v>
      </c>
      <c r="R739" t="e">
        <f>INDEX(reces_codes,MATCH(loaded!AI739,reason,0))</f>
        <v>#N/A</v>
      </c>
      <c r="S739" t="e">
        <f>INDEX(TDS_codes,MATCH(loaded!AK739,TDS,0))</f>
        <v>#N/A</v>
      </c>
      <c r="T739" t="e">
        <f>IF(M739=2,"",INDEX(method_codes,MATCH(loaded!AM739,method,0)))</f>
        <v>#N/A</v>
      </c>
      <c r="U739" t="e">
        <f>IF(M739=2,"",INDEX(inj_codes,MATCH(loaded!AO739,inj,0)))</f>
        <v>#N/A</v>
      </c>
      <c r="V739" t="e">
        <f>IF(M739=2,"",INDEX(drug_codes,MATCH(loaded!AQ739,drug,0)))</f>
        <v>#N/A</v>
      </c>
      <c r="W739" t="e">
        <f>IF(M739=2,"",_xlfn.IFNA(INDEX(drug_codes,MATCH(loaded!AS739,drug,0)),""))</f>
        <v>#N/A</v>
      </c>
      <c r="X739" t="e">
        <f>IF(M739=2,"",_xlfn.IFNA(INDEX(drug_codes,MATCH(loaded!AU739,drug,0)),""))</f>
        <v>#N/A</v>
      </c>
      <c r="Y739" t="e">
        <f>IF(M739=2,"",_xlfn.IFNA(INDEX(drug_codes,MATCH(loaded!AW739,drug,0)),""))</f>
        <v>#N/A</v>
      </c>
      <c r="Z739" t="e">
        <f>IF(M739=2,"",_xlfn.IFNA(INDEX(drug_codes,MATCH(loaded!AY739,drug,0)),""))</f>
        <v>#N/A</v>
      </c>
      <c r="AA739" t="e">
        <f>IF(M739=2,"",_xlfn.IFNA(INDEX(drug_codes,MATCH(loaded!BA739,drug,0)),""))</f>
        <v>#N/A</v>
      </c>
      <c r="AB739" t="e">
        <f>INDEX(MTT_codes,MATCH(loaded!BC739,MTT,0))</f>
        <v>#N/A</v>
      </c>
      <c r="AC739" t="str">
        <f>_xlfn.IFNA(INDEX(MTT_codes,MATCH(loaded!BE739,MTT,0)),"")</f>
        <v/>
      </c>
      <c r="AD739" t="str">
        <f>_xlfn.IFNA(INDEX(MTT_codes,MATCH(loaded!BG739,MTT,0)),"")</f>
        <v/>
      </c>
      <c r="AE739" t="str">
        <f>_xlfn.IFNA(INDEX(MTT_codes,MATCH(loaded!BI739,MTT,0)),"")</f>
        <v/>
      </c>
      <c r="AF739" t="str">
        <f>_xlfn.IFNA(INDEX(MTT_codes,MATCH(loaded!BK739,MTT,0)),"")</f>
        <v/>
      </c>
      <c r="AG739" t="str">
        <f>_xlfn.IFNA(INDEX(MTT_codes,MATCH(loaded!BM739,MTT,0)),"")</f>
        <v/>
      </c>
      <c r="AH739" t="e">
        <f>INDEX(liv_ar_codes,MATCH(loaded!BO739,liv_ar,0))</f>
        <v>#N/A</v>
      </c>
      <c r="AI739" t="str">
        <f>_xlfn.IFNA(INDEX(MTT_codes,MATCH(loaded!BQ739,MTT,0)),"")</f>
        <v/>
      </c>
      <c r="AJ739">
        <f>_xlfn.IFNA(INDEX(mental_codes,MATCH(loaded!BS739,mental,0)),9)</f>
        <v>9</v>
      </c>
    </row>
    <row r="740" spans="2:36">
      <c r="B740">
        <f>loaded!C740</f>
        <v>0</v>
      </c>
      <c r="C740">
        <f>loaded!I740</f>
        <v>0</v>
      </c>
      <c r="D740">
        <f>IF(loaded!K740="Male",1,IF(loaded!K740="Female",2,9))</f>
        <v>9</v>
      </c>
      <c r="E740" s="89" t="e">
        <f>IF(stats!$Y$13,DATE(RIGHT(loaded!M740,4),MID(loaded!M740,3,2),LEFT(loaded!M740,2)),DATE(RIGHT(loaded!M740,4), MID(loaded!M740,4,2),LEFT(loaded!M740,2)))</f>
        <v>#VALUE!</v>
      </c>
      <c r="F740" s="67" t="e">
        <f t="shared" si="22"/>
        <v>#VALUE!</v>
      </c>
      <c r="G740" t="str">
        <f>LEFT(loaded!O740,3)</f>
        <v/>
      </c>
      <c r="H740" s="67" t="str">
        <f>_xlfn.IFNA(INDEX(cntry_codes,MATCH(loaded!Q740,countries,0)),IF(loaded!Q740="","0003",""))</f>
        <v>0003</v>
      </c>
      <c r="I740" t="e">
        <f>INDEX(atsi_codes,MATCH(loaded!S740,atsi,0))</f>
        <v>#N/A</v>
      </c>
      <c r="J740" t="e">
        <f>INDEX(lang_codes,MATCH(loaded!U740,lang,0))</f>
        <v>#N/A</v>
      </c>
      <c r="K740" s="6">
        <f>loaded!W740</f>
        <v>0</v>
      </c>
      <c r="L740" t="e">
        <f>INDEX(us_acc_codes,MATCH(loaded!Y740,us_acc,0))</f>
        <v>#N/A</v>
      </c>
      <c r="M740" t="e">
        <f>INDEX(client_codes,MATCH(loaded!AA740,client,0))</f>
        <v>#N/A</v>
      </c>
      <c r="N740" t="e">
        <f>INDEX(src_ref_codes,MATCH(loaded!AC740,src_ref,0))</f>
        <v>#N/A</v>
      </c>
      <c r="O740" s="89" t="e">
        <f>IF(stats!$Y$13,DATE(RIGHT(loaded!AE740,4),MID(loaded!AE740,3,2),LEFT(loaded!AE740,2)),DATE(RIGHT(loaded!AE740,4),MID(loaded!AE740,4,2),LEFT(loaded!AE740,2)))</f>
        <v>#VALUE!</v>
      </c>
      <c r="P740" s="89" t="e">
        <f>IF(stats!$Y$13,DATE(RIGHT(loaded!AG740,4),MID(loaded!AG740,3,2),LEFT(loaded!AG740,2)),DATE(RIGHT(loaded!AG740,4),MID(loaded!AG740,4,2),LEFT(loaded!AG740,2)))</f>
        <v>#VALUE!</v>
      </c>
      <c r="Q740" s="67" t="e">
        <f t="shared" si="23"/>
        <v>#VALUE!</v>
      </c>
      <c r="R740" t="e">
        <f>INDEX(reces_codes,MATCH(loaded!AI740,reason,0))</f>
        <v>#N/A</v>
      </c>
      <c r="S740" t="e">
        <f>INDEX(TDS_codes,MATCH(loaded!AK740,TDS,0))</f>
        <v>#N/A</v>
      </c>
      <c r="T740" t="e">
        <f>IF(M740=2,"",INDEX(method_codes,MATCH(loaded!AM740,method,0)))</f>
        <v>#N/A</v>
      </c>
      <c r="U740" t="e">
        <f>IF(M740=2,"",INDEX(inj_codes,MATCH(loaded!AO740,inj,0)))</f>
        <v>#N/A</v>
      </c>
      <c r="V740" t="e">
        <f>IF(M740=2,"",INDEX(drug_codes,MATCH(loaded!AQ740,drug,0)))</f>
        <v>#N/A</v>
      </c>
      <c r="W740" t="e">
        <f>IF(M740=2,"",_xlfn.IFNA(INDEX(drug_codes,MATCH(loaded!AS740,drug,0)),""))</f>
        <v>#N/A</v>
      </c>
      <c r="X740" t="e">
        <f>IF(M740=2,"",_xlfn.IFNA(INDEX(drug_codes,MATCH(loaded!AU740,drug,0)),""))</f>
        <v>#N/A</v>
      </c>
      <c r="Y740" t="e">
        <f>IF(M740=2,"",_xlfn.IFNA(INDEX(drug_codes,MATCH(loaded!AW740,drug,0)),""))</f>
        <v>#N/A</v>
      </c>
      <c r="Z740" t="e">
        <f>IF(M740=2,"",_xlfn.IFNA(INDEX(drug_codes,MATCH(loaded!AY740,drug,0)),""))</f>
        <v>#N/A</v>
      </c>
      <c r="AA740" t="e">
        <f>IF(M740=2,"",_xlfn.IFNA(INDEX(drug_codes,MATCH(loaded!BA740,drug,0)),""))</f>
        <v>#N/A</v>
      </c>
      <c r="AB740" t="e">
        <f>INDEX(MTT_codes,MATCH(loaded!BC740,MTT,0))</f>
        <v>#N/A</v>
      </c>
      <c r="AC740" t="str">
        <f>_xlfn.IFNA(INDEX(MTT_codes,MATCH(loaded!BE740,MTT,0)),"")</f>
        <v/>
      </c>
      <c r="AD740" t="str">
        <f>_xlfn.IFNA(INDEX(MTT_codes,MATCH(loaded!BG740,MTT,0)),"")</f>
        <v/>
      </c>
      <c r="AE740" t="str">
        <f>_xlfn.IFNA(INDEX(MTT_codes,MATCH(loaded!BI740,MTT,0)),"")</f>
        <v/>
      </c>
      <c r="AF740" t="str">
        <f>_xlfn.IFNA(INDEX(MTT_codes,MATCH(loaded!BK740,MTT,0)),"")</f>
        <v/>
      </c>
      <c r="AG740" t="str">
        <f>_xlfn.IFNA(INDEX(MTT_codes,MATCH(loaded!BM740,MTT,0)),"")</f>
        <v/>
      </c>
      <c r="AH740" t="e">
        <f>INDEX(liv_ar_codes,MATCH(loaded!BO740,liv_ar,0))</f>
        <v>#N/A</v>
      </c>
      <c r="AI740" t="str">
        <f>_xlfn.IFNA(INDEX(MTT_codes,MATCH(loaded!BQ740,MTT,0)),"")</f>
        <v/>
      </c>
      <c r="AJ740">
        <f>_xlfn.IFNA(INDEX(mental_codes,MATCH(loaded!BS740,mental,0)),9)</f>
        <v>9</v>
      </c>
    </row>
    <row r="741" spans="2:36">
      <c r="B741">
        <f>loaded!C741</f>
        <v>0</v>
      </c>
      <c r="C741">
        <f>loaded!I741</f>
        <v>0</v>
      </c>
      <c r="D741">
        <f>IF(loaded!K741="Male",1,IF(loaded!K741="Female",2,9))</f>
        <v>9</v>
      </c>
      <c r="E741" s="89" t="e">
        <f>IF(stats!$Y$13,DATE(RIGHT(loaded!M741,4),MID(loaded!M741,3,2),LEFT(loaded!M741,2)),DATE(RIGHT(loaded!M741,4), MID(loaded!M741,4,2),LEFT(loaded!M741,2)))</f>
        <v>#VALUE!</v>
      </c>
      <c r="F741" s="67" t="e">
        <f t="shared" si="22"/>
        <v>#VALUE!</v>
      </c>
      <c r="G741" t="str">
        <f>LEFT(loaded!O741,3)</f>
        <v/>
      </c>
      <c r="H741" s="67" t="str">
        <f>_xlfn.IFNA(INDEX(cntry_codes,MATCH(loaded!Q741,countries,0)),IF(loaded!Q741="","0003",""))</f>
        <v>0003</v>
      </c>
      <c r="I741" t="e">
        <f>INDEX(atsi_codes,MATCH(loaded!S741,atsi,0))</f>
        <v>#N/A</v>
      </c>
      <c r="J741" t="e">
        <f>INDEX(lang_codes,MATCH(loaded!U741,lang,0))</f>
        <v>#N/A</v>
      </c>
      <c r="K741" s="6">
        <f>loaded!W741</f>
        <v>0</v>
      </c>
      <c r="L741" t="e">
        <f>INDEX(us_acc_codes,MATCH(loaded!Y741,us_acc,0))</f>
        <v>#N/A</v>
      </c>
      <c r="M741" t="e">
        <f>INDEX(client_codes,MATCH(loaded!AA741,client,0))</f>
        <v>#N/A</v>
      </c>
      <c r="N741" t="e">
        <f>INDEX(src_ref_codes,MATCH(loaded!AC741,src_ref,0))</f>
        <v>#N/A</v>
      </c>
      <c r="O741" s="89" t="e">
        <f>IF(stats!$Y$13,DATE(RIGHT(loaded!AE741,4),MID(loaded!AE741,3,2),LEFT(loaded!AE741,2)),DATE(RIGHT(loaded!AE741,4),MID(loaded!AE741,4,2),LEFT(loaded!AE741,2)))</f>
        <v>#VALUE!</v>
      </c>
      <c r="P741" s="89" t="e">
        <f>IF(stats!$Y$13,DATE(RIGHT(loaded!AG741,4),MID(loaded!AG741,3,2),LEFT(loaded!AG741,2)),DATE(RIGHT(loaded!AG741,4),MID(loaded!AG741,4,2),LEFT(loaded!AG741,2)))</f>
        <v>#VALUE!</v>
      </c>
      <c r="Q741" s="67" t="e">
        <f t="shared" si="23"/>
        <v>#VALUE!</v>
      </c>
      <c r="R741" t="e">
        <f>INDEX(reces_codes,MATCH(loaded!AI741,reason,0))</f>
        <v>#N/A</v>
      </c>
      <c r="S741" t="e">
        <f>INDEX(TDS_codes,MATCH(loaded!AK741,TDS,0))</f>
        <v>#N/A</v>
      </c>
      <c r="T741" t="e">
        <f>IF(M741=2,"",INDEX(method_codes,MATCH(loaded!AM741,method,0)))</f>
        <v>#N/A</v>
      </c>
      <c r="U741" t="e">
        <f>IF(M741=2,"",INDEX(inj_codes,MATCH(loaded!AO741,inj,0)))</f>
        <v>#N/A</v>
      </c>
      <c r="V741" t="e">
        <f>IF(M741=2,"",INDEX(drug_codes,MATCH(loaded!AQ741,drug,0)))</f>
        <v>#N/A</v>
      </c>
      <c r="W741" t="e">
        <f>IF(M741=2,"",_xlfn.IFNA(INDEX(drug_codes,MATCH(loaded!AS741,drug,0)),""))</f>
        <v>#N/A</v>
      </c>
      <c r="X741" t="e">
        <f>IF(M741=2,"",_xlfn.IFNA(INDEX(drug_codes,MATCH(loaded!AU741,drug,0)),""))</f>
        <v>#N/A</v>
      </c>
      <c r="Y741" t="e">
        <f>IF(M741=2,"",_xlfn.IFNA(INDEX(drug_codes,MATCH(loaded!AW741,drug,0)),""))</f>
        <v>#N/A</v>
      </c>
      <c r="Z741" t="e">
        <f>IF(M741=2,"",_xlfn.IFNA(INDEX(drug_codes,MATCH(loaded!AY741,drug,0)),""))</f>
        <v>#N/A</v>
      </c>
      <c r="AA741" t="e">
        <f>IF(M741=2,"",_xlfn.IFNA(INDEX(drug_codes,MATCH(loaded!BA741,drug,0)),""))</f>
        <v>#N/A</v>
      </c>
      <c r="AB741" t="e">
        <f>INDEX(MTT_codes,MATCH(loaded!BC741,MTT,0))</f>
        <v>#N/A</v>
      </c>
      <c r="AC741" t="str">
        <f>_xlfn.IFNA(INDEX(MTT_codes,MATCH(loaded!BE741,MTT,0)),"")</f>
        <v/>
      </c>
      <c r="AD741" t="str">
        <f>_xlfn.IFNA(INDEX(MTT_codes,MATCH(loaded!BG741,MTT,0)),"")</f>
        <v/>
      </c>
      <c r="AE741" t="str">
        <f>_xlfn.IFNA(INDEX(MTT_codes,MATCH(loaded!BI741,MTT,0)),"")</f>
        <v/>
      </c>
      <c r="AF741" t="str">
        <f>_xlfn.IFNA(INDEX(MTT_codes,MATCH(loaded!BK741,MTT,0)),"")</f>
        <v/>
      </c>
      <c r="AG741" t="str">
        <f>_xlfn.IFNA(INDEX(MTT_codes,MATCH(loaded!BM741,MTT,0)),"")</f>
        <v/>
      </c>
      <c r="AH741" t="e">
        <f>INDEX(liv_ar_codes,MATCH(loaded!BO741,liv_ar,0))</f>
        <v>#N/A</v>
      </c>
      <c r="AI741" t="str">
        <f>_xlfn.IFNA(INDEX(MTT_codes,MATCH(loaded!BQ741,MTT,0)),"")</f>
        <v/>
      </c>
      <c r="AJ741">
        <f>_xlfn.IFNA(INDEX(mental_codes,MATCH(loaded!BS741,mental,0)),9)</f>
        <v>9</v>
      </c>
    </row>
    <row r="742" spans="2:36">
      <c r="B742">
        <f>loaded!C742</f>
        <v>0</v>
      </c>
      <c r="C742">
        <f>loaded!I742</f>
        <v>0</v>
      </c>
      <c r="D742">
        <f>IF(loaded!K742="Male",1,IF(loaded!K742="Female",2,9))</f>
        <v>9</v>
      </c>
      <c r="E742" s="89" t="e">
        <f>IF(stats!$Y$13,DATE(RIGHT(loaded!M742,4),MID(loaded!M742,3,2),LEFT(loaded!M742,2)),DATE(RIGHT(loaded!M742,4), MID(loaded!M742,4,2),LEFT(loaded!M742,2)))</f>
        <v>#VALUE!</v>
      </c>
      <c r="F742" s="67" t="e">
        <f t="shared" si="22"/>
        <v>#VALUE!</v>
      </c>
      <c r="G742" t="str">
        <f>LEFT(loaded!O742,3)</f>
        <v/>
      </c>
      <c r="H742" s="67" t="str">
        <f>_xlfn.IFNA(INDEX(cntry_codes,MATCH(loaded!Q742,countries,0)),IF(loaded!Q742="","0003",""))</f>
        <v>0003</v>
      </c>
      <c r="I742" t="e">
        <f>INDEX(atsi_codes,MATCH(loaded!S742,atsi,0))</f>
        <v>#N/A</v>
      </c>
      <c r="J742" t="e">
        <f>INDEX(lang_codes,MATCH(loaded!U742,lang,0))</f>
        <v>#N/A</v>
      </c>
      <c r="K742" s="6">
        <f>loaded!W742</f>
        <v>0</v>
      </c>
      <c r="L742" t="e">
        <f>INDEX(us_acc_codes,MATCH(loaded!Y742,us_acc,0))</f>
        <v>#N/A</v>
      </c>
      <c r="M742" t="e">
        <f>INDEX(client_codes,MATCH(loaded!AA742,client,0))</f>
        <v>#N/A</v>
      </c>
      <c r="N742" t="e">
        <f>INDEX(src_ref_codes,MATCH(loaded!AC742,src_ref,0))</f>
        <v>#N/A</v>
      </c>
      <c r="O742" s="89" t="e">
        <f>IF(stats!$Y$13,DATE(RIGHT(loaded!AE742,4),MID(loaded!AE742,3,2),LEFT(loaded!AE742,2)),DATE(RIGHT(loaded!AE742,4),MID(loaded!AE742,4,2),LEFT(loaded!AE742,2)))</f>
        <v>#VALUE!</v>
      </c>
      <c r="P742" s="89" t="e">
        <f>IF(stats!$Y$13,DATE(RIGHT(loaded!AG742,4),MID(loaded!AG742,3,2),LEFT(loaded!AG742,2)),DATE(RIGHT(loaded!AG742,4),MID(loaded!AG742,4,2),LEFT(loaded!AG742,2)))</f>
        <v>#VALUE!</v>
      </c>
      <c r="Q742" s="67" t="e">
        <f t="shared" si="23"/>
        <v>#VALUE!</v>
      </c>
      <c r="R742" t="e">
        <f>INDEX(reces_codes,MATCH(loaded!AI742,reason,0))</f>
        <v>#N/A</v>
      </c>
      <c r="S742" t="e">
        <f>INDEX(TDS_codes,MATCH(loaded!AK742,TDS,0))</f>
        <v>#N/A</v>
      </c>
      <c r="T742" t="e">
        <f>IF(M742=2,"",INDEX(method_codes,MATCH(loaded!AM742,method,0)))</f>
        <v>#N/A</v>
      </c>
      <c r="U742" t="e">
        <f>IF(M742=2,"",INDEX(inj_codes,MATCH(loaded!AO742,inj,0)))</f>
        <v>#N/A</v>
      </c>
      <c r="V742" t="e">
        <f>IF(M742=2,"",INDEX(drug_codes,MATCH(loaded!AQ742,drug,0)))</f>
        <v>#N/A</v>
      </c>
      <c r="W742" t="e">
        <f>IF(M742=2,"",_xlfn.IFNA(INDEX(drug_codes,MATCH(loaded!AS742,drug,0)),""))</f>
        <v>#N/A</v>
      </c>
      <c r="X742" t="e">
        <f>IF(M742=2,"",_xlfn.IFNA(INDEX(drug_codes,MATCH(loaded!AU742,drug,0)),""))</f>
        <v>#N/A</v>
      </c>
      <c r="Y742" t="e">
        <f>IF(M742=2,"",_xlfn.IFNA(INDEX(drug_codes,MATCH(loaded!AW742,drug,0)),""))</f>
        <v>#N/A</v>
      </c>
      <c r="Z742" t="e">
        <f>IF(M742=2,"",_xlfn.IFNA(INDEX(drug_codes,MATCH(loaded!AY742,drug,0)),""))</f>
        <v>#N/A</v>
      </c>
      <c r="AA742" t="e">
        <f>IF(M742=2,"",_xlfn.IFNA(INDEX(drug_codes,MATCH(loaded!BA742,drug,0)),""))</f>
        <v>#N/A</v>
      </c>
      <c r="AB742" t="e">
        <f>INDEX(MTT_codes,MATCH(loaded!BC742,MTT,0))</f>
        <v>#N/A</v>
      </c>
      <c r="AC742" t="str">
        <f>_xlfn.IFNA(INDEX(MTT_codes,MATCH(loaded!BE742,MTT,0)),"")</f>
        <v/>
      </c>
      <c r="AD742" t="str">
        <f>_xlfn.IFNA(INDEX(MTT_codes,MATCH(loaded!BG742,MTT,0)),"")</f>
        <v/>
      </c>
      <c r="AE742" t="str">
        <f>_xlfn.IFNA(INDEX(MTT_codes,MATCH(loaded!BI742,MTT,0)),"")</f>
        <v/>
      </c>
      <c r="AF742" t="str">
        <f>_xlfn.IFNA(INDEX(MTT_codes,MATCH(loaded!BK742,MTT,0)),"")</f>
        <v/>
      </c>
      <c r="AG742" t="str">
        <f>_xlfn.IFNA(INDEX(MTT_codes,MATCH(loaded!BM742,MTT,0)),"")</f>
        <v/>
      </c>
      <c r="AH742" t="e">
        <f>INDEX(liv_ar_codes,MATCH(loaded!BO742,liv_ar,0))</f>
        <v>#N/A</v>
      </c>
      <c r="AI742" t="str">
        <f>_xlfn.IFNA(INDEX(MTT_codes,MATCH(loaded!BQ742,MTT,0)),"")</f>
        <v/>
      </c>
      <c r="AJ742">
        <f>_xlfn.IFNA(INDEX(mental_codes,MATCH(loaded!BS742,mental,0)),9)</f>
        <v>9</v>
      </c>
    </row>
    <row r="743" spans="2:36">
      <c r="B743">
        <f>loaded!C743</f>
        <v>0</v>
      </c>
      <c r="C743">
        <f>loaded!I743</f>
        <v>0</v>
      </c>
      <c r="D743">
        <f>IF(loaded!K743="Male",1,IF(loaded!K743="Female",2,9))</f>
        <v>9</v>
      </c>
      <c r="E743" s="89" t="e">
        <f>IF(stats!$Y$13,DATE(RIGHT(loaded!M743,4),MID(loaded!M743,3,2),LEFT(loaded!M743,2)),DATE(RIGHT(loaded!M743,4), MID(loaded!M743,4,2),LEFT(loaded!M743,2)))</f>
        <v>#VALUE!</v>
      </c>
      <c r="F743" s="67" t="e">
        <f t="shared" si="22"/>
        <v>#VALUE!</v>
      </c>
      <c r="G743" t="str">
        <f>LEFT(loaded!O743,3)</f>
        <v/>
      </c>
      <c r="H743" s="67" t="str">
        <f>_xlfn.IFNA(INDEX(cntry_codes,MATCH(loaded!Q743,countries,0)),IF(loaded!Q743="","0003",""))</f>
        <v>0003</v>
      </c>
      <c r="I743" t="e">
        <f>INDEX(atsi_codes,MATCH(loaded!S743,atsi,0))</f>
        <v>#N/A</v>
      </c>
      <c r="J743" t="e">
        <f>INDEX(lang_codes,MATCH(loaded!U743,lang,0))</f>
        <v>#N/A</v>
      </c>
      <c r="K743" s="6">
        <f>loaded!W743</f>
        <v>0</v>
      </c>
      <c r="L743" t="e">
        <f>INDEX(us_acc_codes,MATCH(loaded!Y743,us_acc,0))</f>
        <v>#N/A</v>
      </c>
      <c r="M743" t="e">
        <f>INDEX(client_codes,MATCH(loaded!AA743,client,0))</f>
        <v>#N/A</v>
      </c>
      <c r="N743" t="e">
        <f>INDEX(src_ref_codes,MATCH(loaded!AC743,src_ref,0))</f>
        <v>#N/A</v>
      </c>
      <c r="O743" s="89" t="e">
        <f>IF(stats!$Y$13,DATE(RIGHT(loaded!AE743,4),MID(loaded!AE743,3,2),LEFT(loaded!AE743,2)),DATE(RIGHT(loaded!AE743,4),MID(loaded!AE743,4,2),LEFT(loaded!AE743,2)))</f>
        <v>#VALUE!</v>
      </c>
      <c r="P743" s="89" t="e">
        <f>IF(stats!$Y$13,DATE(RIGHT(loaded!AG743,4),MID(loaded!AG743,3,2),LEFT(loaded!AG743,2)),DATE(RIGHT(loaded!AG743,4),MID(loaded!AG743,4,2),LEFT(loaded!AG743,2)))</f>
        <v>#VALUE!</v>
      </c>
      <c r="Q743" s="67" t="e">
        <f t="shared" si="23"/>
        <v>#VALUE!</v>
      </c>
      <c r="R743" t="e">
        <f>INDEX(reces_codes,MATCH(loaded!AI743,reason,0))</f>
        <v>#N/A</v>
      </c>
      <c r="S743" t="e">
        <f>INDEX(TDS_codes,MATCH(loaded!AK743,TDS,0))</f>
        <v>#N/A</v>
      </c>
      <c r="T743" t="e">
        <f>IF(M743=2,"",INDEX(method_codes,MATCH(loaded!AM743,method,0)))</f>
        <v>#N/A</v>
      </c>
      <c r="U743" t="e">
        <f>IF(M743=2,"",INDEX(inj_codes,MATCH(loaded!AO743,inj,0)))</f>
        <v>#N/A</v>
      </c>
      <c r="V743" t="e">
        <f>IF(M743=2,"",INDEX(drug_codes,MATCH(loaded!AQ743,drug,0)))</f>
        <v>#N/A</v>
      </c>
      <c r="W743" t="e">
        <f>IF(M743=2,"",_xlfn.IFNA(INDEX(drug_codes,MATCH(loaded!AS743,drug,0)),""))</f>
        <v>#N/A</v>
      </c>
      <c r="X743" t="e">
        <f>IF(M743=2,"",_xlfn.IFNA(INDEX(drug_codes,MATCH(loaded!AU743,drug,0)),""))</f>
        <v>#N/A</v>
      </c>
      <c r="Y743" t="e">
        <f>IF(M743=2,"",_xlfn.IFNA(INDEX(drug_codes,MATCH(loaded!AW743,drug,0)),""))</f>
        <v>#N/A</v>
      </c>
      <c r="Z743" t="e">
        <f>IF(M743=2,"",_xlfn.IFNA(INDEX(drug_codes,MATCH(loaded!AY743,drug,0)),""))</f>
        <v>#N/A</v>
      </c>
      <c r="AA743" t="e">
        <f>IF(M743=2,"",_xlfn.IFNA(INDEX(drug_codes,MATCH(loaded!BA743,drug,0)),""))</f>
        <v>#N/A</v>
      </c>
      <c r="AB743" t="e">
        <f>INDEX(MTT_codes,MATCH(loaded!BC743,MTT,0))</f>
        <v>#N/A</v>
      </c>
      <c r="AC743" t="str">
        <f>_xlfn.IFNA(INDEX(MTT_codes,MATCH(loaded!BE743,MTT,0)),"")</f>
        <v/>
      </c>
      <c r="AD743" t="str">
        <f>_xlfn.IFNA(INDEX(MTT_codes,MATCH(loaded!BG743,MTT,0)),"")</f>
        <v/>
      </c>
      <c r="AE743" t="str">
        <f>_xlfn.IFNA(INDEX(MTT_codes,MATCH(loaded!BI743,MTT,0)),"")</f>
        <v/>
      </c>
      <c r="AF743" t="str">
        <f>_xlfn.IFNA(INDEX(MTT_codes,MATCH(loaded!BK743,MTT,0)),"")</f>
        <v/>
      </c>
      <c r="AG743" t="str">
        <f>_xlfn.IFNA(INDEX(MTT_codes,MATCH(loaded!BM743,MTT,0)),"")</f>
        <v/>
      </c>
      <c r="AH743" t="e">
        <f>INDEX(liv_ar_codes,MATCH(loaded!BO743,liv_ar,0))</f>
        <v>#N/A</v>
      </c>
      <c r="AI743" t="str">
        <f>_xlfn.IFNA(INDEX(MTT_codes,MATCH(loaded!BQ743,MTT,0)),"")</f>
        <v/>
      </c>
      <c r="AJ743">
        <f>_xlfn.IFNA(INDEX(mental_codes,MATCH(loaded!BS743,mental,0)),9)</f>
        <v>9</v>
      </c>
    </row>
    <row r="744" spans="2:36">
      <c r="B744">
        <f>loaded!C744</f>
        <v>0</v>
      </c>
      <c r="C744">
        <f>loaded!I744</f>
        <v>0</v>
      </c>
      <c r="D744">
        <f>IF(loaded!K744="Male",1,IF(loaded!K744="Female",2,9))</f>
        <v>9</v>
      </c>
      <c r="E744" s="89" t="e">
        <f>IF(stats!$Y$13,DATE(RIGHT(loaded!M744,4),MID(loaded!M744,3,2),LEFT(loaded!M744,2)),DATE(RIGHT(loaded!M744,4), MID(loaded!M744,4,2),LEFT(loaded!M744,2)))</f>
        <v>#VALUE!</v>
      </c>
      <c r="F744" s="67" t="e">
        <f t="shared" si="22"/>
        <v>#VALUE!</v>
      </c>
      <c r="G744" t="str">
        <f>LEFT(loaded!O744,3)</f>
        <v/>
      </c>
      <c r="H744" s="67" t="str">
        <f>_xlfn.IFNA(INDEX(cntry_codes,MATCH(loaded!Q744,countries,0)),IF(loaded!Q744="","0003",""))</f>
        <v>0003</v>
      </c>
      <c r="I744" t="e">
        <f>INDEX(atsi_codes,MATCH(loaded!S744,atsi,0))</f>
        <v>#N/A</v>
      </c>
      <c r="J744" t="e">
        <f>INDEX(lang_codes,MATCH(loaded!U744,lang,0))</f>
        <v>#N/A</v>
      </c>
      <c r="K744" s="6">
        <f>loaded!W744</f>
        <v>0</v>
      </c>
      <c r="L744" t="e">
        <f>INDEX(us_acc_codes,MATCH(loaded!Y744,us_acc,0))</f>
        <v>#N/A</v>
      </c>
      <c r="M744" t="e">
        <f>INDEX(client_codes,MATCH(loaded!AA744,client,0))</f>
        <v>#N/A</v>
      </c>
      <c r="N744" t="e">
        <f>INDEX(src_ref_codes,MATCH(loaded!AC744,src_ref,0))</f>
        <v>#N/A</v>
      </c>
      <c r="O744" s="89" t="e">
        <f>IF(stats!$Y$13,DATE(RIGHT(loaded!AE744,4),MID(loaded!AE744,3,2),LEFT(loaded!AE744,2)),DATE(RIGHT(loaded!AE744,4),MID(loaded!AE744,4,2),LEFT(loaded!AE744,2)))</f>
        <v>#VALUE!</v>
      </c>
      <c r="P744" s="89" t="e">
        <f>IF(stats!$Y$13,DATE(RIGHT(loaded!AG744,4),MID(loaded!AG744,3,2),LEFT(loaded!AG744,2)),DATE(RIGHT(loaded!AG744,4),MID(loaded!AG744,4,2),LEFT(loaded!AG744,2)))</f>
        <v>#VALUE!</v>
      </c>
      <c r="Q744" s="67" t="e">
        <f t="shared" si="23"/>
        <v>#VALUE!</v>
      </c>
      <c r="R744" t="e">
        <f>INDEX(reces_codes,MATCH(loaded!AI744,reason,0))</f>
        <v>#N/A</v>
      </c>
      <c r="S744" t="e">
        <f>INDEX(TDS_codes,MATCH(loaded!AK744,TDS,0))</f>
        <v>#N/A</v>
      </c>
      <c r="T744" t="e">
        <f>IF(M744=2,"",INDEX(method_codes,MATCH(loaded!AM744,method,0)))</f>
        <v>#N/A</v>
      </c>
      <c r="U744" t="e">
        <f>IF(M744=2,"",INDEX(inj_codes,MATCH(loaded!AO744,inj,0)))</f>
        <v>#N/A</v>
      </c>
      <c r="V744" t="e">
        <f>IF(M744=2,"",INDEX(drug_codes,MATCH(loaded!AQ744,drug,0)))</f>
        <v>#N/A</v>
      </c>
      <c r="W744" t="e">
        <f>IF(M744=2,"",_xlfn.IFNA(INDEX(drug_codes,MATCH(loaded!AS744,drug,0)),""))</f>
        <v>#N/A</v>
      </c>
      <c r="X744" t="e">
        <f>IF(M744=2,"",_xlfn.IFNA(INDEX(drug_codes,MATCH(loaded!AU744,drug,0)),""))</f>
        <v>#N/A</v>
      </c>
      <c r="Y744" t="e">
        <f>IF(M744=2,"",_xlfn.IFNA(INDEX(drug_codes,MATCH(loaded!AW744,drug,0)),""))</f>
        <v>#N/A</v>
      </c>
      <c r="Z744" t="e">
        <f>IF(M744=2,"",_xlfn.IFNA(INDEX(drug_codes,MATCH(loaded!AY744,drug,0)),""))</f>
        <v>#N/A</v>
      </c>
      <c r="AA744" t="e">
        <f>IF(M744=2,"",_xlfn.IFNA(INDEX(drug_codes,MATCH(loaded!BA744,drug,0)),""))</f>
        <v>#N/A</v>
      </c>
      <c r="AB744" t="e">
        <f>INDEX(MTT_codes,MATCH(loaded!BC744,MTT,0))</f>
        <v>#N/A</v>
      </c>
      <c r="AC744" t="str">
        <f>_xlfn.IFNA(INDEX(MTT_codes,MATCH(loaded!BE744,MTT,0)),"")</f>
        <v/>
      </c>
      <c r="AD744" t="str">
        <f>_xlfn.IFNA(INDEX(MTT_codes,MATCH(loaded!BG744,MTT,0)),"")</f>
        <v/>
      </c>
      <c r="AE744" t="str">
        <f>_xlfn.IFNA(INDEX(MTT_codes,MATCH(loaded!BI744,MTT,0)),"")</f>
        <v/>
      </c>
      <c r="AF744" t="str">
        <f>_xlfn.IFNA(INDEX(MTT_codes,MATCH(loaded!BK744,MTT,0)),"")</f>
        <v/>
      </c>
      <c r="AG744" t="str">
        <f>_xlfn.IFNA(INDEX(MTT_codes,MATCH(loaded!BM744,MTT,0)),"")</f>
        <v/>
      </c>
      <c r="AH744" t="e">
        <f>INDEX(liv_ar_codes,MATCH(loaded!BO744,liv_ar,0))</f>
        <v>#N/A</v>
      </c>
      <c r="AI744" t="str">
        <f>_xlfn.IFNA(INDEX(MTT_codes,MATCH(loaded!BQ744,MTT,0)),"")</f>
        <v/>
      </c>
      <c r="AJ744">
        <f>_xlfn.IFNA(INDEX(mental_codes,MATCH(loaded!BS744,mental,0)),9)</f>
        <v>9</v>
      </c>
    </row>
    <row r="745" spans="2:36">
      <c r="B745">
        <f>loaded!C745</f>
        <v>0</v>
      </c>
      <c r="C745">
        <f>loaded!I745</f>
        <v>0</v>
      </c>
      <c r="D745">
        <f>IF(loaded!K745="Male",1,IF(loaded!K745="Female",2,9))</f>
        <v>9</v>
      </c>
      <c r="E745" s="89" t="e">
        <f>IF(stats!$Y$13,DATE(RIGHT(loaded!M745,4),MID(loaded!M745,3,2),LEFT(loaded!M745,2)),DATE(RIGHT(loaded!M745,4), MID(loaded!M745,4,2),LEFT(loaded!M745,2)))</f>
        <v>#VALUE!</v>
      </c>
      <c r="F745" s="67" t="e">
        <f t="shared" si="22"/>
        <v>#VALUE!</v>
      </c>
      <c r="G745" t="str">
        <f>LEFT(loaded!O745,3)</f>
        <v/>
      </c>
      <c r="H745" s="67" t="str">
        <f>_xlfn.IFNA(INDEX(cntry_codes,MATCH(loaded!Q745,countries,0)),IF(loaded!Q745="","0003",""))</f>
        <v>0003</v>
      </c>
      <c r="I745" t="e">
        <f>INDEX(atsi_codes,MATCH(loaded!S745,atsi,0))</f>
        <v>#N/A</v>
      </c>
      <c r="J745" t="e">
        <f>INDEX(lang_codes,MATCH(loaded!U745,lang,0))</f>
        <v>#N/A</v>
      </c>
      <c r="K745" s="6">
        <f>loaded!W745</f>
        <v>0</v>
      </c>
      <c r="L745" t="e">
        <f>INDEX(us_acc_codes,MATCH(loaded!Y745,us_acc,0))</f>
        <v>#N/A</v>
      </c>
      <c r="M745" t="e">
        <f>INDEX(client_codes,MATCH(loaded!AA745,client,0))</f>
        <v>#N/A</v>
      </c>
      <c r="N745" t="e">
        <f>INDEX(src_ref_codes,MATCH(loaded!AC745,src_ref,0))</f>
        <v>#N/A</v>
      </c>
      <c r="O745" s="89" t="e">
        <f>IF(stats!$Y$13,DATE(RIGHT(loaded!AE745,4),MID(loaded!AE745,3,2),LEFT(loaded!AE745,2)),DATE(RIGHT(loaded!AE745,4),MID(loaded!AE745,4,2),LEFT(loaded!AE745,2)))</f>
        <v>#VALUE!</v>
      </c>
      <c r="P745" s="89" t="e">
        <f>IF(stats!$Y$13,DATE(RIGHT(loaded!AG745,4),MID(loaded!AG745,3,2),LEFT(loaded!AG745,2)),DATE(RIGHT(loaded!AG745,4),MID(loaded!AG745,4,2),LEFT(loaded!AG745,2)))</f>
        <v>#VALUE!</v>
      </c>
      <c r="Q745" s="67" t="e">
        <f t="shared" si="23"/>
        <v>#VALUE!</v>
      </c>
      <c r="R745" t="e">
        <f>INDEX(reces_codes,MATCH(loaded!AI745,reason,0))</f>
        <v>#N/A</v>
      </c>
      <c r="S745" t="e">
        <f>INDEX(TDS_codes,MATCH(loaded!AK745,TDS,0))</f>
        <v>#N/A</v>
      </c>
      <c r="T745" t="e">
        <f>IF(M745=2,"",INDEX(method_codes,MATCH(loaded!AM745,method,0)))</f>
        <v>#N/A</v>
      </c>
      <c r="U745" t="e">
        <f>IF(M745=2,"",INDEX(inj_codes,MATCH(loaded!AO745,inj,0)))</f>
        <v>#N/A</v>
      </c>
      <c r="V745" t="e">
        <f>IF(M745=2,"",INDEX(drug_codes,MATCH(loaded!AQ745,drug,0)))</f>
        <v>#N/A</v>
      </c>
      <c r="W745" t="e">
        <f>IF(M745=2,"",_xlfn.IFNA(INDEX(drug_codes,MATCH(loaded!AS745,drug,0)),""))</f>
        <v>#N/A</v>
      </c>
      <c r="X745" t="e">
        <f>IF(M745=2,"",_xlfn.IFNA(INDEX(drug_codes,MATCH(loaded!AU745,drug,0)),""))</f>
        <v>#N/A</v>
      </c>
      <c r="Y745" t="e">
        <f>IF(M745=2,"",_xlfn.IFNA(INDEX(drug_codes,MATCH(loaded!AW745,drug,0)),""))</f>
        <v>#N/A</v>
      </c>
      <c r="Z745" t="e">
        <f>IF(M745=2,"",_xlfn.IFNA(INDEX(drug_codes,MATCH(loaded!AY745,drug,0)),""))</f>
        <v>#N/A</v>
      </c>
      <c r="AA745" t="e">
        <f>IF(M745=2,"",_xlfn.IFNA(INDEX(drug_codes,MATCH(loaded!BA745,drug,0)),""))</f>
        <v>#N/A</v>
      </c>
      <c r="AB745" t="e">
        <f>INDEX(MTT_codes,MATCH(loaded!BC745,MTT,0))</f>
        <v>#N/A</v>
      </c>
      <c r="AC745" t="str">
        <f>_xlfn.IFNA(INDEX(MTT_codes,MATCH(loaded!BE745,MTT,0)),"")</f>
        <v/>
      </c>
      <c r="AD745" t="str">
        <f>_xlfn.IFNA(INDEX(MTT_codes,MATCH(loaded!BG745,MTT,0)),"")</f>
        <v/>
      </c>
      <c r="AE745" t="str">
        <f>_xlfn.IFNA(INDEX(MTT_codes,MATCH(loaded!BI745,MTT,0)),"")</f>
        <v/>
      </c>
      <c r="AF745" t="str">
        <f>_xlfn.IFNA(INDEX(MTT_codes,MATCH(loaded!BK745,MTT,0)),"")</f>
        <v/>
      </c>
      <c r="AG745" t="str">
        <f>_xlfn.IFNA(INDEX(MTT_codes,MATCH(loaded!BM745,MTT,0)),"")</f>
        <v/>
      </c>
      <c r="AH745" t="e">
        <f>INDEX(liv_ar_codes,MATCH(loaded!BO745,liv_ar,0))</f>
        <v>#N/A</v>
      </c>
      <c r="AI745" t="str">
        <f>_xlfn.IFNA(INDEX(MTT_codes,MATCH(loaded!BQ745,MTT,0)),"")</f>
        <v/>
      </c>
      <c r="AJ745">
        <f>_xlfn.IFNA(INDEX(mental_codes,MATCH(loaded!BS745,mental,0)),9)</f>
        <v>9</v>
      </c>
    </row>
    <row r="746" spans="2:36">
      <c r="B746">
        <f>loaded!C746</f>
        <v>0</v>
      </c>
      <c r="C746">
        <f>loaded!I746</f>
        <v>0</v>
      </c>
      <c r="D746">
        <f>IF(loaded!K746="Male",1,IF(loaded!K746="Female",2,9))</f>
        <v>9</v>
      </c>
      <c r="E746" s="89" t="e">
        <f>IF(stats!$Y$13,DATE(RIGHT(loaded!M746,4),MID(loaded!M746,3,2),LEFT(loaded!M746,2)),DATE(RIGHT(loaded!M746,4), MID(loaded!M746,4,2),LEFT(loaded!M746,2)))</f>
        <v>#VALUE!</v>
      </c>
      <c r="F746" s="67" t="e">
        <f t="shared" si="22"/>
        <v>#VALUE!</v>
      </c>
      <c r="G746" t="str">
        <f>LEFT(loaded!O746,3)</f>
        <v/>
      </c>
      <c r="H746" s="67" t="str">
        <f>_xlfn.IFNA(INDEX(cntry_codes,MATCH(loaded!Q746,countries,0)),IF(loaded!Q746="","0003",""))</f>
        <v>0003</v>
      </c>
      <c r="I746" t="e">
        <f>INDEX(atsi_codes,MATCH(loaded!S746,atsi,0))</f>
        <v>#N/A</v>
      </c>
      <c r="J746" t="e">
        <f>INDEX(lang_codes,MATCH(loaded!U746,lang,0))</f>
        <v>#N/A</v>
      </c>
      <c r="K746" s="6">
        <f>loaded!W746</f>
        <v>0</v>
      </c>
      <c r="L746" t="e">
        <f>INDEX(us_acc_codes,MATCH(loaded!Y746,us_acc,0))</f>
        <v>#N/A</v>
      </c>
      <c r="M746" t="e">
        <f>INDEX(client_codes,MATCH(loaded!AA746,client,0))</f>
        <v>#N/A</v>
      </c>
      <c r="N746" t="e">
        <f>INDEX(src_ref_codes,MATCH(loaded!AC746,src_ref,0))</f>
        <v>#N/A</v>
      </c>
      <c r="O746" s="89" t="e">
        <f>IF(stats!$Y$13,DATE(RIGHT(loaded!AE746,4),MID(loaded!AE746,3,2),LEFT(loaded!AE746,2)),DATE(RIGHT(loaded!AE746,4),MID(loaded!AE746,4,2),LEFT(loaded!AE746,2)))</f>
        <v>#VALUE!</v>
      </c>
      <c r="P746" s="89" t="e">
        <f>IF(stats!$Y$13,DATE(RIGHT(loaded!AG746,4),MID(loaded!AG746,3,2),LEFT(loaded!AG746,2)),DATE(RIGHT(loaded!AG746,4),MID(loaded!AG746,4,2),LEFT(loaded!AG746,2)))</f>
        <v>#VALUE!</v>
      </c>
      <c r="Q746" s="67" t="e">
        <f t="shared" si="23"/>
        <v>#VALUE!</v>
      </c>
      <c r="R746" t="e">
        <f>INDEX(reces_codes,MATCH(loaded!AI746,reason,0))</f>
        <v>#N/A</v>
      </c>
      <c r="S746" t="e">
        <f>INDEX(TDS_codes,MATCH(loaded!AK746,TDS,0))</f>
        <v>#N/A</v>
      </c>
      <c r="T746" t="e">
        <f>IF(M746=2,"",INDEX(method_codes,MATCH(loaded!AM746,method,0)))</f>
        <v>#N/A</v>
      </c>
      <c r="U746" t="e">
        <f>IF(M746=2,"",INDEX(inj_codes,MATCH(loaded!AO746,inj,0)))</f>
        <v>#N/A</v>
      </c>
      <c r="V746" t="e">
        <f>IF(M746=2,"",INDEX(drug_codes,MATCH(loaded!AQ746,drug,0)))</f>
        <v>#N/A</v>
      </c>
      <c r="W746" t="e">
        <f>IF(M746=2,"",_xlfn.IFNA(INDEX(drug_codes,MATCH(loaded!AS746,drug,0)),""))</f>
        <v>#N/A</v>
      </c>
      <c r="X746" t="e">
        <f>IF(M746=2,"",_xlfn.IFNA(INDEX(drug_codes,MATCH(loaded!AU746,drug,0)),""))</f>
        <v>#N/A</v>
      </c>
      <c r="Y746" t="e">
        <f>IF(M746=2,"",_xlfn.IFNA(INDEX(drug_codes,MATCH(loaded!AW746,drug,0)),""))</f>
        <v>#N/A</v>
      </c>
      <c r="Z746" t="e">
        <f>IF(M746=2,"",_xlfn.IFNA(INDEX(drug_codes,MATCH(loaded!AY746,drug,0)),""))</f>
        <v>#N/A</v>
      </c>
      <c r="AA746" t="e">
        <f>IF(M746=2,"",_xlfn.IFNA(INDEX(drug_codes,MATCH(loaded!BA746,drug,0)),""))</f>
        <v>#N/A</v>
      </c>
      <c r="AB746" t="e">
        <f>INDEX(MTT_codes,MATCH(loaded!BC746,MTT,0))</f>
        <v>#N/A</v>
      </c>
      <c r="AC746" t="str">
        <f>_xlfn.IFNA(INDEX(MTT_codes,MATCH(loaded!BE746,MTT,0)),"")</f>
        <v/>
      </c>
      <c r="AD746" t="str">
        <f>_xlfn.IFNA(INDEX(MTT_codes,MATCH(loaded!BG746,MTT,0)),"")</f>
        <v/>
      </c>
      <c r="AE746" t="str">
        <f>_xlfn.IFNA(INDEX(MTT_codes,MATCH(loaded!BI746,MTT,0)),"")</f>
        <v/>
      </c>
      <c r="AF746" t="str">
        <f>_xlfn.IFNA(INDEX(MTT_codes,MATCH(loaded!BK746,MTT,0)),"")</f>
        <v/>
      </c>
      <c r="AG746" t="str">
        <f>_xlfn.IFNA(INDEX(MTT_codes,MATCH(loaded!BM746,MTT,0)),"")</f>
        <v/>
      </c>
      <c r="AH746" t="e">
        <f>INDEX(liv_ar_codes,MATCH(loaded!BO746,liv_ar,0))</f>
        <v>#N/A</v>
      </c>
      <c r="AI746" t="str">
        <f>_xlfn.IFNA(INDEX(MTT_codes,MATCH(loaded!BQ746,MTT,0)),"")</f>
        <v/>
      </c>
      <c r="AJ746">
        <f>_xlfn.IFNA(INDEX(mental_codes,MATCH(loaded!BS746,mental,0)),9)</f>
        <v>9</v>
      </c>
    </row>
    <row r="747" spans="2:36">
      <c r="B747">
        <f>loaded!C747</f>
        <v>0</v>
      </c>
      <c r="C747">
        <f>loaded!I747</f>
        <v>0</v>
      </c>
      <c r="D747">
        <f>IF(loaded!K747="Male",1,IF(loaded!K747="Female",2,9))</f>
        <v>9</v>
      </c>
      <c r="E747" s="89" t="e">
        <f>IF(stats!$Y$13,DATE(RIGHT(loaded!M747,4),MID(loaded!M747,3,2),LEFT(loaded!M747,2)),DATE(RIGHT(loaded!M747,4), MID(loaded!M747,4,2),LEFT(loaded!M747,2)))</f>
        <v>#VALUE!</v>
      </c>
      <c r="F747" s="67" t="e">
        <f t="shared" si="22"/>
        <v>#VALUE!</v>
      </c>
      <c r="G747" t="str">
        <f>LEFT(loaded!O747,3)</f>
        <v/>
      </c>
      <c r="H747" s="67" t="str">
        <f>_xlfn.IFNA(INDEX(cntry_codes,MATCH(loaded!Q747,countries,0)),IF(loaded!Q747="","0003",""))</f>
        <v>0003</v>
      </c>
      <c r="I747" t="e">
        <f>INDEX(atsi_codes,MATCH(loaded!S747,atsi,0))</f>
        <v>#N/A</v>
      </c>
      <c r="J747" t="e">
        <f>INDEX(lang_codes,MATCH(loaded!U747,lang,0))</f>
        <v>#N/A</v>
      </c>
      <c r="K747" s="6">
        <f>loaded!W747</f>
        <v>0</v>
      </c>
      <c r="L747" t="e">
        <f>INDEX(us_acc_codes,MATCH(loaded!Y747,us_acc,0))</f>
        <v>#N/A</v>
      </c>
      <c r="M747" t="e">
        <f>INDEX(client_codes,MATCH(loaded!AA747,client,0))</f>
        <v>#N/A</v>
      </c>
      <c r="N747" t="e">
        <f>INDEX(src_ref_codes,MATCH(loaded!AC747,src_ref,0))</f>
        <v>#N/A</v>
      </c>
      <c r="O747" s="89" t="e">
        <f>IF(stats!$Y$13,DATE(RIGHT(loaded!AE747,4),MID(loaded!AE747,3,2),LEFT(loaded!AE747,2)),DATE(RIGHT(loaded!AE747,4),MID(loaded!AE747,4,2),LEFT(loaded!AE747,2)))</f>
        <v>#VALUE!</v>
      </c>
      <c r="P747" s="89" t="e">
        <f>IF(stats!$Y$13,DATE(RIGHT(loaded!AG747,4),MID(loaded!AG747,3,2),LEFT(loaded!AG747,2)),DATE(RIGHT(loaded!AG747,4),MID(loaded!AG747,4,2),LEFT(loaded!AG747,2)))</f>
        <v>#VALUE!</v>
      </c>
      <c r="Q747" s="67" t="e">
        <f t="shared" si="23"/>
        <v>#VALUE!</v>
      </c>
      <c r="R747" t="e">
        <f>INDEX(reces_codes,MATCH(loaded!AI747,reason,0))</f>
        <v>#N/A</v>
      </c>
      <c r="S747" t="e">
        <f>INDEX(TDS_codes,MATCH(loaded!AK747,TDS,0))</f>
        <v>#N/A</v>
      </c>
      <c r="T747" t="e">
        <f>IF(M747=2,"",INDEX(method_codes,MATCH(loaded!AM747,method,0)))</f>
        <v>#N/A</v>
      </c>
      <c r="U747" t="e">
        <f>IF(M747=2,"",INDEX(inj_codes,MATCH(loaded!AO747,inj,0)))</f>
        <v>#N/A</v>
      </c>
      <c r="V747" t="e">
        <f>IF(M747=2,"",INDEX(drug_codes,MATCH(loaded!AQ747,drug,0)))</f>
        <v>#N/A</v>
      </c>
      <c r="W747" t="e">
        <f>IF(M747=2,"",_xlfn.IFNA(INDEX(drug_codes,MATCH(loaded!AS747,drug,0)),""))</f>
        <v>#N/A</v>
      </c>
      <c r="X747" t="e">
        <f>IF(M747=2,"",_xlfn.IFNA(INDEX(drug_codes,MATCH(loaded!AU747,drug,0)),""))</f>
        <v>#N/A</v>
      </c>
      <c r="Y747" t="e">
        <f>IF(M747=2,"",_xlfn.IFNA(INDEX(drug_codes,MATCH(loaded!AW747,drug,0)),""))</f>
        <v>#N/A</v>
      </c>
      <c r="Z747" t="e">
        <f>IF(M747=2,"",_xlfn.IFNA(INDEX(drug_codes,MATCH(loaded!AY747,drug,0)),""))</f>
        <v>#N/A</v>
      </c>
      <c r="AA747" t="e">
        <f>IF(M747=2,"",_xlfn.IFNA(INDEX(drug_codes,MATCH(loaded!BA747,drug,0)),""))</f>
        <v>#N/A</v>
      </c>
      <c r="AB747" t="e">
        <f>INDEX(MTT_codes,MATCH(loaded!BC747,MTT,0))</f>
        <v>#N/A</v>
      </c>
      <c r="AC747" t="str">
        <f>_xlfn.IFNA(INDEX(MTT_codes,MATCH(loaded!BE747,MTT,0)),"")</f>
        <v/>
      </c>
      <c r="AD747" t="str">
        <f>_xlfn.IFNA(INDEX(MTT_codes,MATCH(loaded!BG747,MTT,0)),"")</f>
        <v/>
      </c>
      <c r="AE747" t="str">
        <f>_xlfn.IFNA(INDEX(MTT_codes,MATCH(loaded!BI747,MTT,0)),"")</f>
        <v/>
      </c>
      <c r="AF747" t="str">
        <f>_xlfn.IFNA(INDEX(MTT_codes,MATCH(loaded!BK747,MTT,0)),"")</f>
        <v/>
      </c>
      <c r="AG747" t="str">
        <f>_xlfn.IFNA(INDEX(MTT_codes,MATCH(loaded!BM747,MTT,0)),"")</f>
        <v/>
      </c>
      <c r="AH747" t="e">
        <f>INDEX(liv_ar_codes,MATCH(loaded!BO747,liv_ar,0))</f>
        <v>#N/A</v>
      </c>
      <c r="AI747" t="str">
        <f>_xlfn.IFNA(INDEX(MTT_codes,MATCH(loaded!BQ747,MTT,0)),"")</f>
        <v/>
      </c>
      <c r="AJ747">
        <f>_xlfn.IFNA(INDEX(mental_codes,MATCH(loaded!BS747,mental,0)),9)</f>
        <v>9</v>
      </c>
    </row>
    <row r="748" spans="2:36">
      <c r="B748">
        <f>loaded!C748</f>
        <v>0</v>
      </c>
      <c r="C748">
        <f>loaded!I748</f>
        <v>0</v>
      </c>
      <c r="D748">
        <f>IF(loaded!K748="Male",1,IF(loaded!K748="Female",2,9))</f>
        <v>9</v>
      </c>
      <c r="E748" s="89" t="e">
        <f>IF(stats!$Y$13,DATE(RIGHT(loaded!M748,4),MID(loaded!M748,3,2),LEFT(loaded!M748,2)),DATE(RIGHT(loaded!M748,4), MID(loaded!M748,4,2),LEFT(loaded!M748,2)))</f>
        <v>#VALUE!</v>
      </c>
      <c r="F748" s="67" t="e">
        <f t="shared" si="22"/>
        <v>#VALUE!</v>
      </c>
      <c r="G748" t="str">
        <f>LEFT(loaded!O748,3)</f>
        <v/>
      </c>
      <c r="H748" s="67" t="str">
        <f>_xlfn.IFNA(INDEX(cntry_codes,MATCH(loaded!Q748,countries,0)),IF(loaded!Q748="","0003",""))</f>
        <v>0003</v>
      </c>
      <c r="I748" t="e">
        <f>INDEX(atsi_codes,MATCH(loaded!S748,atsi,0))</f>
        <v>#N/A</v>
      </c>
      <c r="J748" t="e">
        <f>INDEX(lang_codes,MATCH(loaded!U748,lang,0))</f>
        <v>#N/A</v>
      </c>
      <c r="K748" s="6">
        <f>loaded!W748</f>
        <v>0</v>
      </c>
      <c r="L748" t="e">
        <f>INDEX(us_acc_codes,MATCH(loaded!Y748,us_acc,0))</f>
        <v>#N/A</v>
      </c>
      <c r="M748" t="e">
        <f>INDEX(client_codes,MATCH(loaded!AA748,client,0))</f>
        <v>#N/A</v>
      </c>
      <c r="N748" t="e">
        <f>INDEX(src_ref_codes,MATCH(loaded!AC748,src_ref,0))</f>
        <v>#N/A</v>
      </c>
      <c r="O748" s="89" t="e">
        <f>IF(stats!$Y$13,DATE(RIGHT(loaded!AE748,4),MID(loaded!AE748,3,2),LEFT(loaded!AE748,2)),DATE(RIGHT(loaded!AE748,4),MID(loaded!AE748,4,2),LEFT(loaded!AE748,2)))</f>
        <v>#VALUE!</v>
      </c>
      <c r="P748" s="89" t="e">
        <f>IF(stats!$Y$13,DATE(RIGHT(loaded!AG748,4),MID(loaded!AG748,3,2),LEFT(loaded!AG748,2)),DATE(RIGHT(loaded!AG748,4),MID(loaded!AG748,4,2),LEFT(loaded!AG748,2)))</f>
        <v>#VALUE!</v>
      </c>
      <c r="Q748" s="67" t="e">
        <f t="shared" si="23"/>
        <v>#VALUE!</v>
      </c>
      <c r="R748" t="e">
        <f>INDEX(reces_codes,MATCH(loaded!AI748,reason,0))</f>
        <v>#N/A</v>
      </c>
      <c r="S748" t="e">
        <f>INDEX(TDS_codes,MATCH(loaded!AK748,TDS,0))</f>
        <v>#N/A</v>
      </c>
      <c r="T748" t="e">
        <f>IF(M748=2,"",INDEX(method_codes,MATCH(loaded!AM748,method,0)))</f>
        <v>#N/A</v>
      </c>
      <c r="U748" t="e">
        <f>IF(M748=2,"",INDEX(inj_codes,MATCH(loaded!AO748,inj,0)))</f>
        <v>#N/A</v>
      </c>
      <c r="V748" t="e">
        <f>IF(M748=2,"",INDEX(drug_codes,MATCH(loaded!AQ748,drug,0)))</f>
        <v>#N/A</v>
      </c>
      <c r="W748" t="e">
        <f>IF(M748=2,"",_xlfn.IFNA(INDEX(drug_codes,MATCH(loaded!AS748,drug,0)),""))</f>
        <v>#N/A</v>
      </c>
      <c r="X748" t="e">
        <f>IF(M748=2,"",_xlfn.IFNA(INDEX(drug_codes,MATCH(loaded!AU748,drug,0)),""))</f>
        <v>#N/A</v>
      </c>
      <c r="Y748" t="e">
        <f>IF(M748=2,"",_xlfn.IFNA(INDEX(drug_codes,MATCH(loaded!AW748,drug,0)),""))</f>
        <v>#N/A</v>
      </c>
      <c r="Z748" t="e">
        <f>IF(M748=2,"",_xlfn.IFNA(INDEX(drug_codes,MATCH(loaded!AY748,drug,0)),""))</f>
        <v>#N/A</v>
      </c>
      <c r="AA748" t="e">
        <f>IF(M748=2,"",_xlfn.IFNA(INDEX(drug_codes,MATCH(loaded!BA748,drug,0)),""))</f>
        <v>#N/A</v>
      </c>
      <c r="AB748" t="e">
        <f>INDEX(MTT_codes,MATCH(loaded!BC748,MTT,0))</f>
        <v>#N/A</v>
      </c>
      <c r="AC748" t="str">
        <f>_xlfn.IFNA(INDEX(MTT_codes,MATCH(loaded!BE748,MTT,0)),"")</f>
        <v/>
      </c>
      <c r="AD748" t="str">
        <f>_xlfn.IFNA(INDEX(MTT_codes,MATCH(loaded!BG748,MTT,0)),"")</f>
        <v/>
      </c>
      <c r="AE748" t="str">
        <f>_xlfn.IFNA(INDEX(MTT_codes,MATCH(loaded!BI748,MTT,0)),"")</f>
        <v/>
      </c>
      <c r="AF748" t="str">
        <f>_xlfn.IFNA(INDEX(MTT_codes,MATCH(loaded!BK748,MTT,0)),"")</f>
        <v/>
      </c>
      <c r="AG748" t="str">
        <f>_xlfn.IFNA(INDEX(MTT_codes,MATCH(loaded!BM748,MTT,0)),"")</f>
        <v/>
      </c>
      <c r="AH748" t="e">
        <f>INDEX(liv_ar_codes,MATCH(loaded!BO748,liv_ar,0))</f>
        <v>#N/A</v>
      </c>
      <c r="AI748" t="str">
        <f>_xlfn.IFNA(INDEX(MTT_codes,MATCH(loaded!BQ748,MTT,0)),"")</f>
        <v/>
      </c>
      <c r="AJ748">
        <f>_xlfn.IFNA(INDEX(mental_codes,MATCH(loaded!BS748,mental,0)),9)</f>
        <v>9</v>
      </c>
    </row>
    <row r="749" spans="2:36">
      <c r="B749">
        <f>loaded!C749</f>
        <v>0</v>
      </c>
      <c r="C749">
        <f>loaded!I749</f>
        <v>0</v>
      </c>
      <c r="D749">
        <f>IF(loaded!K749="Male",1,IF(loaded!K749="Female",2,9))</f>
        <v>9</v>
      </c>
      <c r="E749" s="89" t="e">
        <f>IF(stats!$Y$13,DATE(RIGHT(loaded!M749,4),MID(loaded!M749,3,2),LEFT(loaded!M749,2)),DATE(RIGHT(loaded!M749,4), MID(loaded!M749,4,2),LEFT(loaded!M749,2)))</f>
        <v>#VALUE!</v>
      </c>
      <c r="F749" s="67" t="e">
        <f t="shared" si="22"/>
        <v>#VALUE!</v>
      </c>
      <c r="G749" t="str">
        <f>LEFT(loaded!O749,3)</f>
        <v/>
      </c>
      <c r="H749" s="67" t="str">
        <f>_xlfn.IFNA(INDEX(cntry_codes,MATCH(loaded!Q749,countries,0)),IF(loaded!Q749="","0003",""))</f>
        <v>0003</v>
      </c>
      <c r="I749" t="e">
        <f>INDEX(atsi_codes,MATCH(loaded!S749,atsi,0))</f>
        <v>#N/A</v>
      </c>
      <c r="J749" t="e">
        <f>INDEX(lang_codes,MATCH(loaded!U749,lang,0))</f>
        <v>#N/A</v>
      </c>
      <c r="K749" s="6">
        <f>loaded!W749</f>
        <v>0</v>
      </c>
      <c r="L749" t="e">
        <f>INDEX(us_acc_codes,MATCH(loaded!Y749,us_acc,0))</f>
        <v>#N/A</v>
      </c>
      <c r="M749" t="e">
        <f>INDEX(client_codes,MATCH(loaded!AA749,client,0))</f>
        <v>#N/A</v>
      </c>
      <c r="N749" t="e">
        <f>INDEX(src_ref_codes,MATCH(loaded!AC749,src_ref,0))</f>
        <v>#N/A</v>
      </c>
      <c r="O749" s="89" t="e">
        <f>IF(stats!$Y$13,DATE(RIGHT(loaded!AE749,4),MID(loaded!AE749,3,2),LEFT(loaded!AE749,2)),DATE(RIGHT(loaded!AE749,4),MID(loaded!AE749,4,2),LEFT(loaded!AE749,2)))</f>
        <v>#VALUE!</v>
      </c>
      <c r="P749" s="89" t="e">
        <f>IF(stats!$Y$13,DATE(RIGHT(loaded!AG749,4),MID(loaded!AG749,3,2),LEFT(loaded!AG749,2)),DATE(RIGHT(loaded!AG749,4),MID(loaded!AG749,4,2),LEFT(loaded!AG749,2)))</f>
        <v>#VALUE!</v>
      </c>
      <c r="Q749" s="67" t="e">
        <f t="shared" si="23"/>
        <v>#VALUE!</v>
      </c>
      <c r="R749" t="e">
        <f>INDEX(reces_codes,MATCH(loaded!AI749,reason,0))</f>
        <v>#N/A</v>
      </c>
      <c r="S749" t="e">
        <f>INDEX(TDS_codes,MATCH(loaded!AK749,TDS,0))</f>
        <v>#N/A</v>
      </c>
      <c r="T749" t="e">
        <f>IF(M749=2,"",INDEX(method_codes,MATCH(loaded!AM749,method,0)))</f>
        <v>#N/A</v>
      </c>
      <c r="U749" t="e">
        <f>IF(M749=2,"",INDEX(inj_codes,MATCH(loaded!AO749,inj,0)))</f>
        <v>#N/A</v>
      </c>
      <c r="V749" t="e">
        <f>IF(M749=2,"",INDEX(drug_codes,MATCH(loaded!AQ749,drug,0)))</f>
        <v>#N/A</v>
      </c>
      <c r="W749" t="e">
        <f>IF(M749=2,"",_xlfn.IFNA(INDEX(drug_codes,MATCH(loaded!AS749,drug,0)),""))</f>
        <v>#N/A</v>
      </c>
      <c r="X749" t="e">
        <f>IF(M749=2,"",_xlfn.IFNA(INDEX(drug_codes,MATCH(loaded!AU749,drug,0)),""))</f>
        <v>#N/A</v>
      </c>
      <c r="Y749" t="e">
        <f>IF(M749=2,"",_xlfn.IFNA(INDEX(drug_codes,MATCH(loaded!AW749,drug,0)),""))</f>
        <v>#N/A</v>
      </c>
      <c r="Z749" t="e">
        <f>IF(M749=2,"",_xlfn.IFNA(INDEX(drug_codes,MATCH(loaded!AY749,drug,0)),""))</f>
        <v>#N/A</v>
      </c>
      <c r="AA749" t="e">
        <f>IF(M749=2,"",_xlfn.IFNA(INDEX(drug_codes,MATCH(loaded!BA749,drug,0)),""))</f>
        <v>#N/A</v>
      </c>
      <c r="AB749" t="e">
        <f>INDEX(MTT_codes,MATCH(loaded!BC749,MTT,0))</f>
        <v>#N/A</v>
      </c>
      <c r="AC749" t="str">
        <f>_xlfn.IFNA(INDEX(MTT_codes,MATCH(loaded!BE749,MTT,0)),"")</f>
        <v/>
      </c>
      <c r="AD749" t="str">
        <f>_xlfn.IFNA(INDEX(MTT_codes,MATCH(loaded!BG749,MTT,0)),"")</f>
        <v/>
      </c>
      <c r="AE749" t="str">
        <f>_xlfn.IFNA(INDEX(MTT_codes,MATCH(loaded!BI749,MTT,0)),"")</f>
        <v/>
      </c>
      <c r="AF749" t="str">
        <f>_xlfn.IFNA(INDEX(MTT_codes,MATCH(loaded!BK749,MTT,0)),"")</f>
        <v/>
      </c>
      <c r="AG749" t="str">
        <f>_xlfn.IFNA(INDEX(MTT_codes,MATCH(loaded!BM749,MTT,0)),"")</f>
        <v/>
      </c>
      <c r="AH749" t="e">
        <f>INDEX(liv_ar_codes,MATCH(loaded!BO749,liv_ar,0))</f>
        <v>#N/A</v>
      </c>
      <c r="AI749" t="str">
        <f>_xlfn.IFNA(INDEX(MTT_codes,MATCH(loaded!BQ749,MTT,0)),"")</f>
        <v/>
      </c>
      <c r="AJ749">
        <f>_xlfn.IFNA(INDEX(mental_codes,MATCH(loaded!BS749,mental,0)),9)</f>
        <v>9</v>
      </c>
    </row>
    <row r="750" spans="2:36">
      <c r="B750">
        <f>loaded!C750</f>
        <v>0</v>
      </c>
      <c r="C750">
        <f>loaded!I750</f>
        <v>0</v>
      </c>
      <c r="D750">
        <f>IF(loaded!K750="Male",1,IF(loaded!K750="Female",2,9))</f>
        <v>9</v>
      </c>
      <c r="E750" s="89" t="e">
        <f>IF(stats!$Y$13,DATE(RIGHT(loaded!M750,4),MID(loaded!M750,3,2),LEFT(loaded!M750,2)),DATE(RIGHT(loaded!M750,4), MID(loaded!M750,4,2),LEFT(loaded!M750,2)))</f>
        <v>#VALUE!</v>
      </c>
      <c r="F750" s="67" t="e">
        <f t="shared" si="22"/>
        <v>#VALUE!</v>
      </c>
      <c r="G750" t="str">
        <f>LEFT(loaded!O750,3)</f>
        <v/>
      </c>
      <c r="H750" s="67" t="str">
        <f>_xlfn.IFNA(INDEX(cntry_codes,MATCH(loaded!Q750,countries,0)),IF(loaded!Q750="","0003",""))</f>
        <v>0003</v>
      </c>
      <c r="I750" t="e">
        <f>INDEX(atsi_codes,MATCH(loaded!S750,atsi,0))</f>
        <v>#N/A</v>
      </c>
      <c r="J750" t="e">
        <f>INDEX(lang_codes,MATCH(loaded!U750,lang,0))</f>
        <v>#N/A</v>
      </c>
      <c r="K750" s="6">
        <f>loaded!W750</f>
        <v>0</v>
      </c>
      <c r="L750" t="e">
        <f>INDEX(us_acc_codes,MATCH(loaded!Y750,us_acc,0))</f>
        <v>#N/A</v>
      </c>
      <c r="M750" t="e">
        <f>INDEX(client_codes,MATCH(loaded!AA750,client,0))</f>
        <v>#N/A</v>
      </c>
      <c r="N750" t="e">
        <f>INDEX(src_ref_codes,MATCH(loaded!AC750,src_ref,0))</f>
        <v>#N/A</v>
      </c>
      <c r="O750" s="89" t="e">
        <f>IF(stats!$Y$13,DATE(RIGHT(loaded!AE750,4),MID(loaded!AE750,3,2),LEFT(loaded!AE750,2)),DATE(RIGHT(loaded!AE750,4),MID(loaded!AE750,4,2),LEFT(loaded!AE750,2)))</f>
        <v>#VALUE!</v>
      </c>
      <c r="P750" s="89" t="e">
        <f>IF(stats!$Y$13,DATE(RIGHT(loaded!AG750,4),MID(loaded!AG750,3,2),LEFT(loaded!AG750,2)),DATE(RIGHT(loaded!AG750,4),MID(loaded!AG750,4,2),LEFT(loaded!AG750,2)))</f>
        <v>#VALUE!</v>
      </c>
      <c r="Q750" s="67" t="e">
        <f t="shared" si="23"/>
        <v>#VALUE!</v>
      </c>
      <c r="R750" t="e">
        <f>INDEX(reces_codes,MATCH(loaded!AI750,reason,0))</f>
        <v>#N/A</v>
      </c>
      <c r="S750" t="e">
        <f>INDEX(TDS_codes,MATCH(loaded!AK750,TDS,0))</f>
        <v>#N/A</v>
      </c>
      <c r="T750" t="e">
        <f>IF(M750=2,"",INDEX(method_codes,MATCH(loaded!AM750,method,0)))</f>
        <v>#N/A</v>
      </c>
      <c r="U750" t="e">
        <f>IF(M750=2,"",INDEX(inj_codes,MATCH(loaded!AO750,inj,0)))</f>
        <v>#N/A</v>
      </c>
      <c r="V750" t="e">
        <f>IF(M750=2,"",INDEX(drug_codes,MATCH(loaded!AQ750,drug,0)))</f>
        <v>#N/A</v>
      </c>
      <c r="W750" t="e">
        <f>IF(M750=2,"",_xlfn.IFNA(INDEX(drug_codes,MATCH(loaded!AS750,drug,0)),""))</f>
        <v>#N/A</v>
      </c>
      <c r="X750" t="e">
        <f>IF(M750=2,"",_xlfn.IFNA(INDEX(drug_codes,MATCH(loaded!AU750,drug,0)),""))</f>
        <v>#N/A</v>
      </c>
      <c r="Y750" t="e">
        <f>IF(M750=2,"",_xlfn.IFNA(INDEX(drug_codes,MATCH(loaded!AW750,drug,0)),""))</f>
        <v>#N/A</v>
      </c>
      <c r="Z750" t="e">
        <f>IF(M750=2,"",_xlfn.IFNA(INDEX(drug_codes,MATCH(loaded!AY750,drug,0)),""))</f>
        <v>#N/A</v>
      </c>
      <c r="AA750" t="e">
        <f>IF(M750=2,"",_xlfn.IFNA(INDEX(drug_codes,MATCH(loaded!BA750,drug,0)),""))</f>
        <v>#N/A</v>
      </c>
      <c r="AB750" t="e">
        <f>INDEX(MTT_codes,MATCH(loaded!BC750,MTT,0))</f>
        <v>#N/A</v>
      </c>
      <c r="AC750" t="str">
        <f>_xlfn.IFNA(INDEX(MTT_codes,MATCH(loaded!BE750,MTT,0)),"")</f>
        <v/>
      </c>
      <c r="AD750" t="str">
        <f>_xlfn.IFNA(INDEX(MTT_codes,MATCH(loaded!BG750,MTT,0)),"")</f>
        <v/>
      </c>
      <c r="AE750" t="str">
        <f>_xlfn.IFNA(INDEX(MTT_codes,MATCH(loaded!BI750,MTT,0)),"")</f>
        <v/>
      </c>
      <c r="AF750" t="str">
        <f>_xlfn.IFNA(INDEX(MTT_codes,MATCH(loaded!BK750,MTT,0)),"")</f>
        <v/>
      </c>
      <c r="AG750" t="str">
        <f>_xlfn.IFNA(INDEX(MTT_codes,MATCH(loaded!BM750,MTT,0)),"")</f>
        <v/>
      </c>
      <c r="AH750" t="e">
        <f>INDEX(liv_ar_codes,MATCH(loaded!BO750,liv_ar,0))</f>
        <v>#N/A</v>
      </c>
      <c r="AI750" t="str">
        <f>_xlfn.IFNA(INDEX(MTT_codes,MATCH(loaded!BQ750,MTT,0)),"")</f>
        <v/>
      </c>
      <c r="AJ750">
        <f>_xlfn.IFNA(INDEX(mental_codes,MATCH(loaded!BS750,mental,0)),9)</f>
        <v>9</v>
      </c>
    </row>
    <row r="751" spans="2:36">
      <c r="B751">
        <f>loaded!C751</f>
        <v>0</v>
      </c>
      <c r="C751">
        <f>loaded!I751</f>
        <v>0</v>
      </c>
      <c r="D751">
        <f>IF(loaded!K751="Male",1,IF(loaded!K751="Female",2,9))</f>
        <v>9</v>
      </c>
      <c r="E751" s="89" t="e">
        <f>IF(stats!$Y$13,DATE(RIGHT(loaded!M751,4),MID(loaded!M751,3,2),LEFT(loaded!M751,2)),DATE(RIGHT(loaded!M751,4), MID(loaded!M751,4,2),LEFT(loaded!M751,2)))</f>
        <v>#VALUE!</v>
      </c>
      <c r="F751" s="67" t="e">
        <f t="shared" si="22"/>
        <v>#VALUE!</v>
      </c>
      <c r="G751" t="str">
        <f>LEFT(loaded!O751,3)</f>
        <v/>
      </c>
      <c r="H751" s="67" t="str">
        <f>_xlfn.IFNA(INDEX(cntry_codes,MATCH(loaded!Q751,countries,0)),IF(loaded!Q751="","0003",""))</f>
        <v>0003</v>
      </c>
      <c r="I751" t="e">
        <f>INDEX(atsi_codes,MATCH(loaded!S751,atsi,0))</f>
        <v>#N/A</v>
      </c>
      <c r="J751" t="e">
        <f>INDEX(lang_codes,MATCH(loaded!U751,lang,0))</f>
        <v>#N/A</v>
      </c>
      <c r="K751" s="6">
        <f>loaded!W751</f>
        <v>0</v>
      </c>
      <c r="L751" t="e">
        <f>INDEX(us_acc_codes,MATCH(loaded!Y751,us_acc,0))</f>
        <v>#N/A</v>
      </c>
      <c r="M751" t="e">
        <f>INDEX(client_codes,MATCH(loaded!AA751,client,0))</f>
        <v>#N/A</v>
      </c>
      <c r="N751" t="e">
        <f>INDEX(src_ref_codes,MATCH(loaded!AC751,src_ref,0))</f>
        <v>#N/A</v>
      </c>
      <c r="O751" s="89" t="e">
        <f>IF(stats!$Y$13,DATE(RIGHT(loaded!AE751,4),MID(loaded!AE751,3,2),LEFT(loaded!AE751,2)),DATE(RIGHT(loaded!AE751,4),MID(loaded!AE751,4,2),LEFT(loaded!AE751,2)))</f>
        <v>#VALUE!</v>
      </c>
      <c r="P751" s="89" t="e">
        <f>IF(stats!$Y$13,DATE(RIGHT(loaded!AG751,4),MID(loaded!AG751,3,2),LEFT(loaded!AG751,2)),DATE(RIGHT(loaded!AG751,4),MID(loaded!AG751,4,2),LEFT(loaded!AG751,2)))</f>
        <v>#VALUE!</v>
      </c>
      <c r="Q751" s="67" t="e">
        <f t="shared" si="23"/>
        <v>#VALUE!</v>
      </c>
      <c r="R751" t="e">
        <f>INDEX(reces_codes,MATCH(loaded!AI751,reason,0))</f>
        <v>#N/A</v>
      </c>
      <c r="S751" t="e">
        <f>INDEX(TDS_codes,MATCH(loaded!AK751,TDS,0))</f>
        <v>#N/A</v>
      </c>
      <c r="T751" t="e">
        <f>IF(M751=2,"",INDEX(method_codes,MATCH(loaded!AM751,method,0)))</f>
        <v>#N/A</v>
      </c>
      <c r="U751" t="e">
        <f>IF(M751=2,"",INDEX(inj_codes,MATCH(loaded!AO751,inj,0)))</f>
        <v>#N/A</v>
      </c>
      <c r="V751" t="e">
        <f>IF(M751=2,"",INDEX(drug_codes,MATCH(loaded!AQ751,drug,0)))</f>
        <v>#N/A</v>
      </c>
      <c r="W751" t="e">
        <f>IF(M751=2,"",_xlfn.IFNA(INDEX(drug_codes,MATCH(loaded!AS751,drug,0)),""))</f>
        <v>#N/A</v>
      </c>
      <c r="X751" t="e">
        <f>IF(M751=2,"",_xlfn.IFNA(INDEX(drug_codes,MATCH(loaded!AU751,drug,0)),""))</f>
        <v>#N/A</v>
      </c>
      <c r="Y751" t="e">
        <f>IF(M751=2,"",_xlfn.IFNA(INDEX(drug_codes,MATCH(loaded!AW751,drug,0)),""))</f>
        <v>#N/A</v>
      </c>
      <c r="Z751" t="e">
        <f>IF(M751=2,"",_xlfn.IFNA(INDEX(drug_codes,MATCH(loaded!AY751,drug,0)),""))</f>
        <v>#N/A</v>
      </c>
      <c r="AA751" t="e">
        <f>IF(M751=2,"",_xlfn.IFNA(INDEX(drug_codes,MATCH(loaded!BA751,drug,0)),""))</f>
        <v>#N/A</v>
      </c>
      <c r="AB751" t="e">
        <f>INDEX(MTT_codes,MATCH(loaded!BC751,MTT,0))</f>
        <v>#N/A</v>
      </c>
      <c r="AC751" t="str">
        <f>_xlfn.IFNA(INDEX(MTT_codes,MATCH(loaded!BE751,MTT,0)),"")</f>
        <v/>
      </c>
      <c r="AD751" t="str">
        <f>_xlfn.IFNA(INDEX(MTT_codes,MATCH(loaded!BG751,MTT,0)),"")</f>
        <v/>
      </c>
      <c r="AE751" t="str">
        <f>_xlfn.IFNA(INDEX(MTT_codes,MATCH(loaded!BI751,MTT,0)),"")</f>
        <v/>
      </c>
      <c r="AF751" t="str">
        <f>_xlfn.IFNA(INDEX(MTT_codes,MATCH(loaded!BK751,MTT,0)),"")</f>
        <v/>
      </c>
      <c r="AG751" t="str">
        <f>_xlfn.IFNA(INDEX(MTT_codes,MATCH(loaded!BM751,MTT,0)),"")</f>
        <v/>
      </c>
      <c r="AH751" t="e">
        <f>INDEX(liv_ar_codes,MATCH(loaded!BO751,liv_ar,0))</f>
        <v>#N/A</v>
      </c>
      <c r="AI751" t="str">
        <f>_xlfn.IFNA(INDEX(MTT_codes,MATCH(loaded!BQ751,MTT,0)),"")</f>
        <v/>
      </c>
      <c r="AJ751">
        <f>_xlfn.IFNA(INDEX(mental_codes,MATCH(loaded!BS751,mental,0)),9)</f>
        <v>9</v>
      </c>
    </row>
    <row r="752" spans="2:36">
      <c r="B752">
        <f>loaded!C752</f>
        <v>0</v>
      </c>
      <c r="C752">
        <f>loaded!I752</f>
        <v>0</v>
      </c>
      <c r="D752">
        <f>IF(loaded!K752="Male",1,IF(loaded!K752="Female",2,9))</f>
        <v>9</v>
      </c>
      <c r="E752" s="89" t="e">
        <f>IF(stats!$Y$13,DATE(RIGHT(loaded!M752,4),MID(loaded!M752,3,2),LEFT(loaded!M752,2)),DATE(RIGHT(loaded!M752,4), MID(loaded!M752,4,2),LEFT(loaded!M752,2)))</f>
        <v>#VALUE!</v>
      </c>
      <c r="F752" s="67" t="e">
        <f t="shared" si="22"/>
        <v>#VALUE!</v>
      </c>
      <c r="G752" t="str">
        <f>LEFT(loaded!O752,3)</f>
        <v/>
      </c>
      <c r="H752" s="67" t="str">
        <f>_xlfn.IFNA(INDEX(cntry_codes,MATCH(loaded!Q752,countries,0)),IF(loaded!Q752="","0003",""))</f>
        <v>0003</v>
      </c>
      <c r="I752" t="e">
        <f>INDEX(atsi_codes,MATCH(loaded!S752,atsi,0))</f>
        <v>#N/A</v>
      </c>
      <c r="J752" t="e">
        <f>INDEX(lang_codes,MATCH(loaded!U752,lang,0))</f>
        <v>#N/A</v>
      </c>
      <c r="K752" s="6">
        <f>loaded!W752</f>
        <v>0</v>
      </c>
      <c r="L752" t="e">
        <f>INDEX(us_acc_codes,MATCH(loaded!Y752,us_acc,0))</f>
        <v>#N/A</v>
      </c>
      <c r="M752" t="e">
        <f>INDEX(client_codes,MATCH(loaded!AA752,client,0))</f>
        <v>#N/A</v>
      </c>
      <c r="N752" t="e">
        <f>INDEX(src_ref_codes,MATCH(loaded!AC752,src_ref,0))</f>
        <v>#N/A</v>
      </c>
      <c r="O752" s="89" t="e">
        <f>IF(stats!$Y$13,DATE(RIGHT(loaded!AE752,4),MID(loaded!AE752,3,2),LEFT(loaded!AE752,2)),DATE(RIGHT(loaded!AE752,4),MID(loaded!AE752,4,2),LEFT(loaded!AE752,2)))</f>
        <v>#VALUE!</v>
      </c>
      <c r="P752" s="89" t="e">
        <f>IF(stats!$Y$13,DATE(RIGHT(loaded!AG752,4),MID(loaded!AG752,3,2),LEFT(loaded!AG752,2)),DATE(RIGHT(loaded!AG752,4),MID(loaded!AG752,4,2),LEFT(loaded!AG752,2)))</f>
        <v>#VALUE!</v>
      </c>
      <c r="Q752" s="67" t="e">
        <f t="shared" si="23"/>
        <v>#VALUE!</v>
      </c>
      <c r="R752" t="e">
        <f>INDEX(reces_codes,MATCH(loaded!AI752,reason,0))</f>
        <v>#N/A</v>
      </c>
      <c r="S752" t="e">
        <f>INDEX(TDS_codes,MATCH(loaded!AK752,TDS,0))</f>
        <v>#N/A</v>
      </c>
      <c r="T752" t="e">
        <f>IF(M752=2,"",INDEX(method_codes,MATCH(loaded!AM752,method,0)))</f>
        <v>#N/A</v>
      </c>
      <c r="U752" t="e">
        <f>IF(M752=2,"",INDEX(inj_codes,MATCH(loaded!AO752,inj,0)))</f>
        <v>#N/A</v>
      </c>
      <c r="V752" t="e">
        <f>IF(M752=2,"",INDEX(drug_codes,MATCH(loaded!AQ752,drug,0)))</f>
        <v>#N/A</v>
      </c>
      <c r="W752" t="e">
        <f>IF(M752=2,"",_xlfn.IFNA(INDEX(drug_codes,MATCH(loaded!AS752,drug,0)),""))</f>
        <v>#N/A</v>
      </c>
      <c r="X752" t="e">
        <f>IF(M752=2,"",_xlfn.IFNA(INDEX(drug_codes,MATCH(loaded!AU752,drug,0)),""))</f>
        <v>#N/A</v>
      </c>
      <c r="Y752" t="e">
        <f>IF(M752=2,"",_xlfn.IFNA(INDEX(drug_codes,MATCH(loaded!AW752,drug,0)),""))</f>
        <v>#N/A</v>
      </c>
      <c r="Z752" t="e">
        <f>IF(M752=2,"",_xlfn.IFNA(INDEX(drug_codes,MATCH(loaded!AY752,drug,0)),""))</f>
        <v>#N/A</v>
      </c>
      <c r="AA752" t="e">
        <f>IF(M752=2,"",_xlfn.IFNA(INDEX(drug_codes,MATCH(loaded!BA752,drug,0)),""))</f>
        <v>#N/A</v>
      </c>
      <c r="AB752" t="e">
        <f>INDEX(MTT_codes,MATCH(loaded!BC752,MTT,0))</f>
        <v>#N/A</v>
      </c>
      <c r="AC752" t="str">
        <f>_xlfn.IFNA(INDEX(MTT_codes,MATCH(loaded!BE752,MTT,0)),"")</f>
        <v/>
      </c>
      <c r="AD752" t="str">
        <f>_xlfn.IFNA(INDEX(MTT_codes,MATCH(loaded!BG752,MTT,0)),"")</f>
        <v/>
      </c>
      <c r="AE752" t="str">
        <f>_xlfn.IFNA(INDEX(MTT_codes,MATCH(loaded!BI752,MTT,0)),"")</f>
        <v/>
      </c>
      <c r="AF752" t="str">
        <f>_xlfn.IFNA(INDEX(MTT_codes,MATCH(loaded!BK752,MTT,0)),"")</f>
        <v/>
      </c>
      <c r="AG752" t="str">
        <f>_xlfn.IFNA(INDEX(MTT_codes,MATCH(loaded!BM752,MTT,0)),"")</f>
        <v/>
      </c>
      <c r="AH752" t="e">
        <f>INDEX(liv_ar_codes,MATCH(loaded!BO752,liv_ar,0))</f>
        <v>#N/A</v>
      </c>
      <c r="AI752" t="str">
        <f>_xlfn.IFNA(INDEX(MTT_codes,MATCH(loaded!BQ752,MTT,0)),"")</f>
        <v/>
      </c>
      <c r="AJ752">
        <f>_xlfn.IFNA(INDEX(mental_codes,MATCH(loaded!BS752,mental,0)),9)</f>
        <v>9</v>
      </c>
    </row>
    <row r="753" spans="2:36">
      <c r="B753">
        <f>loaded!C753</f>
        <v>0</v>
      </c>
      <c r="C753">
        <f>loaded!I753</f>
        <v>0</v>
      </c>
      <c r="D753">
        <f>IF(loaded!K753="Male",1,IF(loaded!K753="Female",2,9))</f>
        <v>9</v>
      </c>
      <c r="E753" s="89" t="e">
        <f>IF(stats!$Y$13,DATE(RIGHT(loaded!M753,4),MID(loaded!M753,3,2),LEFT(loaded!M753,2)),DATE(RIGHT(loaded!M753,4), MID(loaded!M753,4,2),LEFT(loaded!M753,2)))</f>
        <v>#VALUE!</v>
      </c>
      <c r="F753" s="67" t="e">
        <f t="shared" si="22"/>
        <v>#VALUE!</v>
      </c>
      <c r="G753" t="str">
        <f>LEFT(loaded!O753,3)</f>
        <v/>
      </c>
      <c r="H753" s="67" t="str">
        <f>_xlfn.IFNA(INDEX(cntry_codes,MATCH(loaded!Q753,countries,0)),IF(loaded!Q753="","0003",""))</f>
        <v>0003</v>
      </c>
      <c r="I753" t="e">
        <f>INDEX(atsi_codes,MATCH(loaded!S753,atsi,0))</f>
        <v>#N/A</v>
      </c>
      <c r="J753" t="e">
        <f>INDEX(lang_codes,MATCH(loaded!U753,lang,0))</f>
        <v>#N/A</v>
      </c>
      <c r="K753" s="6">
        <f>loaded!W753</f>
        <v>0</v>
      </c>
      <c r="L753" t="e">
        <f>INDEX(us_acc_codes,MATCH(loaded!Y753,us_acc,0))</f>
        <v>#N/A</v>
      </c>
      <c r="M753" t="e">
        <f>INDEX(client_codes,MATCH(loaded!AA753,client,0))</f>
        <v>#N/A</v>
      </c>
      <c r="N753" t="e">
        <f>INDEX(src_ref_codes,MATCH(loaded!AC753,src_ref,0))</f>
        <v>#N/A</v>
      </c>
      <c r="O753" s="89" t="e">
        <f>IF(stats!$Y$13,DATE(RIGHT(loaded!AE753,4),MID(loaded!AE753,3,2),LEFT(loaded!AE753,2)),DATE(RIGHT(loaded!AE753,4),MID(loaded!AE753,4,2),LEFT(loaded!AE753,2)))</f>
        <v>#VALUE!</v>
      </c>
      <c r="P753" s="89" t="e">
        <f>IF(stats!$Y$13,DATE(RIGHT(loaded!AG753,4),MID(loaded!AG753,3,2),LEFT(loaded!AG753,2)),DATE(RIGHT(loaded!AG753,4),MID(loaded!AG753,4,2),LEFT(loaded!AG753,2)))</f>
        <v>#VALUE!</v>
      </c>
      <c r="Q753" s="67" t="e">
        <f t="shared" si="23"/>
        <v>#VALUE!</v>
      </c>
      <c r="R753" t="e">
        <f>INDEX(reces_codes,MATCH(loaded!AI753,reason,0))</f>
        <v>#N/A</v>
      </c>
      <c r="S753" t="e">
        <f>INDEX(TDS_codes,MATCH(loaded!AK753,TDS,0))</f>
        <v>#N/A</v>
      </c>
      <c r="T753" t="e">
        <f>IF(M753=2,"",INDEX(method_codes,MATCH(loaded!AM753,method,0)))</f>
        <v>#N/A</v>
      </c>
      <c r="U753" t="e">
        <f>IF(M753=2,"",INDEX(inj_codes,MATCH(loaded!AO753,inj,0)))</f>
        <v>#N/A</v>
      </c>
      <c r="V753" t="e">
        <f>IF(M753=2,"",INDEX(drug_codes,MATCH(loaded!AQ753,drug,0)))</f>
        <v>#N/A</v>
      </c>
      <c r="W753" t="e">
        <f>IF(M753=2,"",_xlfn.IFNA(INDEX(drug_codes,MATCH(loaded!AS753,drug,0)),""))</f>
        <v>#N/A</v>
      </c>
      <c r="X753" t="e">
        <f>IF(M753=2,"",_xlfn.IFNA(INDEX(drug_codes,MATCH(loaded!AU753,drug,0)),""))</f>
        <v>#N/A</v>
      </c>
      <c r="Y753" t="e">
        <f>IF(M753=2,"",_xlfn.IFNA(INDEX(drug_codes,MATCH(loaded!AW753,drug,0)),""))</f>
        <v>#N/A</v>
      </c>
      <c r="Z753" t="e">
        <f>IF(M753=2,"",_xlfn.IFNA(INDEX(drug_codes,MATCH(loaded!AY753,drug,0)),""))</f>
        <v>#N/A</v>
      </c>
      <c r="AA753" t="e">
        <f>IF(M753=2,"",_xlfn.IFNA(INDEX(drug_codes,MATCH(loaded!BA753,drug,0)),""))</f>
        <v>#N/A</v>
      </c>
      <c r="AB753" t="e">
        <f>INDEX(MTT_codes,MATCH(loaded!BC753,MTT,0))</f>
        <v>#N/A</v>
      </c>
      <c r="AC753" t="str">
        <f>_xlfn.IFNA(INDEX(MTT_codes,MATCH(loaded!BE753,MTT,0)),"")</f>
        <v/>
      </c>
      <c r="AD753" t="str">
        <f>_xlfn.IFNA(INDEX(MTT_codes,MATCH(loaded!BG753,MTT,0)),"")</f>
        <v/>
      </c>
      <c r="AE753" t="str">
        <f>_xlfn.IFNA(INDEX(MTT_codes,MATCH(loaded!BI753,MTT,0)),"")</f>
        <v/>
      </c>
      <c r="AF753" t="str">
        <f>_xlfn.IFNA(INDEX(MTT_codes,MATCH(loaded!BK753,MTT,0)),"")</f>
        <v/>
      </c>
      <c r="AG753" t="str">
        <f>_xlfn.IFNA(INDEX(MTT_codes,MATCH(loaded!BM753,MTT,0)),"")</f>
        <v/>
      </c>
      <c r="AH753" t="e">
        <f>INDEX(liv_ar_codes,MATCH(loaded!BO753,liv_ar,0))</f>
        <v>#N/A</v>
      </c>
      <c r="AI753" t="str">
        <f>_xlfn.IFNA(INDEX(MTT_codes,MATCH(loaded!BQ753,MTT,0)),"")</f>
        <v/>
      </c>
      <c r="AJ753">
        <f>_xlfn.IFNA(INDEX(mental_codes,MATCH(loaded!BS753,mental,0)),9)</f>
        <v>9</v>
      </c>
    </row>
    <row r="754" spans="2:36">
      <c r="B754">
        <f>loaded!C754</f>
        <v>0</v>
      </c>
      <c r="C754">
        <f>loaded!I754</f>
        <v>0</v>
      </c>
      <c r="D754">
        <f>IF(loaded!K754="Male",1,IF(loaded!K754="Female",2,9))</f>
        <v>9</v>
      </c>
      <c r="E754" s="89" t="e">
        <f>IF(stats!$Y$13,DATE(RIGHT(loaded!M754,4),MID(loaded!M754,3,2),LEFT(loaded!M754,2)),DATE(RIGHT(loaded!M754,4), MID(loaded!M754,4,2),LEFT(loaded!M754,2)))</f>
        <v>#VALUE!</v>
      </c>
      <c r="F754" s="67" t="e">
        <f t="shared" si="22"/>
        <v>#VALUE!</v>
      </c>
      <c r="G754" t="str">
        <f>LEFT(loaded!O754,3)</f>
        <v/>
      </c>
      <c r="H754" s="67" t="str">
        <f>_xlfn.IFNA(INDEX(cntry_codes,MATCH(loaded!Q754,countries,0)),IF(loaded!Q754="","0003",""))</f>
        <v>0003</v>
      </c>
      <c r="I754" t="e">
        <f>INDEX(atsi_codes,MATCH(loaded!S754,atsi,0))</f>
        <v>#N/A</v>
      </c>
      <c r="J754" t="e">
        <f>INDEX(lang_codes,MATCH(loaded!U754,lang,0))</f>
        <v>#N/A</v>
      </c>
      <c r="K754" s="6">
        <f>loaded!W754</f>
        <v>0</v>
      </c>
      <c r="L754" t="e">
        <f>INDEX(us_acc_codes,MATCH(loaded!Y754,us_acc,0))</f>
        <v>#N/A</v>
      </c>
      <c r="M754" t="e">
        <f>INDEX(client_codes,MATCH(loaded!AA754,client,0))</f>
        <v>#N/A</v>
      </c>
      <c r="N754" t="e">
        <f>INDEX(src_ref_codes,MATCH(loaded!AC754,src_ref,0))</f>
        <v>#N/A</v>
      </c>
      <c r="O754" s="89" t="e">
        <f>IF(stats!$Y$13,DATE(RIGHT(loaded!AE754,4),MID(loaded!AE754,3,2),LEFT(loaded!AE754,2)),DATE(RIGHT(loaded!AE754,4),MID(loaded!AE754,4,2),LEFT(loaded!AE754,2)))</f>
        <v>#VALUE!</v>
      </c>
      <c r="P754" s="89" t="e">
        <f>IF(stats!$Y$13,DATE(RIGHT(loaded!AG754,4),MID(loaded!AG754,3,2),LEFT(loaded!AG754,2)),DATE(RIGHT(loaded!AG754,4),MID(loaded!AG754,4,2),LEFT(loaded!AG754,2)))</f>
        <v>#VALUE!</v>
      </c>
      <c r="Q754" s="67" t="e">
        <f t="shared" si="23"/>
        <v>#VALUE!</v>
      </c>
      <c r="R754" t="e">
        <f>INDEX(reces_codes,MATCH(loaded!AI754,reason,0))</f>
        <v>#N/A</v>
      </c>
      <c r="S754" t="e">
        <f>INDEX(TDS_codes,MATCH(loaded!AK754,TDS,0))</f>
        <v>#N/A</v>
      </c>
      <c r="T754" t="e">
        <f>IF(M754=2,"",INDEX(method_codes,MATCH(loaded!AM754,method,0)))</f>
        <v>#N/A</v>
      </c>
      <c r="U754" t="e">
        <f>IF(M754=2,"",INDEX(inj_codes,MATCH(loaded!AO754,inj,0)))</f>
        <v>#N/A</v>
      </c>
      <c r="V754" t="e">
        <f>IF(M754=2,"",INDEX(drug_codes,MATCH(loaded!AQ754,drug,0)))</f>
        <v>#N/A</v>
      </c>
      <c r="W754" t="e">
        <f>IF(M754=2,"",_xlfn.IFNA(INDEX(drug_codes,MATCH(loaded!AS754,drug,0)),""))</f>
        <v>#N/A</v>
      </c>
      <c r="X754" t="e">
        <f>IF(M754=2,"",_xlfn.IFNA(INDEX(drug_codes,MATCH(loaded!AU754,drug,0)),""))</f>
        <v>#N/A</v>
      </c>
      <c r="Y754" t="e">
        <f>IF(M754=2,"",_xlfn.IFNA(INDEX(drug_codes,MATCH(loaded!AW754,drug,0)),""))</f>
        <v>#N/A</v>
      </c>
      <c r="Z754" t="e">
        <f>IF(M754=2,"",_xlfn.IFNA(INDEX(drug_codes,MATCH(loaded!AY754,drug,0)),""))</f>
        <v>#N/A</v>
      </c>
      <c r="AA754" t="e">
        <f>IF(M754=2,"",_xlfn.IFNA(INDEX(drug_codes,MATCH(loaded!BA754,drug,0)),""))</f>
        <v>#N/A</v>
      </c>
      <c r="AB754" t="e">
        <f>INDEX(MTT_codes,MATCH(loaded!BC754,MTT,0))</f>
        <v>#N/A</v>
      </c>
      <c r="AC754" t="str">
        <f>_xlfn.IFNA(INDEX(MTT_codes,MATCH(loaded!BE754,MTT,0)),"")</f>
        <v/>
      </c>
      <c r="AD754" t="str">
        <f>_xlfn.IFNA(INDEX(MTT_codes,MATCH(loaded!BG754,MTT,0)),"")</f>
        <v/>
      </c>
      <c r="AE754" t="str">
        <f>_xlfn.IFNA(INDEX(MTT_codes,MATCH(loaded!BI754,MTT,0)),"")</f>
        <v/>
      </c>
      <c r="AF754" t="str">
        <f>_xlfn.IFNA(INDEX(MTT_codes,MATCH(loaded!BK754,MTT,0)),"")</f>
        <v/>
      </c>
      <c r="AG754" t="str">
        <f>_xlfn.IFNA(INDEX(MTT_codes,MATCH(loaded!BM754,MTT,0)),"")</f>
        <v/>
      </c>
      <c r="AH754" t="e">
        <f>INDEX(liv_ar_codes,MATCH(loaded!BO754,liv_ar,0))</f>
        <v>#N/A</v>
      </c>
      <c r="AI754" t="str">
        <f>_xlfn.IFNA(INDEX(MTT_codes,MATCH(loaded!BQ754,MTT,0)),"")</f>
        <v/>
      </c>
      <c r="AJ754">
        <f>_xlfn.IFNA(INDEX(mental_codes,MATCH(loaded!BS754,mental,0)),9)</f>
        <v>9</v>
      </c>
    </row>
    <row r="755" spans="2:36">
      <c r="B755">
        <f>loaded!C755</f>
        <v>0</v>
      </c>
      <c r="C755">
        <f>loaded!I755</f>
        <v>0</v>
      </c>
      <c r="D755">
        <f>IF(loaded!K755="Male",1,IF(loaded!K755="Female",2,9))</f>
        <v>9</v>
      </c>
      <c r="E755" s="89" t="e">
        <f>IF(stats!$Y$13,DATE(RIGHT(loaded!M755,4),MID(loaded!M755,3,2),LEFT(loaded!M755,2)),DATE(RIGHT(loaded!M755,4), MID(loaded!M755,4,2),LEFT(loaded!M755,2)))</f>
        <v>#VALUE!</v>
      </c>
      <c r="F755" s="67" t="e">
        <f t="shared" si="22"/>
        <v>#VALUE!</v>
      </c>
      <c r="G755" t="str">
        <f>LEFT(loaded!O755,3)</f>
        <v/>
      </c>
      <c r="H755" s="67" t="str">
        <f>_xlfn.IFNA(INDEX(cntry_codes,MATCH(loaded!Q755,countries,0)),IF(loaded!Q755="","0003",""))</f>
        <v>0003</v>
      </c>
      <c r="I755" t="e">
        <f>INDEX(atsi_codes,MATCH(loaded!S755,atsi,0))</f>
        <v>#N/A</v>
      </c>
      <c r="J755" t="e">
        <f>INDEX(lang_codes,MATCH(loaded!U755,lang,0))</f>
        <v>#N/A</v>
      </c>
      <c r="K755" s="6">
        <f>loaded!W755</f>
        <v>0</v>
      </c>
      <c r="L755" t="e">
        <f>INDEX(us_acc_codes,MATCH(loaded!Y755,us_acc,0))</f>
        <v>#N/A</v>
      </c>
      <c r="M755" t="e">
        <f>INDEX(client_codes,MATCH(loaded!AA755,client,0))</f>
        <v>#N/A</v>
      </c>
      <c r="N755" t="e">
        <f>INDEX(src_ref_codes,MATCH(loaded!AC755,src_ref,0))</f>
        <v>#N/A</v>
      </c>
      <c r="O755" s="89" t="e">
        <f>IF(stats!$Y$13,DATE(RIGHT(loaded!AE755,4),MID(loaded!AE755,3,2),LEFT(loaded!AE755,2)),DATE(RIGHT(loaded!AE755,4),MID(loaded!AE755,4,2),LEFT(loaded!AE755,2)))</f>
        <v>#VALUE!</v>
      </c>
      <c r="P755" s="89" t="e">
        <f>IF(stats!$Y$13,DATE(RIGHT(loaded!AG755,4),MID(loaded!AG755,3,2),LEFT(loaded!AG755,2)),DATE(RIGHT(loaded!AG755,4),MID(loaded!AG755,4,2),LEFT(loaded!AG755,2)))</f>
        <v>#VALUE!</v>
      </c>
      <c r="Q755" s="67" t="e">
        <f t="shared" si="23"/>
        <v>#VALUE!</v>
      </c>
      <c r="R755" t="e">
        <f>INDEX(reces_codes,MATCH(loaded!AI755,reason,0))</f>
        <v>#N/A</v>
      </c>
      <c r="S755" t="e">
        <f>INDEX(TDS_codes,MATCH(loaded!AK755,TDS,0))</f>
        <v>#N/A</v>
      </c>
      <c r="T755" t="e">
        <f>IF(M755=2,"",INDEX(method_codes,MATCH(loaded!AM755,method,0)))</f>
        <v>#N/A</v>
      </c>
      <c r="U755" t="e">
        <f>IF(M755=2,"",INDEX(inj_codes,MATCH(loaded!AO755,inj,0)))</f>
        <v>#N/A</v>
      </c>
      <c r="V755" t="e">
        <f>IF(M755=2,"",INDEX(drug_codes,MATCH(loaded!AQ755,drug,0)))</f>
        <v>#N/A</v>
      </c>
      <c r="W755" t="e">
        <f>IF(M755=2,"",_xlfn.IFNA(INDEX(drug_codes,MATCH(loaded!AS755,drug,0)),""))</f>
        <v>#N/A</v>
      </c>
      <c r="X755" t="e">
        <f>IF(M755=2,"",_xlfn.IFNA(INDEX(drug_codes,MATCH(loaded!AU755,drug,0)),""))</f>
        <v>#N/A</v>
      </c>
      <c r="Y755" t="e">
        <f>IF(M755=2,"",_xlfn.IFNA(INDEX(drug_codes,MATCH(loaded!AW755,drug,0)),""))</f>
        <v>#N/A</v>
      </c>
      <c r="Z755" t="e">
        <f>IF(M755=2,"",_xlfn.IFNA(INDEX(drug_codes,MATCH(loaded!AY755,drug,0)),""))</f>
        <v>#N/A</v>
      </c>
      <c r="AA755" t="e">
        <f>IF(M755=2,"",_xlfn.IFNA(INDEX(drug_codes,MATCH(loaded!BA755,drug,0)),""))</f>
        <v>#N/A</v>
      </c>
      <c r="AB755" t="e">
        <f>INDEX(MTT_codes,MATCH(loaded!BC755,MTT,0))</f>
        <v>#N/A</v>
      </c>
      <c r="AC755" t="str">
        <f>_xlfn.IFNA(INDEX(MTT_codes,MATCH(loaded!BE755,MTT,0)),"")</f>
        <v/>
      </c>
      <c r="AD755" t="str">
        <f>_xlfn.IFNA(INDEX(MTT_codes,MATCH(loaded!BG755,MTT,0)),"")</f>
        <v/>
      </c>
      <c r="AE755" t="str">
        <f>_xlfn.IFNA(INDEX(MTT_codes,MATCH(loaded!BI755,MTT,0)),"")</f>
        <v/>
      </c>
      <c r="AF755" t="str">
        <f>_xlfn.IFNA(INDEX(MTT_codes,MATCH(loaded!BK755,MTT,0)),"")</f>
        <v/>
      </c>
      <c r="AG755" t="str">
        <f>_xlfn.IFNA(INDEX(MTT_codes,MATCH(loaded!BM755,MTT,0)),"")</f>
        <v/>
      </c>
      <c r="AH755" t="e">
        <f>INDEX(liv_ar_codes,MATCH(loaded!BO755,liv_ar,0))</f>
        <v>#N/A</v>
      </c>
      <c r="AI755" t="str">
        <f>_xlfn.IFNA(INDEX(MTT_codes,MATCH(loaded!BQ755,MTT,0)),"")</f>
        <v/>
      </c>
      <c r="AJ755">
        <f>_xlfn.IFNA(INDEX(mental_codes,MATCH(loaded!BS755,mental,0)),9)</f>
        <v>9</v>
      </c>
    </row>
    <row r="756" spans="2:36">
      <c r="B756">
        <f>loaded!C756</f>
        <v>0</v>
      </c>
      <c r="C756">
        <f>loaded!I756</f>
        <v>0</v>
      </c>
      <c r="D756">
        <f>IF(loaded!K756="Male",1,IF(loaded!K756="Female",2,9))</f>
        <v>9</v>
      </c>
      <c r="E756" s="89" t="e">
        <f>IF(stats!$Y$13,DATE(RIGHT(loaded!M756,4),MID(loaded!M756,3,2),LEFT(loaded!M756,2)),DATE(RIGHT(loaded!M756,4), MID(loaded!M756,4,2),LEFT(loaded!M756,2)))</f>
        <v>#VALUE!</v>
      </c>
      <c r="F756" s="67" t="e">
        <f t="shared" si="22"/>
        <v>#VALUE!</v>
      </c>
      <c r="G756" t="str">
        <f>LEFT(loaded!O756,3)</f>
        <v/>
      </c>
      <c r="H756" s="67" t="str">
        <f>_xlfn.IFNA(INDEX(cntry_codes,MATCH(loaded!Q756,countries,0)),IF(loaded!Q756="","0003",""))</f>
        <v>0003</v>
      </c>
      <c r="I756" t="e">
        <f>INDEX(atsi_codes,MATCH(loaded!S756,atsi,0))</f>
        <v>#N/A</v>
      </c>
      <c r="J756" t="e">
        <f>INDEX(lang_codes,MATCH(loaded!U756,lang,0))</f>
        <v>#N/A</v>
      </c>
      <c r="K756" s="6">
        <f>loaded!W756</f>
        <v>0</v>
      </c>
      <c r="L756" t="e">
        <f>INDEX(us_acc_codes,MATCH(loaded!Y756,us_acc,0))</f>
        <v>#N/A</v>
      </c>
      <c r="M756" t="e">
        <f>INDEX(client_codes,MATCH(loaded!AA756,client,0))</f>
        <v>#N/A</v>
      </c>
      <c r="N756" t="e">
        <f>INDEX(src_ref_codes,MATCH(loaded!AC756,src_ref,0))</f>
        <v>#N/A</v>
      </c>
      <c r="O756" s="89" t="e">
        <f>IF(stats!$Y$13,DATE(RIGHT(loaded!AE756,4),MID(loaded!AE756,3,2),LEFT(loaded!AE756,2)),DATE(RIGHT(loaded!AE756,4),MID(loaded!AE756,4,2),LEFT(loaded!AE756,2)))</f>
        <v>#VALUE!</v>
      </c>
      <c r="P756" s="89" t="e">
        <f>IF(stats!$Y$13,DATE(RIGHT(loaded!AG756,4),MID(loaded!AG756,3,2),LEFT(loaded!AG756,2)),DATE(RIGHT(loaded!AG756,4),MID(loaded!AG756,4,2),LEFT(loaded!AG756,2)))</f>
        <v>#VALUE!</v>
      </c>
      <c r="Q756" s="67" t="e">
        <f t="shared" si="23"/>
        <v>#VALUE!</v>
      </c>
      <c r="R756" t="e">
        <f>INDEX(reces_codes,MATCH(loaded!AI756,reason,0))</f>
        <v>#N/A</v>
      </c>
      <c r="S756" t="e">
        <f>INDEX(TDS_codes,MATCH(loaded!AK756,TDS,0))</f>
        <v>#N/A</v>
      </c>
      <c r="T756" t="e">
        <f>IF(M756=2,"",INDEX(method_codes,MATCH(loaded!AM756,method,0)))</f>
        <v>#N/A</v>
      </c>
      <c r="U756" t="e">
        <f>IF(M756=2,"",INDEX(inj_codes,MATCH(loaded!AO756,inj,0)))</f>
        <v>#N/A</v>
      </c>
      <c r="V756" t="e">
        <f>IF(M756=2,"",INDEX(drug_codes,MATCH(loaded!AQ756,drug,0)))</f>
        <v>#N/A</v>
      </c>
      <c r="W756" t="e">
        <f>IF(M756=2,"",_xlfn.IFNA(INDEX(drug_codes,MATCH(loaded!AS756,drug,0)),""))</f>
        <v>#N/A</v>
      </c>
      <c r="X756" t="e">
        <f>IF(M756=2,"",_xlfn.IFNA(INDEX(drug_codes,MATCH(loaded!AU756,drug,0)),""))</f>
        <v>#N/A</v>
      </c>
      <c r="Y756" t="e">
        <f>IF(M756=2,"",_xlfn.IFNA(INDEX(drug_codes,MATCH(loaded!AW756,drug,0)),""))</f>
        <v>#N/A</v>
      </c>
      <c r="Z756" t="e">
        <f>IF(M756=2,"",_xlfn.IFNA(INDEX(drug_codes,MATCH(loaded!AY756,drug,0)),""))</f>
        <v>#N/A</v>
      </c>
      <c r="AA756" t="e">
        <f>IF(M756=2,"",_xlfn.IFNA(INDEX(drug_codes,MATCH(loaded!BA756,drug,0)),""))</f>
        <v>#N/A</v>
      </c>
      <c r="AB756" t="e">
        <f>INDEX(MTT_codes,MATCH(loaded!BC756,MTT,0))</f>
        <v>#N/A</v>
      </c>
      <c r="AC756" t="str">
        <f>_xlfn.IFNA(INDEX(MTT_codes,MATCH(loaded!BE756,MTT,0)),"")</f>
        <v/>
      </c>
      <c r="AD756" t="str">
        <f>_xlfn.IFNA(INDEX(MTT_codes,MATCH(loaded!BG756,MTT,0)),"")</f>
        <v/>
      </c>
      <c r="AE756" t="str">
        <f>_xlfn.IFNA(INDEX(MTT_codes,MATCH(loaded!BI756,MTT,0)),"")</f>
        <v/>
      </c>
      <c r="AF756" t="str">
        <f>_xlfn.IFNA(INDEX(MTT_codes,MATCH(loaded!BK756,MTT,0)),"")</f>
        <v/>
      </c>
      <c r="AG756" t="str">
        <f>_xlfn.IFNA(INDEX(MTT_codes,MATCH(loaded!BM756,MTT,0)),"")</f>
        <v/>
      </c>
      <c r="AH756" t="e">
        <f>INDEX(liv_ar_codes,MATCH(loaded!BO756,liv_ar,0))</f>
        <v>#N/A</v>
      </c>
      <c r="AI756" t="str">
        <f>_xlfn.IFNA(INDEX(MTT_codes,MATCH(loaded!BQ756,MTT,0)),"")</f>
        <v/>
      </c>
      <c r="AJ756">
        <f>_xlfn.IFNA(INDEX(mental_codes,MATCH(loaded!BS756,mental,0)),9)</f>
        <v>9</v>
      </c>
    </row>
    <row r="757" spans="2:36">
      <c r="B757">
        <f>loaded!C757</f>
        <v>0</v>
      </c>
      <c r="C757">
        <f>loaded!I757</f>
        <v>0</v>
      </c>
      <c r="D757">
        <f>IF(loaded!K757="Male",1,IF(loaded!K757="Female",2,9))</f>
        <v>9</v>
      </c>
      <c r="E757" s="89" t="e">
        <f>IF(stats!$Y$13,DATE(RIGHT(loaded!M757,4),MID(loaded!M757,3,2),LEFT(loaded!M757,2)),DATE(RIGHT(loaded!M757,4), MID(loaded!M757,4,2),LEFT(loaded!M757,2)))</f>
        <v>#VALUE!</v>
      </c>
      <c r="F757" s="67" t="e">
        <f t="shared" si="22"/>
        <v>#VALUE!</v>
      </c>
      <c r="G757" t="str">
        <f>LEFT(loaded!O757,3)</f>
        <v/>
      </c>
      <c r="H757" s="67" t="str">
        <f>_xlfn.IFNA(INDEX(cntry_codes,MATCH(loaded!Q757,countries,0)),IF(loaded!Q757="","0003",""))</f>
        <v>0003</v>
      </c>
      <c r="I757" t="e">
        <f>INDEX(atsi_codes,MATCH(loaded!S757,atsi,0))</f>
        <v>#N/A</v>
      </c>
      <c r="J757" t="e">
        <f>INDEX(lang_codes,MATCH(loaded!U757,lang,0))</f>
        <v>#N/A</v>
      </c>
      <c r="K757" s="6">
        <f>loaded!W757</f>
        <v>0</v>
      </c>
      <c r="L757" t="e">
        <f>INDEX(us_acc_codes,MATCH(loaded!Y757,us_acc,0))</f>
        <v>#N/A</v>
      </c>
      <c r="M757" t="e">
        <f>INDEX(client_codes,MATCH(loaded!AA757,client,0))</f>
        <v>#N/A</v>
      </c>
      <c r="N757" t="e">
        <f>INDEX(src_ref_codes,MATCH(loaded!AC757,src_ref,0))</f>
        <v>#N/A</v>
      </c>
      <c r="O757" s="89" t="e">
        <f>IF(stats!$Y$13,DATE(RIGHT(loaded!AE757,4),MID(loaded!AE757,3,2),LEFT(loaded!AE757,2)),DATE(RIGHT(loaded!AE757,4),MID(loaded!AE757,4,2),LEFT(loaded!AE757,2)))</f>
        <v>#VALUE!</v>
      </c>
      <c r="P757" s="89" t="e">
        <f>IF(stats!$Y$13,DATE(RIGHT(loaded!AG757,4),MID(loaded!AG757,3,2),LEFT(loaded!AG757,2)),DATE(RIGHT(loaded!AG757,4),MID(loaded!AG757,4,2),LEFT(loaded!AG757,2)))</f>
        <v>#VALUE!</v>
      </c>
      <c r="Q757" s="67" t="e">
        <f t="shared" si="23"/>
        <v>#VALUE!</v>
      </c>
      <c r="R757" t="e">
        <f>INDEX(reces_codes,MATCH(loaded!AI757,reason,0))</f>
        <v>#N/A</v>
      </c>
      <c r="S757" t="e">
        <f>INDEX(TDS_codes,MATCH(loaded!AK757,TDS,0))</f>
        <v>#N/A</v>
      </c>
      <c r="T757" t="e">
        <f>IF(M757=2,"",INDEX(method_codes,MATCH(loaded!AM757,method,0)))</f>
        <v>#N/A</v>
      </c>
      <c r="U757" t="e">
        <f>IF(M757=2,"",INDEX(inj_codes,MATCH(loaded!AO757,inj,0)))</f>
        <v>#N/A</v>
      </c>
      <c r="V757" t="e">
        <f>IF(M757=2,"",INDEX(drug_codes,MATCH(loaded!AQ757,drug,0)))</f>
        <v>#N/A</v>
      </c>
      <c r="W757" t="e">
        <f>IF(M757=2,"",_xlfn.IFNA(INDEX(drug_codes,MATCH(loaded!AS757,drug,0)),""))</f>
        <v>#N/A</v>
      </c>
      <c r="X757" t="e">
        <f>IF(M757=2,"",_xlfn.IFNA(INDEX(drug_codes,MATCH(loaded!AU757,drug,0)),""))</f>
        <v>#N/A</v>
      </c>
      <c r="Y757" t="e">
        <f>IF(M757=2,"",_xlfn.IFNA(INDEX(drug_codes,MATCH(loaded!AW757,drug,0)),""))</f>
        <v>#N/A</v>
      </c>
      <c r="Z757" t="e">
        <f>IF(M757=2,"",_xlfn.IFNA(INDEX(drug_codes,MATCH(loaded!AY757,drug,0)),""))</f>
        <v>#N/A</v>
      </c>
      <c r="AA757" t="e">
        <f>IF(M757=2,"",_xlfn.IFNA(INDEX(drug_codes,MATCH(loaded!BA757,drug,0)),""))</f>
        <v>#N/A</v>
      </c>
      <c r="AB757" t="e">
        <f>INDEX(MTT_codes,MATCH(loaded!BC757,MTT,0))</f>
        <v>#N/A</v>
      </c>
      <c r="AC757" t="str">
        <f>_xlfn.IFNA(INDEX(MTT_codes,MATCH(loaded!BE757,MTT,0)),"")</f>
        <v/>
      </c>
      <c r="AD757" t="str">
        <f>_xlfn.IFNA(INDEX(MTT_codes,MATCH(loaded!BG757,MTT,0)),"")</f>
        <v/>
      </c>
      <c r="AE757" t="str">
        <f>_xlfn.IFNA(INDEX(MTT_codes,MATCH(loaded!BI757,MTT,0)),"")</f>
        <v/>
      </c>
      <c r="AF757" t="str">
        <f>_xlfn.IFNA(INDEX(MTT_codes,MATCH(loaded!BK757,MTT,0)),"")</f>
        <v/>
      </c>
      <c r="AG757" t="str">
        <f>_xlfn.IFNA(INDEX(MTT_codes,MATCH(loaded!BM757,MTT,0)),"")</f>
        <v/>
      </c>
      <c r="AH757" t="e">
        <f>INDEX(liv_ar_codes,MATCH(loaded!BO757,liv_ar,0))</f>
        <v>#N/A</v>
      </c>
      <c r="AI757" t="str">
        <f>_xlfn.IFNA(INDEX(MTT_codes,MATCH(loaded!BQ757,MTT,0)),"")</f>
        <v/>
      </c>
      <c r="AJ757">
        <f>_xlfn.IFNA(INDEX(mental_codes,MATCH(loaded!BS757,mental,0)),9)</f>
        <v>9</v>
      </c>
    </row>
    <row r="758" spans="2:36">
      <c r="B758">
        <f>loaded!C758</f>
        <v>0</v>
      </c>
      <c r="C758">
        <f>loaded!I758</f>
        <v>0</v>
      </c>
      <c r="D758">
        <f>IF(loaded!K758="Male",1,IF(loaded!K758="Female",2,9))</f>
        <v>9</v>
      </c>
      <c r="E758" s="89" t="e">
        <f>IF(stats!$Y$13,DATE(RIGHT(loaded!M758,4),MID(loaded!M758,3,2),LEFT(loaded!M758,2)),DATE(RIGHT(loaded!M758,4), MID(loaded!M758,4,2),LEFT(loaded!M758,2)))</f>
        <v>#VALUE!</v>
      </c>
      <c r="F758" s="67" t="e">
        <f t="shared" si="22"/>
        <v>#VALUE!</v>
      </c>
      <c r="G758" t="str">
        <f>LEFT(loaded!O758,3)</f>
        <v/>
      </c>
      <c r="H758" s="67" t="str">
        <f>_xlfn.IFNA(INDEX(cntry_codes,MATCH(loaded!Q758,countries,0)),IF(loaded!Q758="","0003",""))</f>
        <v>0003</v>
      </c>
      <c r="I758" t="e">
        <f>INDEX(atsi_codes,MATCH(loaded!S758,atsi,0))</f>
        <v>#N/A</v>
      </c>
      <c r="J758" t="e">
        <f>INDEX(lang_codes,MATCH(loaded!U758,lang,0))</f>
        <v>#N/A</v>
      </c>
      <c r="K758" s="6">
        <f>loaded!W758</f>
        <v>0</v>
      </c>
      <c r="L758" t="e">
        <f>INDEX(us_acc_codes,MATCH(loaded!Y758,us_acc,0))</f>
        <v>#N/A</v>
      </c>
      <c r="M758" t="e">
        <f>INDEX(client_codes,MATCH(loaded!AA758,client,0))</f>
        <v>#N/A</v>
      </c>
      <c r="N758" t="e">
        <f>INDEX(src_ref_codes,MATCH(loaded!AC758,src_ref,0))</f>
        <v>#N/A</v>
      </c>
      <c r="O758" s="89" t="e">
        <f>IF(stats!$Y$13,DATE(RIGHT(loaded!AE758,4),MID(loaded!AE758,3,2),LEFT(loaded!AE758,2)),DATE(RIGHT(loaded!AE758,4),MID(loaded!AE758,4,2),LEFT(loaded!AE758,2)))</f>
        <v>#VALUE!</v>
      </c>
      <c r="P758" s="89" t="e">
        <f>IF(stats!$Y$13,DATE(RIGHT(loaded!AG758,4),MID(loaded!AG758,3,2),LEFT(loaded!AG758,2)),DATE(RIGHT(loaded!AG758,4),MID(loaded!AG758,4,2),LEFT(loaded!AG758,2)))</f>
        <v>#VALUE!</v>
      </c>
      <c r="Q758" s="67" t="e">
        <f t="shared" si="23"/>
        <v>#VALUE!</v>
      </c>
      <c r="R758" t="e">
        <f>INDEX(reces_codes,MATCH(loaded!AI758,reason,0))</f>
        <v>#N/A</v>
      </c>
      <c r="S758" t="e">
        <f>INDEX(TDS_codes,MATCH(loaded!AK758,TDS,0))</f>
        <v>#N/A</v>
      </c>
      <c r="T758" t="e">
        <f>IF(M758=2,"",INDEX(method_codes,MATCH(loaded!AM758,method,0)))</f>
        <v>#N/A</v>
      </c>
      <c r="U758" t="e">
        <f>IF(M758=2,"",INDEX(inj_codes,MATCH(loaded!AO758,inj,0)))</f>
        <v>#N/A</v>
      </c>
      <c r="V758" t="e">
        <f>IF(M758=2,"",INDEX(drug_codes,MATCH(loaded!AQ758,drug,0)))</f>
        <v>#N/A</v>
      </c>
      <c r="W758" t="e">
        <f>IF(M758=2,"",_xlfn.IFNA(INDEX(drug_codes,MATCH(loaded!AS758,drug,0)),""))</f>
        <v>#N/A</v>
      </c>
      <c r="X758" t="e">
        <f>IF(M758=2,"",_xlfn.IFNA(INDEX(drug_codes,MATCH(loaded!AU758,drug,0)),""))</f>
        <v>#N/A</v>
      </c>
      <c r="Y758" t="e">
        <f>IF(M758=2,"",_xlfn.IFNA(INDEX(drug_codes,MATCH(loaded!AW758,drug,0)),""))</f>
        <v>#N/A</v>
      </c>
      <c r="Z758" t="e">
        <f>IF(M758=2,"",_xlfn.IFNA(INDEX(drug_codes,MATCH(loaded!AY758,drug,0)),""))</f>
        <v>#N/A</v>
      </c>
      <c r="AA758" t="e">
        <f>IF(M758=2,"",_xlfn.IFNA(INDEX(drug_codes,MATCH(loaded!BA758,drug,0)),""))</f>
        <v>#N/A</v>
      </c>
      <c r="AB758" t="e">
        <f>INDEX(MTT_codes,MATCH(loaded!BC758,MTT,0))</f>
        <v>#N/A</v>
      </c>
      <c r="AC758" t="str">
        <f>_xlfn.IFNA(INDEX(MTT_codes,MATCH(loaded!BE758,MTT,0)),"")</f>
        <v/>
      </c>
      <c r="AD758" t="str">
        <f>_xlfn.IFNA(INDEX(MTT_codes,MATCH(loaded!BG758,MTT,0)),"")</f>
        <v/>
      </c>
      <c r="AE758" t="str">
        <f>_xlfn.IFNA(INDEX(MTT_codes,MATCH(loaded!BI758,MTT,0)),"")</f>
        <v/>
      </c>
      <c r="AF758" t="str">
        <f>_xlfn.IFNA(INDEX(MTT_codes,MATCH(loaded!BK758,MTT,0)),"")</f>
        <v/>
      </c>
      <c r="AG758" t="str">
        <f>_xlfn.IFNA(INDEX(MTT_codes,MATCH(loaded!BM758,MTT,0)),"")</f>
        <v/>
      </c>
      <c r="AH758" t="e">
        <f>INDEX(liv_ar_codes,MATCH(loaded!BO758,liv_ar,0))</f>
        <v>#N/A</v>
      </c>
      <c r="AI758" t="str">
        <f>_xlfn.IFNA(INDEX(MTT_codes,MATCH(loaded!BQ758,MTT,0)),"")</f>
        <v/>
      </c>
      <c r="AJ758">
        <f>_xlfn.IFNA(INDEX(mental_codes,MATCH(loaded!BS758,mental,0)),9)</f>
        <v>9</v>
      </c>
    </row>
    <row r="759" spans="2:36">
      <c r="B759">
        <f>loaded!C759</f>
        <v>0</v>
      </c>
      <c r="C759">
        <f>loaded!I759</f>
        <v>0</v>
      </c>
      <c r="D759">
        <f>IF(loaded!K759="Male",1,IF(loaded!K759="Female",2,9))</f>
        <v>9</v>
      </c>
      <c r="E759" s="89" t="e">
        <f>IF(stats!$Y$13,DATE(RIGHT(loaded!M759,4),MID(loaded!M759,3,2),LEFT(loaded!M759,2)),DATE(RIGHT(loaded!M759,4), MID(loaded!M759,4,2),LEFT(loaded!M759,2)))</f>
        <v>#VALUE!</v>
      </c>
      <c r="F759" s="67" t="e">
        <f t="shared" si="22"/>
        <v>#VALUE!</v>
      </c>
      <c r="G759" t="str">
        <f>LEFT(loaded!O759,3)</f>
        <v/>
      </c>
      <c r="H759" s="67" t="str">
        <f>_xlfn.IFNA(INDEX(cntry_codes,MATCH(loaded!Q759,countries,0)),IF(loaded!Q759="","0003",""))</f>
        <v>0003</v>
      </c>
      <c r="I759" t="e">
        <f>INDEX(atsi_codes,MATCH(loaded!S759,atsi,0))</f>
        <v>#N/A</v>
      </c>
      <c r="J759" t="e">
        <f>INDEX(lang_codes,MATCH(loaded!U759,lang,0))</f>
        <v>#N/A</v>
      </c>
      <c r="K759" s="6">
        <f>loaded!W759</f>
        <v>0</v>
      </c>
      <c r="L759" t="e">
        <f>INDEX(us_acc_codes,MATCH(loaded!Y759,us_acc,0))</f>
        <v>#N/A</v>
      </c>
      <c r="M759" t="e">
        <f>INDEX(client_codes,MATCH(loaded!AA759,client,0))</f>
        <v>#N/A</v>
      </c>
      <c r="N759" t="e">
        <f>INDEX(src_ref_codes,MATCH(loaded!AC759,src_ref,0))</f>
        <v>#N/A</v>
      </c>
      <c r="O759" s="89" t="e">
        <f>IF(stats!$Y$13,DATE(RIGHT(loaded!AE759,4),MID(loaded!AE759,3,2),LEFT(loaded!AE759,2)),DATE(RIGHT(loaded!AE759,4),MID(loaded!AE759,4,2),LEFT(loaded!AE759,2)))</f>
        <v>#VALUE!</v>
      </c>
      <c r="P759" s="89" t="e">
        <f>IF(stats!$Y$13,DATE(RIGHT(loaded!AG759,4),MID(loaded!AG759,3,2),LEFT(loaded!AG759,2)),DATE(RIGHT(loaded!AG759,4),MID(loaded!AG759,4,2),LEFT(loaded!AG759,2)))</f>
        <v>#VALUE!</v>
      </c>
      <c r="Q759" s="67" t="e">
        <f t="shared" si="23"/>
        <v>#VALUE!</v>
      </c>
      <c r="R759" t="e">
        <f>INDEX(reces_codes,MATCH(loaded!AI759,reason,0))</f>
        <v>#N/A</v>
      </c>
      <c r="S759" t="e">
        <f>INDEX(TDS_codes,MATCH(loaded!AK759,TDS,0))</f>
        <v>#N/A</v>
      </c>
      <c r="T759" t="e">
        <f>IF(M759=2,"",INDEX(method_codes,MATCH(loaded!AM759,method,0)))</f>
        <v>#N/A</v>
      </c>
      <c r="U759" t="e">
        <f>IF(M759=2,"",INDEX(inj_codes,MATCH(loaded!AO759,inj,0)))</f>
        <v>#N/A</v>
      </c>
      <c r="V759" t="e">
        <f>IF(M759=2,"",INDEX(drug_codes,MATCH(loaded!AQ759,drug,0)))</f>
        <v>#N/A</v>
      </c>
      <c r="W759" t="e">
        <f>IF(M759=2,"",_xlfn.IFNA(INDEX(drug_codes,MATCH(loaded!AS759,drug,0)),""))</f>
        <v>#N/A</v>
      </c>
      <c r="X759" t="e">
        <f>IF(M759=2,"",_xlfn.IFNA(INDEX(drug_codes,MATCH(loaded!AU759,drug,0)),""))</f>
        <v>#N/A</v>
      </c>
      <c r="Y759" t="e">
        <f>IF(M759=2,"",_xlfn.IFNA(INDEX(drug_codes,MATCH(loaded!AW759,drug,0)),""))</f>
        <v>#N/A</v>
      </c>
      <c r="Z759" t="e">
        <f>IF(M759=2,"",_xlfn.IFNA(INDEX(drug_codes,MATCH(loaded!AY759,drug,0)),""))</f>
        <v>#N/A</v>
      </c>
      <c r="AA759" t="e">
        <f>IF(M759=2,"",_xlfn.IFNA(INDEX(drug_codes,MATCH(loaded!BA759,drug,0)),""))</f>
        <v>#N/A</v>
      </c>
      <c r="AB759" t="e">
        <f>INDEX(MTT_codes,MATCH(loaded!BC759,MTT,0))</f>
        <v>#N/A</v>
      </c>
      <c r="AC759" t="str">
        <f>_xlfn.IFNA(INDEX(MTT_codes,MATCH(loaded!BE759,MTT,0)),"")</f>
        <v/>
      </c>
      <c r="AD759" t="str">
        <f>_xlfn.IFNA(INDEX(MTT_codes,MATCH(loaded!BG759,MTT,0)),"")</f>
        <v/>
      </c>
      <c r="AE759" t="str">
        <f>_xlfn.IFNA(INDEX(MTT_codes,MATCH(loaded!BI759,MTT,0)),"")</f>
        <v/>
      </c>
      <c r="AF759" t="str">
        <f>_xlfn.IFNA(INDEX(MTT_codes,MATCH(loaded!BK759,MTT,0)),"")</f>
        <v/>
      </c>
      <c r="AG759" t="str">
        <f>_xlfn.IFNA(INDEX(MTT_codes,MATCH(loaded!BM759,MTT,0)),"")</f>
        <v/>
      </c>
      <c r="AH759" t="e">
        <f>INDEX(liv_ar_codes,MATCH(loaded!BO759,liv_ar,0))</f>
        <v>#N/A</v>
      </c>
      <c r="AI759" t="str">
        <f>_xlfn.IFNA(INDEX(MTT_codes,MATCH(loaded!BQ759,MTT,0)),"")</f>
        <v/>
      </c>
      <c r="AJ759">
        <f>_xlfn.IFNA(INDEX(mental_codes,MATCH(loaded!BS759,mental,0)),9)</f>
        <v>9</v>
      </c>
    </row>
    <row r="760" spans="2:36">
      <c r="B760">
        <f>loaded!C760</f>
        <v>0</v>
      </c>
      <c r="C760">
        <f>loaded!I760</f>
        <v>0</v>
      </c>
      <c r="D760">
        <f>IF(loaded!K760="Male",1,IF(loaded!K760="Female",2,9))</f>
        <v>9</v>
      </c>
      <c r="E760" s="89" t="e">
        <f>IF(stats!$Y$13,DATE(RIGHT(loaded!M760,4),MID(loaded!M760,3,2),LEFT(loaded!M760,2)),DATE(RIGHT(loaded!M760,4), MID(loaded!M760,4,2),LEFT(loaded!M760,2)))</f>
        <v>#VALUE!</v>
      </c>
      <c r="F760" s="67" t="e">
        <f t="shared" si="22"/>
        <v>#VALUE!</v>
      </c>
      <c r="G760" t="str">
        <f>LEFT(loaded!O760,3)</f>
        <v/>
      </c>
      <c r="H760" s="67" t="str">
        <f>_xlfn.IFNA(INDEX(cntry_codes,MATCH(loaded!Q760,countries,0)),IF(loaded!Q760="","0003",""))</f>
        <v>0003</v>
      </c>
      <c r="I760" t="e">
        <f>INDEX(atsi_codes,MATCH(loaded!S760,atsi,0))</f>
        <v>#N/A</v>
      </c>
      <c r="J760" t="e">
        <f>INDEX(lang_codes,MATCH(loaded!U760,lang,0))</f>
        <v>#N/A</v>
      </c>
      <c r="K760" s="6">
        <f>loaded!W760</f>
        <v>0</v>
      </c>
      <c r="L760" t="e">
        <f>INDEX(us_acc_codes,MATCH(loaded!Y760,us_acc,0))</f>
        <v>#N/A</v>
      </c>
      <c r="M760" t="e">
        <f>INDEX(client_codes,MATCH(loaded!AA760,client,0))</f>
        <v>#N/A</v>
      </c>
      <c r="N760" t="e">
        <f>INDEX(src_ref_codes,MATCH(loaded!AC760,src_ref,0))</f>
        <v>#N/A</v>
      </c>
      <c r="O760" s="89" t="e">
        <f>IF(stats!$Y$13,DATE(RIGHT(loaded!AE760,4),MID(loaded!AE760,3,2),LEFT(loaded!AE760,2)),DATE(RIGHT(loaded!AE760,4),MID(loaded!AE760,4,2),LEFT(loaded!AE760,2)))</f>
        <v>#VALUE!</v>
      </c>
      <c r="P760" s="89" t="e">
        <f>IF(stats!$Y$13,DATE(RIGHT(loaded!AG760,4),MID(loaded!AG760,3,2),LEFT(loaded!AG760,2)),DATE(RIGHT(loaded!AG760,4),MID(loaded!AG760,4,2),LEFT(loaded!AG760,2)))</f>
        <v>#VALUE!</v>
      </c>
      <c r="Q760" s="67" t="e">
        <f t="shared" si="23"/>
        <v>#VALUE!</v>
      </c>
      <c r="R760" t="e">
        <f>INDEX(reces_codes,MATCH(loaded!AI760,reason,0))</f>
        <v>#N/A</v>
      </c>
      <c r="S760" t="e">
        <f>INDEX(TDS_codes,MATCH(loaded!AK760,TDS,0))</f>
        <v>#N/A</v>
      </c>
      <c r="T760" t="e">
        <f>IF(M760=2,"",INDEX(method_codes,MATCH(loaded!AM760,method,0)))</f>
        <v>#N/A</v>
      </c>
      <c r="U760" t="e">
        <f>IF(M760=2,"",INDEX(inj_codes,MATCH(loaded!AO760,inj,0)))</f>
        <v>#N/A</v>
      </c>
      <c r="V760" t="e">
        <f>IF(M760=2,"",INDEX(drug_codes,MATCH(loaded!AQ760,drug,0)))</f>
        <v>#N/A</v>
      </c>
      <c r="W760" t="e">
        <f>IF(M760=2,"",_xlfn.IFNA(INDEX(drug_codes,MATCH(loaded!AS760,drug,0)),""))</f>
        <v>#N/A</v>
      </c>
      <c r="X760" t="e">
        <f>IF(M760=2,"",_xlfn.IFNA(INDEX(drug_codes,MATCH(loaded!AU760,drug,0)),""))</f>
        <v>#N/A</v>
      </c>
      <c r="Y760" t="e">
        <f>IF(M760=2,"",_xlfn.IFNA(INDEX(drug_codes,MATCH(loaded!AW760,drug,0)),""))</f>
        <v>#N/A</v>
      </c>
      <c r="Z760" t="e">
        <f>IF(M760=2,"",_xlfn.IFNA(INDEX(drug_codes,MATCH(loaded!AY760,drug,0)),""))</f>
        <v>#N/A</v>
      </c>
      <c r="AA760" t="e">
        <f>IF(M760=2,"",_xlfn.IFNA(INDEX(drug_codes,MATCH(loaded!BA760,drug,0)),""))</f>
        <v>#N/A</v>
      </c>
      <c r="AB760" t="e">
        <f>INDEX(MTT_codes,MATCH(loaded!BC760,MTT,0))</f>
        <v>#N/A</v>
      </c>
      <c r="AC760" t="str">
        <f>_xlfn.IFNA(INDEX(MTT_codes,MATCH(loaded!BE760,MTT,0)),"")</f>
        <v/>
      </c>
      <c r="AD760" t="str">
        <f>_xlfn.IFNA(INDEX(MTT_codes,MATCH(loaded!BG760,MTT,0)),"")</f>
        <v/>
      </c>
      <c r="AE760" t="str">
        <f>_xlfn.IFNA(INDEX(MTT_codes,MATCH(loaded!BI760,MTT,0)),"")</f>
        <v/>
      </c>
      <c r="AF760" t="str">
        <f>_xlfn.IFNA(INDEX(MTT_codes,MATCH(loaded!BK760,MTT,0)),"")</f>
        <v/>
      </c>
      <c r="AG760" t="str">
        <f>_xlfn.IFNA(INDEX(MTT_codes,MATCH(loaded!BM760,MTT,0)),"")</f>
        <v/>
      </c>
      <c r="AH760" t="e">
        <f>INDEX(liv_ar_codes,MATCH(loaded!BO760,liv_ar,0))</f>
        <v>#N/A</v>
      </c>
      <c r="AI760" t="str">
        <f>_xlfn.IFNA(INDEX(MTT_codes,MATCH(loaded!BQ760,MTT,0)),"")</f>
        <v/>
      </c>
      <c r="AJ760">
        <f>_xlfn.IFNA(INDEX(mental_codes,MATCH(loaded!BS760,mental,0)),9)</f>
        <v>9</v>
      </c>
    </row>
    <row r="761" spans="2:36">
      <c r="B761">
        <f>loaded!C761</f>
        <v>0</v>
      </c>
      <c r="C761">
        <f>loaded!I761</f>
        <v>0</v>
      </c>
      <c r="D761">
        <f>IF(loaded!K761="Male",1,IF(loaded!K761="Female",2,9))</f>
        <v>9</v>
      </c>
      <c r="E761" s="89" t="e">
        <f>IF(stats!$Y$13,DATE(RIGHT(loaded!M761,4),MID(loaded!M761,3,2),LEFT(loaded!M761,2)),DATE(RIGHT(loaded!M761,4), MID(loaded!M761,4,2),LEFT(loaded!M761,2)))</f>
        <v>#VALUE!</v>
      </c>
      <c r="F761" s="67" t="e">
        <f t="shared" si="22"/>
        <v>#VALUE!</v>
      </c>
      <c r="G761" t="str">
        <f>LEFT(loaded!O761,3)</f>
        <v/>
      </c>
      <c r="H761" s="67" t="str">
        <f>_xlfn.IFNA(INDEX(cntry_codes,MATCH(loaded!Q761,countries,0)),IF(loaded!Q761="","0003",""))</f>
        <v>0003</v>
      </c>
      <c r="I761" t="e">
        <f>INDEX(atsi_codes,MATCH(loaded!S761,atsi,0))</f>
        <v>#N/A</v>
      </c>
      <c r="J761" t="e">
        <f>INDEX(lang_codes,MATCH(loaded!U761,lang,0))</f>
        <v>#N/A</v>
      </c>
      <c r="K761" s="6">
        <f>loaded!W761</f>
        <v>0</v>
      </c>
      <c r="L761" t="e">
        <f>INDEX(us_acc_codes,MATCH(loaded!Y761,us_acc,0))</f>
        <v>#N/A</v>
      </c>
      <c r="M761" t="e">
        <f>INDEX(client_codes,MATCH(loaded!AA761,client,0))</f>
        <v>#N/A</v>
      </c>
      <c r="N761" t="e">
        <f>INDEX(src_ref_codes,MATCH(loaded!AC761,src_ref,0))</f>
        <v>#N/A</v>
      </c>
      <c r="O761" s="89" t="e">
        <f>IF(stats!$Y$13,DATE(RIGHT(loaded!AE761,4),MID(loaded!AE761,3,2),LEFT(loaded!AE761,2)),DATE(RIGHT(loaded!AE761,4),MID(loaded!AE761,4,2),LEFT(loaded!AE761,2)))</f>
        <v>#VALUE!</v>
      </c>
      <c r="P761" s="89" t="e">
        <f>IF(stats!$Y$13,DATE(RIGHT(loaded!AG761,4),MID(loaded!AG761,3,2),LEFT(loaded!AG761,2)),DATE(RIGHT(loaded!AG761,4),MID(loaded!AG761,4,2),LEFT(loaded!AG761,2)))</f>
        <v>#VALUE!</v>
      </c>
      <c r="Q761" s="67" t="e">
        <f t="shared" si="23"/>
        <v>#VALUE!</v>
      </c>
      <c r="R761" t="e">
        <f>INDEX(reces_codes,MATCH(loaded!AI761,reason,0))</f>
        <v>#N/A</v>
      </c>
      <c r="S761" t="e">
        <f>INDEX(TDS_codes,MATCH(loaded!AK761,TDS,0))</f>
        <v>#N/A</v>
      </c>
      <c r="T761" t="e">
        <f>IF(M761=2,"",INDEX(method_codes,MATCH(loaded!AM761,method,0)))</f>
        <v>#N/A</v>
      </c>
      <c r="U761" t="e">
        <f>IF(M761=2,"",INDEX(inj_codes,MATCH(loaded!AO761,inj,0)))</f>
        <v>#N/A</v>
      </c>
      <c r="V761" t="e">
        <f>IF(M761=2,"",INDEX(drug_codes,MATCH(loaded!AQ761,drug,0)))</f>
        <v>#N/A</v>
      </c>
      <c r="W761" t="e">
        <f>IF(M761=2,"",_xlfn.IFNA(INDEX(drug_codes,MATCH(loaded!AS761,drug,0)),""))</f>
        <v>#N/A</v>
      </c>
      <c r="X761" t="e">
        <f>IF(M761=2,"",_xlfn.IFNA(INDEX(drug_codes,MATCH(loaded!AU761,drug,0)),""))</f>
        <v>#N/A</v>
      </c>
      <c r="Y761" t="e">
        <f>IF(M761=2,"",_xlfn.IFNA(INDEX(drug_codes,MATCH(loaded!AW761,drug,0)),""))</f>
        <v>#N/A</v>
      </c>
      <c r="Z761" t="e">
        <f>IF(M761=2,"",_xlfn.IFNA(INDEX(drug_codes,MATCH(loaded!AY761,drug,0)),""))</f>
        <v>#N/A</v>
      </c>
      <c r="AA761" t="e">
        <f>IF(M761=2,"",_xlfn.IFNA(INDEX(drug_codes,MATCH(loaded!BA761,drug,0)),""))</f>
        <v>#N/A</v>
      </c>
      <c r="AB761" t="e">
        <f>INDEX(MTT_codes,MATCH(loaded!BC761,MTT,0))</f>
        <v>#N/A</v>
      </c>
      <c r="AC761" t="str">
        <f>_xlfn.IFNA(INDEX(MTT_codes,MATCH(loaded!BE761,MTT,0)),"")</f>
        <v/>
      </c>
      <c r="AD761" t="str">
        <f>_xlfn.IFNA(INDEX(MTT_codes,MATCH(loaded!BG761,MTT,0)),"")</f>
        <v/>
      </c>
      <c r="AE761" t="str">
        <f>_xlfn.IFNA(INDEX(MTT_codes,MATCH(loaded!BI761,MTT,0)),"")</f>
        <v/>
      </c>
      <c r="AF761" t="str">
        <f>_xlfn.IFNA(INDEX(MTT_codes,MATCH(loaded!BK761,MTT,0)),"")</f>
        <v/>
      </c>
      <c r="AG761" t="str">
        <f>_xlfn.IFNA(INDEX(MTT_codes,MATCH(loaded!BM761,MTT,0)),"")</f>
        <v/>
      </c>
      <c r="AH761" t="e">
        <f>INDEX(liv_ar_codes,MATCH(loaded!BO761,liv_ar,0))</f>
        <v>#N/A</v>
      </c>
      <c r="AI761" t="str">
        <f>_xlfn.IFNA(INDEX(MTT_codes,MATCH(loaded!BQ761,MTT,0)),"")</f>
        <v/>
      </c>
      <c r="AJ761">
        <f>_xlfn.IFNA(INDEX(mental_codes,MATCH(loaded!BS761,mental,0)),9)</f>
        <v>9</v>
      </c>
    </row>
    <row r="762" spans="2:36">
      <c r="B762">
        <f>loaded!C762</f>
        <v>0</v>
      </c>
      <c r="C762">
        <f>loaded!I762</f>
        <v>0</v>
      </c>
      <c r="D762">
        <f>IF(loaded!K762="Male",1,IF(loaded!K762="Female",2,9))</f>
        <v>9</v>
      </c>
      <c r="E762" s="89" t="e">
        <f>IF(stats!$Y$13,DATE(RIGHT(loaded!M762,4),MID(loaded!M762,3,2),LEFT(loaded!M762,2)),DATE(RIGHT(loaded!M762,4), MID(loaded!M762,4,2),LEFT(loaded!M762,2)))</f>
        <v>#VALUE!</v>
      </c>
      <c r="F762" s="67" t="e">
        <f t="shared" si="22"/>
        <v>#VALUE!</v>
      </c>
      <c r="G762" t="str">
        <f>LEFT(loaded!O762,3)</f>
        <v/>
      </c>
      <c r="H762" s="67" t="str">
        <f>_xlfn.IFNA(INDEX(cntry_codes,MATCH(loaded!Q762,countries,0)),IF(loaded!Q762="","0003",""))</f>
        <v>0003</v>
      </c>
      <c r="I762" t="e">
        <f>INDEX(atsi_codes,MATCH(loaded!S762,atsi,0))</f>
        <v>#N/A</v>
      </c>
      <c r="J762" t="e">
        <f>INDEX(lang_codes,MATCH(loaded!U762,lang,0))</f>
        <v>#N/A</v>
      </c>
      <c r="K762" s="6">
        <f>loaded!W762</f>
        <v>0</v>
      </c>
      <c r="L762" t="e">
        <f>INDEX(us_acc_codes,MATCH(loaded!Y762,us_acc,0))</f>
        <v>#N/A</v>
      </c>
      <c r="M762" t="e">
        <f>INDEX(client_codes,MATCH(loaded!AA762,client,0))</f>
        <v>#N/A</v>
      </c>
      <c r="N762" t="e">
        <f>INDEX(src_ref_codes,MATCH(loaded!AC762,src_ref,0))</f>
        <v>#N/A</v>
      </c>
      <c r="O762" s="89" t="e">
        <f>IF(stats!$Y$13,DATE(RIGHT(loaded!AE762,4),MID(loaded!AE762,3,2),LEFT(loaded!AE762,2)),DATE(RIGHT(loaded!AE762,4),MID(loaded!AE762,4,2),LEFT(loaded!AE762,2)))</f>
        <v>#VALUE!</v>
      </c>
      <c r="P762" s="89" t="e">
        <f>IF(stats!$Y$13,DATE(RIGHT(loaded!AG762,4),MID(loaded!AG762,3,2),LEFT(loaded!AG762,2)),DATE(RIGHT(loaded!AG762,4),MID(loaded!AG762,4,2),LEFT(loaded!AG762,2)))</f>
        <v>#VALUE!</v>
      </c>
      <c r="Q762" s="67" t="e">
        <f t="shared" si="23"/>
        <v>#VALUE!</v>
      </c>
      <c r="R762" t="e">
        <f>INDEX(reces_codes,MATCH(loaded!AI762,reason,0))</f>
        <v>#N/A</v>
      </c>
      <c r="S762" t="e">
        <f>INDEX(TDS_codes,MATCH(loaded!AK762,TDS,0))</f>
        <v>#N/A</v>
      </c>
      <c r="T762" t="e">
        <f>IF(M762=2,"",INDEX(method_codes,MATCH(loaded!AM762,method,0)))</f>
        <v>#N/A</v>
      </c>
      <c r="U762" t="e">
        <f>IF(M762=2,"",INDEX(inj_codes,MATCH(loaded!AO762,inj,0)))</f>
        <v>#N/A</v>
      </c>
      <c r="V762" t="e">
        <f>IF(M762=2,"",INDEX(drug_codes,MATCH(loaded!AQ762,drug,0)))</f>
        <v>#N/A</v>
      </c>
      <c r="W762" t="e">
        <f>IF(M762=2,"",_xlfn.IFNA(INDEX(drug_codes,MATCH(loaded!AS762,drug,0)),""))</f>
        <v>#N/A</v>
      </c>
      <c r="X762" t="e">
        <f>IF(M762=2,"",_xlfn.IFNA(INDEX(drug_codes,MATCH(loaded!AU762,drug,0)),""))</f>
        <v>#N/A</v>
      </c>
      <c r="Y762" t="e">
        <f>IF(M762=2,"",_xlfn.IFNA(INDEX(drug_codes,MATCH(loaded!AW762,drug,0)),""))</f>
        <v>#N/A</v>
      </c>
      <c r="Z762" t="e">
        <f>IF(M762=2,"",_xlfn.IFNA(INDEX(drug_codes,MATCH(loaded!AY762,drug,0)),""))</f>
        <v>#N/A</v>
      </c>
      <c r="AA762" t="e">
        <f>IF(M762=2,"",_xlfn.IFNA(INDEX(drug_codes,MATCH(loaded!BA762,drug,0)),""))</f>
        <v>#N/A</v>
      </c>
      <c r="AB762" t="e">
        <f>INDEX(MTT_codes,MATCH(loaded!BC762,MTT,0))</f>
        <v>#N/A</v>
      </c>
      <c r="AC762" t="str">
        <f>_xlfn.IFNA(INDEX(MTT_codes,MATCH(loaded!BE762,MTT,0)),"")</f>
        <v/>
      </c>
      <c r="AD762" t="str">
        <f>_xlfn.IFNA(INDEX(MTT_codes,MATCH(loaded!BG762,MTT,0)),"")</f>
        <v/>
      </c>
      <c r="AE762" t="str">
        <f>_xlfn.IFNA(INDEX(MTT_codes,MATCH(loaded!BI762,MTT,0)),"")</f>
        <v/>
      </c>
      <c r="AF762" t="str">
        <f>_xlfn.IFNA(INDEX(MTT_codes,MATCH(loaded!BK762,MTT,0)),"")</f>
        <v/>
      </c>
      <c r="AG762" t="str">
        <f>_xlfn.IFNA(INDEX(MTT_codes,MATCH(loaded!BM762,MTT,0)),"")</f>
        <v/>
      </c>
      <c r="AH762" t="e">
        <f>INDEX(liv_ar_codes,MATCH(loaded!BO762,liv_ar,0))</f>
        <v>#N/A</v>
      </c>
      <c r="AI762" t="str">
        <f>_xlfn.IFNA(INDEX(MTT_codes,MATCH(loaded!BQ762,MTT,0)),"")</f>
        <v/>
      </c>
      <c r="AJ762">
        <f>_xlfn.IFNA(INDEX(mental_codes,MATCH(loaded!BS762,mental,0)),9)</f>
        <v>9</v>
      </c>
    </row>
    <row r="763" spans="2:36">
      <c r="B763">
        <f>loaded!C763</f>
        <v>0</v>
      </c>
      <c r="C763">
        <f>loaded!I763</f>
        <v>0</v>
      </c>
      <c r="D763">
        <f>IF(loaded!K763="Male",1,IF(loaded!K763="Female",2,9))</f>
        <v>9</v>
      </c>
      <c r="E763" s="89" t="e">
        <f>IF(stats!$Y$13,DATE(RIGHT(loaded!M763,4),MID(loaded!M763,3,2),LEFT(loaded!M763,2)),DATE(RIGHT(loaded!M763,4), MID(loaded!M763,4,2),LEFT(loaded!M763,2)))</f>
        <v>#VALUE!</v>
      </c>
      <c r="F763" s="67" t="e">
        <f t="shared" si="22"/>
        <v>#VALUE!</v>
      </c>
      <c r="G763" t="str">
        <f>LEFT(loaded!O763,3)</f>
        <v/>
      </c>
      <c r="H763" s="67" t="str">
        <f>_xlfn.IFNA(INDEX(cntry_codes,MATCH(loaded!Q763,countries,0)),IF(loaded!Q763="","0003",""))</f>
        <v>0003</v>
      </c>
      <c r="I763" t="e">
        <f>INDEX(atsi_codes,MATCH(loaded!S763,atsi,0))</f>
        <v>#N/A</v>
      </c>
      <c r="J763" t="e">
        <f>INDEX(lang_codes,MATCH(loaded!U763,lang,0))</f>
        <v>#N/A</v>
      </c>
      <c r="K763" s="6">
        <f>loaded!W763</f>
        <v>0</v>
      </c>
      <c r="L763" t="e">
        <f>INDEX(us_acc_codes,MATCH(loaded!Y763,us_acc,0))</f>
        <v>#N/A</v>
      </c>
      <c r="M763" t="e">
        <f>INDEX(client_codes,MATCH(loaded!AA763,client,0))</f>
        <v>#N/A</v>
      </c>
      <c r="N763" t="e">
        <f>INDEX(src_ref_codes,MATCH(loaded!AC763,src_ref,0))</f>
        <v>#N/A</v>
      </c>
      <c r="O763" s="89" t="e">
        <f>IF(stats!$Y$13,DATE(RIGHT(loaded!AE763,4),MID(loaded!AE763,3,2),LEFT(loaded!AE763,2)),DATE(RIGHT(loaded!AE763,4),MID(loaded!AE763,4,2),LEFT(loaded!AE763,2)))</f>
        <v>#VALUE!</v>
      </c>
      <c r="P763" s="89" t="e">
        <f>IF(stats!$Y$13,DATE(RIGHT(loaded!AG763,4),MID(loaded!AG763,3,2),LEFT(loaded!AG763,2)),DATE(RIGHT(loaded!AG763,4),MID(loaded!AG763,4,2),LEFT(loaded!AG763,2)))</f>
        <v>#VALUE!</v>
      </c>
      <c r="Q763" s="67" t="e">
        <f t="shared" si="23"/>
        <v>#VALUE!</v>
      </c>
      <c r="R763" t="e">
        <f>INDEX(reces_codes,MATCH(loaded!AI763,reason,0))</f>
        <v>#N/A</v>
      </c>
      <c r="S763" t="e">
        <f>INDEX(TDS_codes,MATCH(loaded!AK763,TDS,0))</f>
        <v>#N/A</v>
      </c>
      <c r="T763" t="e">
        <f>IF(M763=2,"",INDEX(method_codes,MATCH(loaded!AM763,method,0)))</f>
        <v>#N/A</v>
      </c>
      <c r="U763" t="e">
        <f>IF(M763=2,"",INDEX(inj_codes,MATCH(loaded!AO763,inj,0)))</f>
        <v>#N/A</v>
      </c>
      <c r="V763" t="e">
        <f>IF(M763=2,"",INDEX(drug_codes,MATCH(loaded!AQ763,drug,0)))</f>
        <v>#N/A</v>
      </c>
      <c r="W763" t="e">
        <f>IF(M763=2,"",_xlfn.IFNA(INDEX(drug_codes,MATCH(loaded!AS763,drug,0)),""))</f>
        <v>#N/A</v>
      </c>
      <c r="X763" t="e">
        <f>IF(M763=2,"",_xlfn.IFNA(INDEX(drug_codes,MATCH(loaded!AU763,drug,0)),""))</f>
        <v>#N/A</v>
      </c>
      <c r="Y763" t="e">
        <f>IF(M763=2,"",_xlfn.IFNA(INDEX(drug_codes,MATCH(loaded!AW763,drug,0)),""))</f>
        <v>#N/A</v>
      </c>
      <c r="Z763" t="e">
        <f>IF(M763=2,"",_xlfn.IFNA(INDEX(drug_codes,MATCH(loaded!AY763,drug,0)),""))</f>
        <v>#N/A</v>
      </c>
      <c r="AA763" t="e">
        <f>IF(M763=2,"",_xlfn.IFNA(INDEX(drug_codes,MATCH(loaded!BA763,drug,0)),""))</f>
        <v>#N/A</v>
      </c>
      <c r="AB763" t="e">
        <f>INDEX(MTT_codes,MATCH(loaded!BC763,MTT,0))</f>
        <v>#N/A</v>
      </c>
      <c r="AC763" t="str">
        <f>_xlfn.IFNA(INDEX(MTT_codes,MATCH(loaded!BE763,MTT,0)),"")</f>
        <v/>
      </c>
      <c r="AD763" t="str">
        <f>_xlfn.IFNA(INDEX(MTT_codes,MATCH(loaded!BG763,MTT,0)),"")</f>
        <v/>
      </c>
      <c r="AE763" t="str">
        <f>_xlfn.IFNA(INDEX(MTT_codes,MATCH(loaded!BI763,MTT,0)),"")</f>
        <v/>
      </c>
      <c r="AF763" t="str">
        <f>_xlfn.IFNA(INDEX(MTT_codes,MATCH(loaded!BK763,MTT,0)),"")</f>
        <v/>
      </c>
      <c r="AG763" t="str">
        <f>_xlfn.IFNA(INDEX(MTT_codes,MATCH(loaded!BM763,MTT,0)),"")</f>
        <v/>
      </c>
      <c r="AH763" t="e">
        <f>INDEX(liv_ar_codes,MATCH(loaded!BO763,liv_ar,0))</f>
        <v>#N/A</v>
      </c>
      <c r="AI763" t="str">
        <f>_xlfn.IFNA(INDEX(MTT_codes,MATCH(loaded!BQ763,MTT,0)),"")</f>
        <v/>
      </c>
      <c r="AJ763">
        <f>_xlfn.IFNA(INDEX(mental_codes,MATCH(loaded!BS763,mental,0)),9)</f>
        <v>9</v>
      </c>
    </row>
    <row r="764" spans="2:36">
      <c r="B764">
        <f>loaded!C764</f>
        <v>0</v>
      </c>
      <c r="C764">
        <f>loaded!I764</f>
        <v>0</v>
      </c>
      <c r="D764">
        <f>IF(loaded!K764="Male",1,IF(loaded!K764="Female",2,9))</f>
        <v>9</v>
      </c>
      <c r="E764" s="89" t="e">
        <f>IF(stats!$Y$13,DATE(RIGHT(loaded!M764,4),MID(loaded!M764,3,2),LEFT(loaded!M764,2)),DATE(RIGHT(loaded!M764,4), MID(loaded!M764,4,2),LEFT(loaded!M764,2)))</f>
        <v>#VALUE!</v>
      </c>
      <c r="F764" s="67" t="e">
        <f t="shared" si="22"/>
        <v>#VALUE!</v>
      </c>
      <c r="G764" t="str">
        <f>LEFT(loaded!O764,3)</f>
        <v/>
      </c>
      <c r="H764" s="67" t="str">
        <f>_xlfn.IFNA(INDEX(cntry_codes,MATCH(loaded!Q764,countries,0)),IF(loaded!Q764="","0003",""))</f>
        <v>0003</v>
      </c>
      <c r="I764" t="e">
        <f>INDEX(atsi_codes,MATCH(loaded!S764,atsi,0))</f>
        <v>#N/A</v>
      </c>
      <c r="J764" t="e">
        <f>INDEX(lang_codes,MATCH(loaded!U764,lang,0))</f>
        <v>#N/A</v>
      </c>
      <c r="K764" s="6">
        <f>loaded!W764</f>
        <v>0</v>
      </c>
      <c r="L764" t="e">
        <f>INDEX(us_acc_codes,MATCH(loaded!Y764,us_acc,0))</f>
        <v>#N/A</v>
      </c>
      <c r="M764" t="e">
        <f>INDEX(client_codes,MATCH(loaded!AA764,client,0))</f>
        <v>#N/A</v>
      </c>
      <c r="N764" t="e">
        <f>INDEX(src_ref_codes,MATCH(loaded!AC764,src_ref,0))</f>
        <v>#N/A</v>
      </c>
      <c r="O764" s="89" t="e">
        <f>IF(stats!$Y$13,DATE(RIGHT(loaded!AE764,4),MID(loaded!AE764,3,2),LEFT(loaded!AE764,2)),DATE(RIGHT(loaded!AE764,4),MID(loaded!AE764,4,2),LEFT(loaded!AE764,2)))</f>
        <v>#VALUE!</v>
      </c>
      <c r="P764" s="89" t="e">
        <f>IF(stats!$Y$13,DATE(RIGHT(loaded!AG764,4),MID(loaded!AG764,3,2),LEFT(loaded!AG764,2)),DATE(RIGHT(loaded!AG764,4),MID(loaded!AG764,4,2),LEFT(loaded!AG764,2)))</f>
        <v>#VALUE!</v>
      </c>
      <c r="Q764" s="67" t="e">
        <f t="shared" si="23"/>
        <v>#VALUE!</v>
      </c>
      <c r="R764" t="e">
        <f>INDEX(reces_codes,MATCH(loaded!AI764,reason,0))</f>
        <v>#N/A</v>
      </c>
      <c r="S764" t="e">
        <f>INDEX(TDS_codes,MATCH(loaded!AK764,TDS,0))</f>
        <v>#N/A</v>
      </c>
      <c r="T764" t="e">
        <f>IF(M764=2,"",INDEX(method_codes,MATCH(loaded!AM764,method,0)))</f>
        <v>#N/A</v>
      </c>
      <c r="U764" t="e">
        <f>IF(M764=2,"",INDEX(inj_codes,MATCH(loaded!AO764,inj,0)))</f>
        <v>#N/A</v>
      </c>
      <c r="V764" t="e">
        <f>IF(M764=2,"",INDEX(drug_codes,MATCH(loaded!AQ764,drug,0)))</f>
        <v>#N/A</v>
      </c>
      <c r="W764" t="e">
        <f>IF(M764=2,"",_xlfn.IFNA(INDEX(drug_codes,MATCH(loaded!AS764,drug,0)),""))</f>
        <v>#N/A</v>
      </c>
      <c r="X764" t="e">
        <f>IF(M764=2,"",_xlfn.IFNA(INDEX(drug_codes,MATCH(loaded!AU764,drug,0)),""))</f>
        <v>#N/A</v>
      </c>
      <c r="Y764" t="e">
        <f>IF(M764=2,"",_xlfn.IFNA(INDEX(drug_codes,MATCH(loaded!AW764,drug,0)),""))</f>
        <v>#N/A</v>
      </c>
      <c r="Z764" t="e">
        <f>IF(M764=2,"",_xlfn.IFNA(INDEX(drug_codes,MATCH(loaded!AY764,drug,0)),""))</f>
        <v>#N/A</v>
      </c>
      <c r="AA764" t="e">
        <f>IF(M764=2,"",_xlfn.IFNA(INDEX(drug_codes,MATCH(loaded!BA764,drug,0)),""))</f>
        <v>#N/A</v>
      </c>
      <c r="AB764" t="e">
        <f>INDEX(MTT_codes,MATCH(loaded!BC764,MTT,0))</f>
        <v>#N/A</v>
      </c>
      <c r="AC764" t="str">
        <f>_xlfn.IFNA(INDEX(MTT_codes,MATCH(loaded!BE764,MTT,0)),"")</f>
        <v/>
      </c>
      <c r="AD764" t="str">
        <f>_xlfn.IFNA(INDEX(MTT_codes,MATCH(loaded!BG764,MTT,0)),"")</f>
        <v/>
      </c>
      <c r="AE764" t="str">
        <f>_xlfn.IFNA(INDEX(MTT_codes,MATCH(loaded!BI764,MTT,0)),"")</f>
        <v/>
      </c>
      <c r="AF764" t="str">
        <f>_xlfn.IFNA(INDEX(MTT_codes,MATCH(loaded!BK764,MTT,0)),"")</f>
        <v/>
      </c>
      <c r="AG764" t="str">
        <f>_xlfn.IFNA(INDEX(MTT_codes,MATCH(loaded!BM764,MTT,0)),"")</f>
        <v/>
      </c>
      <c r="AH764" t="e">
        <f>INDEX(liv_ar_codes,MATCH(loaded!BO764,liv_ar,0))</f>
        <v>#N/A</v>
      </c>
      <c r="AI764" t="str">
        <f>_xlfn.IFNA(INDEX(MTT_codes,MATCH(loaded!BQ764,MTT,0)),"")</f>
        <v/>
      </c>
      <c r="AJ764">
        <f>_xlfn.IFNA(INDEX(mental_codes,MATCH(loaded!BS764,mental,0)),9)</f>
        <v>9</v>
      </c>
    </row>
    <row r="765" spans="2:36">
      <c r="B765">
        <f>loaded!C765</f>
        <v>0</v>
      </c>
      <c r="C765">
        <f>loaded!I765</f>
        <v>0</v>
      </c>
      <c r="D765">
        <f>IF(loaded!K765="Male",1,IF(loaded!K765="Female",2,9))</f>
        <v>9</v>
      </c>
      <c r="E765" s="89" t="e">
        <f>IF(stats!$Y$13,DATE(RIGHT(loaded!M765,4),MID(loaded!M765,3,2),LEFT(loaded!M765,2)),DATE(RIGHT(loaded!M765,4), MID(loaded!M765,4,2),LEFT(loaded!M765,2)))</f>
        <v>#VALUE!</v>
      </c>
      <c r="F765" s="67" t="e">
        <f t="shared" si="22"/>
        <v>#VALUE!</v>
      </c>
      <c r="G765" t="str">
        <f>LEFT(loaded!O765,3)</f>
        <v/>
      </c>
      <c r="H765" s="67" t="str">
        <f>_xlfn.IFNA(INDEX(cntry_codes,MATCH(loaded!Q765,countries,0)),IF(loaded!Q765="","0003",""))</f>
        <v>0003</v>
      </c>
      <c r="I765" t="e">
        <f>INDEX(atsi_codes,MATCH(loaded!S765,atsi,0))</f>
        <v>#N/A</v>
      </c>
      <c r="J765" t="e">
        <f>INDEX(lang_codes,MATCH(loaded!U765,lang,0))</f>
        <v>#N/A</v>
      </c>
      <c r="K765" s="6">
        <f>loaded!W765</f>
        <v>0</v>
      </c>
      <c r="L765" t="e">
        <f>INDEX(us_acc_codes,MATCH(loaded!Y765,us_acc,0))</f>
        <v>#N/A</v>
      </c>
      <c r="M765" t="e">
        <f>INDEX(client_codes,MATCH(loaded!AA765,client,0))</f>
        <v>#N/A</v>
      </c>
      <c r="N765" t="e">
        <f>INDEX(src_ref_codes,MATCH(loaded!AC765,src_ref,0))</f>
        <v>#N/A</v>
      </c>
      <c r="O765" s="89" t="e">
        <f>IF(stats!$Y$13,DATE(RIGHT(loaded!AE765,4),MID(loaded!AE765,3,2),LEFT(loaded!AE765,2)),DATE(RIGHT(loaded!AE765,4),MID(loaded!AE765,4,2),LEFT(loaded!AE765,2)))</f>
        <v>#VALUE!</v>
      </c>
      <c r="P765" s="89" t="e">
        <f>IF(stats!$Y$13,DATE(RIGHT(loaded!AG765,4),MID(loaded!AG765,3,2),LEFT(loaded!AG765,2)),DATE(RIGHT(loaded!AG765,4),MID(loaded!AG765,4,2),LEFT(loaded!AG765,2)))</f>
        <v>#VALUE!</v>
      </c>
      <c r="Q765" s="67" t="e">
        <f t="shared" si="23"/>
        <v>#VALUE!</v>
      </c>
      <c r="R765" t="e">
        <f>INDEX(reces_codes,MATCH(loaded!AI765,reason,0))</f>
        <v>#N/A</v>
      </c>
      <c r="S765" t="e">
        <f>INDEX(TDS_codes,MATCH(loaded!AK765,TDS,0))</f>
        <v>#N/A</v>
      </c>
      <c r="T765" t="e">
        <f>IF(M765=2,"",INDEX(method_codes,MATCH(loaded!AM765,method,0)))</f>
        <v>#N/A</v>
      </c>
      <c r="U765" t="e">
        <f>IF(M765=2,"",INDEX(inj_codes,MATCH(loaded!AO765,inj,0)))</f>
        <v>#N/A</v>
      </c>
      <c r="V765" t="e">
        <f>IF(M765=2,"",INDEX(drug_codes,MATCH(loaded!AQ765,drug,0)))</f>
        <v>#N/A</v>
      </c>
      <c r="W765" t="e">
        <f>IF(M765=2,"",_xlfn.IFNA(INDEX(drug_codes,MATCH(loaded!AS765,drug,0)),""))</f>
        <v>#N/A</v>
      </c>
      <c r="X765" t="e">
        <f>IF(M765=2,"",_xlfn.IFNA(INDEX(drug_codes,MATCH(loaded!AU765,drug,0)),""))</f>
        <v>#N/A</v>
      </c>
      <c r="Y765" t="e">
        <f>IF(M765=2,"",_xlfn.IFNA(INDEX(drug_codes,MATCH(loaded!AW765,drug,0)),""))</f>
        <v>#N/A</v>
      </c>
      <c r="Z765" t="e">
        <f>IF(M765=2,"",_xlfn.IFNA(INDEX(drug_codes,MATCH(loaded!AY765,drug,0)),""))</f>
        <v>#N/A</v>
      </c>
      <c r="AA765" t="e">
        <f>IF(M765=2,"",_xlfn.IFNA(INDEX(drug_codes,MATCH(loaded!BA765,drug,0)),""))</f>
        <v>#N/A</v>
      </c>
      <c r="AB765" t="e">
        <f>INDEX(MTT_codes,MATCH(loaded!BC765,MTT,0))</f>
        <v>#N/A</v>
      </c>
      <c r="AC765" t="str">
        <f>_xlfn.IFNA(INDEX(MTT_codes,MATCH(loaded!BE765,MTT,0)),"")</f>
        <v/>
      </c>
      <c r="AD765" t="str">
        <f>_xlfn.IFNA(INDEX(MTT_codes,MATCH(loaded!BG765,MTT,0)),"")</f>
        <v/>
      </c>
      <c r="AE765" t="str">
        <f>_xlfn.IFNA(INDEX(MTT_codes,MATCH(loaded!BI765,MTT,0)),"")</f>
        <v/>
      </c>
      <c r="AF765" t="str">
        <f>_xlfn.IFNA(INDEX(MTT_codes,MATCH(loaded!BK765,MTT,0)),"")</f>
        <v/>
      </c>
      <c r="AG765" t="str">
        <f>_xlfn.IFNA(INDEX(MTT_codes,MATCH(loaded!BM765,MTT,0)),"")</f>
        <v/>
      </c>
      <c r="AH765" t="e">
        <f>INDEX(liv_ar_codes,MATCH(loaded!BO765,liv_ar,0))</f>
        <v>#N/A</v>
      </c>
      <c r="AI765" t="str">
        <f>_xlfn.IFNA(INDEX(MTT_codes,MATCH(loaded!BQ765,MTT,0)),"")</f>
        <v/>
      </c>
      <c r="AJ765">
        <f>_xlfn.IFNA(INDEX(mental_codes,MATCH(loaded!BS765,mental,0)),9)</f>
        <v>9</v>
      </c>
    </row>
    <row r="766" spans="2:36">
      <c r="B766">
        <f>loaded!C766</f>
        <v>0</v>
      </c>
      <c r="C766">
        <f>loaded!I766</f>
        <v>0</v>
      </c>
      <c r="D766">
        <f>IF(loaded!K766="Male",1,IF(loaded!K766="Female",2,9))</f>
        <v>9</v>
      </c>
      <c r="E766" s="89" t="e">
        <f>IF(stats!$Y$13,DATE(RIGHT(loaded!M766,4),MID(loaded!M766,3,2),LEFT(loaded!M766,2)),DATE(RIGHT(loaded!M766,4), MID(loaded!M766,4,2),LEFT(loaded!M766,2)))</f>
        <v>#VALUE!</v>
      </c>
      <c r="F766" s="67" t="e">
        <f t="shared" si="22"/>
        <v>#VALUE!</v>
      </c>
      <c r="G766" t="str">
        <f>LEFT(loaded!O766,3)</f>
        <v/>
      </c>
      <c r="H766" s="67" t="str">
        <f>_xlfn.IFNA(INDEX(cntry_codes,MATCH(loaded!Q766,countries,0)),IF(loaded!Q766="","0003",""))</f>
        <v>0003</v>
      </c>
      <c r="I766" t="e">
        <f>INDEX(atsi_codes,MATCH(loaded!S766,atsi,0))</f>
        <v>#N/A</v>
      </c>
      <c r="J766" t="e">
        <f>INDEX(lang_codes,MATCH(loaded!U766,lang,0))</f>
        <v>#N/A</v>
      </c>
      <c r="K766" s="6">
        <f>loaded!W766</f>
        <v>0</v>
      </c>
      <c r="L766" t="e">
        <f>INDEX(us_acc_codes,MATCH(loaded!Y766,us_acc,0))</f>
        <v>#N/A</v>
      </c>
      <c r="M766" t="e">
        <f>INDEX(client_codes,MATCH(loaded!AA766,client,0))</f>
        <v>#N/A</v>
      </c>
      <c r="N766" t="e">
        <f>INDEX(src_ref_codes,MATCH(loaded!AC766,src_ref,0))</f>
        <v>#N/A</v>
      </c>
      <c r="O766" s="89" t="e">
        <f>IF(stats!$Y$13,DATE(RIGHT(loaded!AE766,4),MID(loaded!AE766,3,2),LEFT(loaded!AE766,2)),DATE(RIGHT(loaded!AE766,4),MID(loaded!AE766,4,2),LEFT(loaded!AE766,2)))</f>
        <v>#VALUE!</v>
      </c>
      <c r="P766" s="89" t="e">
        <f>IF(stats!$Y$13,DATE(RIGHT(loaded!AG766,4),MID(loaded!AG766,3,2),LEFT(loaded!AG766,2)),DATE(RIGHT(loaded!AG766,4),MID(loaded!AG766,4,2),LEFT(loaded!AG766,2)))</f>
        <v>#VALUE!</v>
      </c>
      <c r="Q766" s="67" t="e">
        <f t="shared" si="23"/>
        <v>#VALUE!</v>
      </c>
      <c r="R766" t="e">
        <f>INDEX(reces_codes,MATCH(loaded!AI766,reason,0))</f>
        <v>#N/A</v>
      </c>
      <c r="S766" t="e">
        <f>INDEX(TDS_codes,MATCH(loaded!AK766,TDS,0))</f>
        <v>#N/A</v>
      </c>
      <c r="T766" t="e">
        <f>IF(M766=2,"",INDEX(method_codes,MATCH(loaded!AM766,method,0)))</f>
        <v>#N/A</v>
      </c>
      <c r="U766" t="e">
        <f>IF(M766=2,"",INDEX(inj_codes,MATCH(loaded!AO766,inj,0)))</f>
        <v>#N/A</v>
      </c>
      <c r="V766" t="e">
        <f>IF(M766=2,"",INDEX(drug_codes,MATCH(loaded!AQ766,drug,0)))</f>
        <v>#N/A</v>
      </c>
      <c r="W766" t="e">
        <f>IF(M766=2,"",_xlfn.IFNA(INDEX(drug_codes,MATCH(loaded!AS766,drug,0)),""))</f>
        <v>#N/A</v>
      </c>
      <c r="X766" t="e">
        <f>IF(M766=2,"",_xlfn.IFNA(INDEX(drug_codes,MATCH(loaded!AU766,drug,0)),""))</f>
        <v>#N/A</v>
      </c>
      <c r="Y766" t="e">
        <f>IF(M766=2,"",_xlfn.IFNA(INDEX(drug_codes,MATCH(loaded!AW766,drug,0)),""))</f>
        <v>#N/A</v>
      </c>
      <c r="Z766" t="e">
        <f>IF(M766=2,"",_xlfn.IFNA(INDEX(drug_codes,MATCH(loaded!AY766,drug,0)),""))</f>
        <v>#N/A</v>
      </c>
      <c r="AA766" t="e">
        <f>IF(M766=2,"",_xlfn.IFNA(INDEX(drug_codes,MATCH(loaded!BA766,drug,0)),""))</f>
        <v>#N/A</v>
      </c>
      <c r="AB766" t="e">
        <f>INDEX(MTT_codes,MATCH(loaded!BC766,MTT,0))</f>
        <v>#N/A</v>
      </c>
      <c r="AC766" t="str">
        <f>_xlfn.IFNA(INDEX(MTT_codes,MATCH(loaded!BE766,MTT,0)),"")</f>
        <v/>
      </c>
      <c r="AD766" t="str">
        <f>_xlfn.IFNA(INDEX(MTT_codes,MATCH(loaded!BG766,MTT,0)),"")</f>
        <v/>
      </c>
      <c r="AE766" t="str">
        <f>_xlfn.IFNA(INDEX(MTT_codes,MATCH(loaded!BI766,MTT,0)),"")</f>
        <v/>
      </c>
      <c r="AF766" t="str">
        <f>_xlfn.IFNA(INDEX(MTT_codes,MATCH(loaded!BK766,MTT,0)),"")</f>
        <v/>
      </c>
      <c r="AG766" t="str">
        <f>_xlfn.IFNA(INDEX(MTT_codes,MATCH(loaded!BM766,MTT,0)),"")</f>
        <v/>
      </c>
      <c r="AH766" t="e">
        <f>INDEX(liv_ar_codes,MATCH(loaded!BO766,liv_ar,0))</f>
        <v>#N/A</v>
      </c>
      <c r="AI766" t="str">
        <f>_xlfn.IFNA(INDEX(MTT_codes,MATCH(loaded!BQ766,MTT,0)),"")</f>
        <v/>
      </c>
      <c r="AJ766">
        <f>_xlfn.IFNA(INDEX(mental_codes,MATCH(loaded!BS766,mental,0)),9)</f>
        <v>9</v>
      </c>
    </row>
    <row r="767" spans="2:36">
      <c r="B767">
        <f>loaded!C767</f>
        <v>0</v>
      </c>
      <c r="C767">
        <f>loaded!I767</f>
        <v>0</v>
      </c>
      <c r="D767">
        <f>IF(loaded!K767="Male",1,IF(loaded!K767="Female",2,9))</f>
        <v>9</v>
      </c>
      <c r="E767" s="89" t="e">
        <f>IF(stats!$Y$13,DATE(RIGHT(loaded!M767,4),MID(loaded!M767,3,2),LEFT(loaded!M767,2)),DATE(RIGHT(loaded!M767,4), MID(loaded!M767,4,2),LEFT(loaded!M767,2)))</f>
        <v>#VALUE!</v>
      </c>
      <c r="F767" s="67" t="e">
        <f t="shared" si="22"/>
        <v>#VALUE!</v>
      </c>
      <c r="G767" t="str">
        <f>LEFT(loaded!O767,3)</f>
        <v/>
      </c>
      <c r="H767" s="67" t="str">
        <f>_xlfn.IFNA(INDEX(cntry_codes,MATCH(loaded!Q767,countries,0)),IF(loaded!Q767="","0003",""))</f>
        <v>0003</v>
      </c>
      <c r="I767" t="e">
        <f>INDEX(atsi_codes,MATCH(loaded!S767,atsi,0))</f>
        <v>#N/A</v>
      </c>
      <c r="J767" t="e">
        <f>INDEX(lang_codes,MATCH(loaded!U767,lang,0))</f>
        <v>#N/A</v>
      </c>
      <c r="K767" s="6">
        <f>loaded!W767</f>
        <v>0</v>
      </c>
      <c r="L767" t="e">
        <f>INDEX(us_acc_codes,MATCH(loaded!Y767,us_acc,0))</f>
        <v>#N/A</v>
      </c>
      <c r="M767" t="e">
        <f>INDEX(client_codes,MATCH(loaded!AA767,client,0))</f>
        <v>#N/A</v>
      </c>
      <c r="N767" t="e">
        <f>INDEX(src_ref_codes,MATCH(loaded!AC767,src_ref,0))</f>
        <v>#N/A</v>
      </c>
      <c r="O767" s="89" t="e">
        <f>IF(stats!$Y$13,DATE(RIGHT(loaded!AE767,4),MID(loaded!AE767,3,2),LEFT(loaded!AE767,2)),DATE(RIGHT(loaded!AE767,4),MID(loaded!AE767,4,2),LEFT(loaded!AE767,2)))</f>
        <v>#VALUE!</v>
      </c>
      <c r="P767" s="89" t="e">
        <f>IF(stats!$Y$13,DATE(RIGHT(loaded!AG767,4),MID(loaded!AG767,3,2),LEFT(loaded!AG767,2)),DATE(RIGHT(loaded!AG767,4),MID(loaded!AG767,4,2),LEFT(loaded!AG767,2)))</f>
        <v>#VALUE!</v>
      </c>
      <c r="Q767" s="67" t="e">
        <f t="shared" si="23"/>
        <v>#VALUE!</v>
      </c>
      <c r="R767" t="e">
        <f>INDEX(reces_codes,MATCH(loaded!AI767,reason,0))</f>
        <v>#N/A</v>
      </c>
      <c r="S767" t="e">
        <f>INDEX(TDS_codes,MATCH(loaded!AK767,TDS,0))</f>
        <v>#N/A</v>
      </c>
      <c r="T767" t="e">
        <f>IF(M767=2,"",INDEX(method_codes,MATCH(loaded!AM767,method,0)))</f>
        <v>#N/A</v>
      </c>
      <c r="U767" t="e">
        <f>IF(M767=2,"",INDEX(inj_codes,MATCH(loaded!AO767,inj,0)))</f>
        <v>#N/A</v>
      </c>
      <c r="V767" t="e">
        <f>IF(M767=2,"",INDEX(drug_codes,MATCH(loaded!AQ767,drug,0)))</f>
        <v>#N/A</v>
      </c>
      <c r="W767" t="e">
        <f>IF(M767=2,"",_xlfn.IFNA(INDEX(drug_codes,MATCH(loaded!AS767,drug,0)),""))</f>
        <v>#N/A</v>
      </c>
      <c r="X767" t="e">
        <f>IF(M767=2,"",_xlfn.IFNA(INDEX(drug_codes,MATCH(loaded!AU767,drug,0)),""))</f>
        <v>#N/A</v>
      </c>
      <c r="Y767" t="e">
        <f>IF(M767=2,"",_xlfn.IFNA(INDEX(drug_codes,MATCH(loaded!AW767,drug,0)),""))</f>
        <v>#N/A</v>
      </c>
      <c r="Z767" t="e">
        <f>IF(M767=2,"",_xlfn.IFNA(INDEX(drug_codes,MATCH(loaded!AY767,drug,0)),""))</f>
        <v>#N/A</v>
      </c>
      <c r="AA767" t="e">
        <f>IF(M767=2,"",_xlfn.IFNA(INDEX(drug_codes,MATCH(loaded!BA767,drug,0)),""))</f>
        <v>#N/A</v>
      </c>
      <c r="AB767" t="e">
        <f>INDEX(MTT_codes,MATCH(loaded!BC767,MTT,0))</f>
        <v>#N/A</v>
      </c>
      <c r="AC767" t="str">
        <f>_xlfn.IFNA(INDEX(MTT_codes,MATCH(loaded!BE767,MTT,0)),"")</f>
        <v/>
      </c>
      <c r="AD767" t="str">
        <f>_xlfn.IFNA(INDEX(MTT_codes,MATCH(loaded!BG767,MTT,0)),"")</f>
        <v/>
      </c>
      <c r="AE767" t="str">
        <f>_xlfn.IFNA(INDEX(MTT_codes,MATCH(loaded!BI767,MTT,0)),"")</f>
        <v/>
      </c>
      <c r="AF767" t="str">
        <f>_xlfn.IFNA(INDEX(MTT_codes,MATCH(loaded!BK767,MTT,0)),"")</f>
        <v/>
      </c>
      <c r="AG767" t="str">
        <f>_xlfn.IFNA(INDEX(MTT_codes,MATCH(loaded!BM767,MTT,0)),"")</f>
        <v/>
      </c>
      <c r="AH767" t="e">
        <f>INDEX(liv_ar_codes,MATCH(loaded!BO767,liv_ar,0))</f>
        <v>#N/A</v>
      </c>
      <c r="AI767" t="str">
        <f>_xlfn.IFNA(INDEX(MTT_codes,MATCH(loaded!BQ767,MTT,0)),"")</f>
        <v/>
      </c>
      <c r="AJ767">
        <f>_xlfn.IFNA(INDEX(mental_codes,MATCH(loaded!BS767,mental,0)),9)</f>
        <v>9</v>
      </c>
    </row>
    <row r="768" spans="2:36">
      <c r="B768">
        <f>loaded!C768</f>
        <v>0</v>
      </c>
      <c r="C768">
        <f>loaded!I768</f>
        <v>0</v>
      </c>
      <c r="D768">
        <f>IF(loaded!K768="Male",1,IF(loaded!K768="Female",2,9))</f>
        <v>9</v>
      </c>
      <c r="E768" s="89" t="e">
        <f>IF(stats!$Y$13,DATE(RIGHT(loaded!M768,4),MID(loaded!M768,3,2),LEFT(loaded!M768,2)),DATE(RIGHT(loaded!M768,4), MID(loaded!M768,4,2),LEFT(loaded!M768,2)))</f>
        <v>#VALUE!</v>
      </c>
      <c r="F768" s="67" t="e">
        <f t="shared" si="22"/>
        <v>#VALUE!</v>
      </c>
      <c r="G768" t="str">
        <f>LEFT(loaded!O768,3)</f>
        <v/>
      </c>
      <c r="H768" s="67" t="str">
        <f>_xlfn.IFNA(INDEX(cntry_codes,MATCH(loaded!Q768,countries,0)),IF(loaded!Q768="","0003",""))</f>
        <v>0003</v>
      </c>
      <c r="I768" t="e">
        <f>INDEX(atsi_codes,MATCH(loaded!S768,atsi,0))</f>
        <v>#N/A</v>
      </c>
      <c r="J768" t="e">
        <f>INDEX(lang_codes,MATCH(loaded!U768,lang,0))</f>
        <v>#N/A</v>
      </c>
      <c r="K768" s="6">
        <f>loaded!W768</f>
        <v>0</v>
      </c>
      <c r="L768" t="e">
        <f>INDEX(us_acc_codes,MATCH(loaded!Y768,us_acc,0))</f>
        <v>#N/A</v>
      </c>
      <c r="M768" t="e">
        <f>INDEX(client_codes,MATCH(loaded!AA768,client,0))</f>
        <v>#N/A</v>
      </c>
      <c r="N768" t="e">
        <f>INDEX(src_ref_codes,MATCH(loaded!AC768,src_ref,0))</f>
        <v>#N/A</v>
      </c>
      <c r="O768" s="89" t="e">
        <f>IF(stats!$Y$13,DATE(RIGHT(loaded!AE768,4),MID(loaded!AE768,3,2),LEFT(loaded!AE768,2)),DATE(RIGHT(loaded!AE768,4),MID(loaded!AE768,4,2),LEFT(loaded!AE768,2)))</f>
        <v>#VALUE!</v>
      </c>
      <c r="P768" s="89" t="e">
        <f>IF(stats!$Y$13,DATE(RIGHT(loaded!AG768,4),MID(loaded!AG768,3,2),LEFT(loaded!AG768,2)),DATE(RIGHT(loaded!AG768,4),MID(loaded!AG768,4,2),LEFT(loaded!AG768,2)))</f>
        <v>#VALUE!</v>
      </c>
      <c r="Q768" s="67" t="e">
        <f t="shared" si="23"/>
        <v>#VALUE!</v>
      </c>
      <c r="R768" t="e">
        <f>INDEX(reces_codes,MATCH(loaded!AI768,reason,0))</f>
        <v>#N/A</v>
      </c>
      <c r="S768" t="e">
        <f>INDEX(TDS_codes,MATCH(loaded!AK768,TDS,0))</f>
        <v>#N/A</v>
      </c>
      <c r="T768" t="e">
        <f>IF(M768=2,"",INDEX(method_codes,MATCH(loaded!AM768,method,0)))</f>
        <v>#N/A</v>
      </c>
      <c r="U768" t="e">
        <f>IF(M768=2,"",INDEX(inj_codes,MATCH(loaded!AO768,inj,0)))</f>
        <v>#N/A</v>
      </c>
      <c r="V768" t="e">
        <f>IF(M768=2,"",INDEX(drug_codes,MATCH(loaded!AQ768,drug,0)))</f>
        <v>#N/A</v>
      </c>
      <c r="W768" t="e">
        <f>IF(M768=2,"",_xlfn.IFNA(INDEX(drug_codes,MATCH(loaded!AS768,drug,0)),""))</f>
        <v>#N/A</v>
      </c>
      <c r="X768" t="e">
        <f>IF(M768=2,"",_xlfn.IFNA(INDEX(drug_codes,MATCH(loaded!AU768,drug,0)),""))</f>
        <v>#N/A</v>
      </c>
      <c r="Y768" t="e">
        <f>IF(M768=2,"",_xlfn.IFNA(INDEX(drug_codes,MATCH(loaded!AW768,drug,0)),""))</f>
        <v>#N/A</v>
      </c>
      <c r="Z768" t="e">
        <f>IF(M768=2,"",_xlfn.IFNA(INDEX(drug_codes,MATCH(loaded!AY768,drug,0)),""))</f>
        <v>#N/A</v>
      </c>
      <c r="AA768" t="e">
        <f>IF(M768=2,"",_xlfn.IFNA(INDEX(drug_codes,MATCH(loaded!BA768,drug,0)),""))</f>
        <v>#N/A</v>
      </c>
      <c r="AB768" t="e">
        <f>INDEX(MTT_codes,MATCH(loaded!BC768,MTT,0))</f>
        <v>#N/A</v>
      </c>
      <c r="AC768" t="str">
        <f>_xlfn.IFNA(INDEX(MTT_codes,MATCH(loaded!BE768,MTT,0)),"")</f>
        <v/>
      </c>
      <c r="AD768" t="str">
        <f>_xlfn.IFNA(INDEX(MTT_codes,MATCH(loaded!BG768,MTT,0)),"")</f>
        <v/>
      </c>
      <c r="AE768" t="str">
        <f>_xlfn.IFNA(INDEX(MTT_codes,MATCH(loaded!BI768,MTT,0)),"")</f>
        <v/>
      </c>
      <c r="AF768" t="str">
        <f>_xlfn.IFNA(INDEX(MTT_codes,MATCH(loaded!BK768,MTT,0)),"")</f>
        <v/>
      </c>
      <c r="AG768" t="str">
        <f>_xlfn.IFNA(INDEX(MTT_codes,MATCH(loaded!BM768,MTT,0)),"")</f>
        <v/>
      </c>
      <c r="AH768" t="e">
        <f>INDEX(liv_ar_codes,MATCH(loaded!BO768,liv_ar,0))</f>
        <v>#N/A</v>
      </c>
      <c r="AI768" t="str">
        <f>_xlfn.IFNA(INDEX(MTT_codes,MATCH(loaded!BQ768,MTT,0)),"")</f>
        <v/>
      </c>
      <c r="AJ768">
        <f>_xlfn.IFNA(INDEX(mental_codes,MATCH(loaded!BS768,mental,0)),9)</f>
        <v>9</v>
      </c>
    </row>
    <row r="769" spans="2:36">
      <c r="B769">
        <f>loaded!C769</f>
        <v>0</v>
      </c>
      <c r="C769">
        <f>loaded!I769</f>
        <v>0</v>
      </c>
      <c r="D769">
        <f>IF(loaded!K769="Male",1,IF(loaded!K769="Female",2,9))</f>
        <v>9</v>
      </c>
      <c r="E769" s="89" t="e">
        <f>IF(stats!$Y$13,DATE(RIGHT(loaded!M769,4),MID(loaded!M769,3,2),LEFT(loaded!M769,2)),DATE(RIGHT(loaded!M769,4), MID(loaded!M769,4,2),LEFT(loaded!M769,2)))</f>
        <v>#VALUE!</v>
      </c>
      <c r="F769" s="67" t="e">
        <f t="shared" ref="F769:F832" si="24">ROUND((O769-E769)/365.25,2)</f>
        <v>#VALUE!</v>
      </c>
      <c r="G769" t="str">
        <f>LEFT(loaded!O769,3)</f>
        <v/>
      </c>
      <c r="H769" s="67" t="str">
        <f>_xlfn.IFNA(INDEX(cntry_codes,MATCH(loaded!Q769,countries,0)),IF(loaded!Q769="","0003",""))</f>
        <v>0003</v>
      </c>
      <c r="I769" t="e">
        <f>INDEX(atsi_codes,MATCH(loaded!S769,atsi,0))</f>
        <v>#N/A</v>
      </c>
      <c r="J769" t="e">
        <f>INDEX(lang_codes,MATCH(loaded!U769,lang,0))</f>
        <v>#N/A</v>
      </c>
      <c r="K769" s="6">
        <f>loaded!W769</f>
        <v>0</v>
      </c>
      <c r="L769" t="e">
        <f>INDEX(us_acc_codes,MATCH(loaded!Y769,us_acc,0))</f>
        <v>#N/A</v>
      </c>
      <c r="M769" t="e">
        <f>INDEX(client_codes,MATCH(loaded!AA769,client,0))</f>
        <v>#N/A</v>
      </c>
      <c r="N769" t="e">
        <f>INDEX(src_ref_codes,MATCH(loaded!AC769,src_ref,0))</f>
        <v>#N/A</v>
      </c>
      <c r="O769" s="89" t="e">
        <f>IF(stats!$Y$13,DATE(RIGHT(loaded!AE769,4),MID(loaded!AE769,3,2),LEFT(loaded!AE769,2)),DATE(RIGHT(loaded!AE769,4),MID(loaded!AE769,4,2),LEFT(loaded!AE769,2)))</f>
        <v>#VALUE!</v>
      </c>
      <c r="P769" s="89" t="e">
        <f>IF(stats!$Y$13,DATE(RIGHT(loaded!AG769,4),MID(loaded!AG769,3,2),LEFT(loaded!AG769,2)),DATE(RIGHT(loaded!AG769,4),MID(loaded!AG769,4,2),LEFT(loaded!AG769,2)))</f>
        <v>#VALUE!</v>
      </c>
      <c r="Q769" s="67" t="e">
        <f t="shared" ref="Q769:Q832" si="25">IF(P769&lt;&gt;"",P769-O769,"")</f>
        <v>#VALUE!</v>
      </c>
      <c r="R769" t="e">
        <f>INDEX(reces_codes,MATCH(loaded!AI769,reason,0))</f>
        <v>#N/A</v>
      </c>
      <c r="S769" t="e">
        <f>INDEX(TDS_codes,MATCH(loaded!AK769,TDS,0))</f>
        <v>#N/A</v>
      </c>
      <c r="T769" t="e">
        <f>IF(M769=2,"",INDEX(method_codes,MATCH(loaded!AM769,method,0)))</f>
        <v>#N/A</v>
      </c>
      <c r="U769" t="e">
        <f>IF(M769=2,"",INDEX(inj_codes,MATCH(loaded!AO769,inj,0)))</f>
        <v>#N/A</v>
      </c>
      <c r="V769" t="e">
        <f>IF(M769=2,"",INDEX(drug_codes,MATCH(loaded!AQ769,drug,0)))</f>
        <v>#N/A</v>
      </c>
      <c r="W769" t="e">
        <f>IF(M769=2,"",_xlfn.IFNA(INDEX(drug_codes,MATCH(loaded!AS769,drug,0)),""))</f>
        <v>#N/A</v>
      </c>
      <c r="X769" t="e">
        <f>IF(M769=2,"",_xlfn.IFNA(INDEX(drug_codes,MATCH(loaded!AU769,drug,0)),""))</f>
        <v>#N/A</v>
      </c>
      <c r="Y769" t="e">
        <f>IF(M769=2,"",_xlfn.IFNA(INDEX(drug_codes,MATCH(loaded!AW769,drug,0)),""))</f>
        <v>#N/A</v>
      </c>
      <c r="Z769" t="e">
        <f>IF(M769=2,"",_xlfn.IFNA(INDEX(drug_codes,MATCH(loaded!AY769,drug,0)),""))</f>
        <v>#N/A</v>
      </c>
      <c r="AA769" t="e">
        <f>IF(M769=2,"",_xlfn.IFNA(INDEX(drug_codes,MATCH(loaded!BA769,drug,0)),""))</f>
        <v>#N/A</v>
      </c>
      <c r="AB769" t="e">
        <f>INDEX(MTT_codes,MATCH(loaded!BC769,MTT,0))</f>
        <v>#N/A</v>
      </c>
      <c r="AC769" t="str">
        <f>_xlfn.IFNA(INDEX(MTT_codes,MATCH(loaded!BE769,MTT,0)),"")</f>
        <v/>
      </c>
      <c r="AD769" t="str">
        <f>_xlfn.IFNA(INDEX(MTT_codes,MATCH(loaded!BG769,MTT,0)),"")</f>
        <v/>
      </c>
      <c r="AE769" t="str">
        <f>_xlfn.IFNA(INDEX(MTT_codes,MATCH(loaded!BI769,MTT,0)),"")</f>
        <v/>
      </c>
      <c r="AF769" t="str">
        <f>_xlfn.IFNA(INDEX(MTT_codes,MATCH(loaded!BK769,MTT,0)),"")</f>
        <v/>
      </c>
      <c r="AG769" t="str">
        <f>_xlfn.IFNA(INDEX(MTT_codes,MATCH(loaded!BM769,MTT,0)),"")</f>
        <v/>
      </c>
      <c r="AH769" t="e">
        <f>INDEX(liv_ar_codes,MATCH(loaded!BO769,liv_ar,0))</f>
        <v>#N/A</v>
      </c>
      <c r="AI769" t="str">
        <f>_xlfn.IFNA(INDEX(MTT_codes,MATCH(loaded!BQ769,MTT,0)),"")</f>
        <v/>
      </c>
      <c r="AJ769">
        <f>_xlfn.IFNA(INDEX(mental_codes,MATCH(loaded!BS769,mental,0)),9)</f>
        <v>9</v>
      </c>
    </row>
    <row r="770" spans="2:36">
      <c r="B770">
        <f>loaded!C770</f>
        <v>0</v>
      </c>
      <c r="C770">
        <f>loaded!I770</f>
        <v>0</v>
      </c>
      <c r="D770">
        <f>IF(loaded!K770="Male",1,IF(loaded!K770="Female",2,9))</f>
        <v>9</v>
      </c>
      <c r="E770" s="89" t="e">
        <f>IF(stats!$Y$13,DATE(RIGHT(loaded!M770,4),MID(loaded!M770,3,2),LEFT(loaded!M770,2)),DATE(RIGHT(loaded!M770,4), MID(loaded!M770,4,2),LEFT(loaded!M770,2)))</f>
        <v>#VALUE!</v>
      </c>
      <c r="F770" s="67" t="e">
        <f t="shared" si="24"/>
        <v>#VALUE!</v>
      </c>
      <c r="G770" t="str">
        <f>LEFT(loaded!O770,3)</f>
        <v/>
      </c>
      <c r="H770" s="67" t="str">
        <f>_xlfn.IFNA(INDEX(cntry_codes,MATCH(loaded!Q770,countries,0)),IF(loaded!Q770="","0003",""))</f>
        <v>0003</v>
      </c>
      <c r="I770" t="e">
        <f>INDEX(atsi_codes,MATCH(loaded!S770,atsi,0))</f>
        <v>#N/A</v>
      </c>
      <c r="J770" t="e">
        <f>INDEX(lang_codes,MATCH(loaded!U770,lang,0))</f>
        <v>#N/A</v>
      </c>
      <c r="K770" s="6">
        <f>loaded!W770</f>
        <v>0</v>
      </c>
      <c r="L770" t="e">
        <f>INDEX(us_acc_codes,MATCH(loaded!Y770,us_acc,0))</f>
        <v>#N/A</v>
      </c>
      <c r="M770" t="e">
        <f>INDEX(client_codes,MATCH(loaded!AA770,client,0))</f>
        <v>#N/A</v>
      </c>
      <c r="N770" t="e">
        <f>INDEX(src_ref_codes,MATCH(loaded!AC770,src_ref,0))</f>
        <v>#N/A</v>
      </c>
      <c r="O770" s="89" t="e">
        <f>IF(stats!$Y$13,DATE(RIGHT(loaded!AE770,4),MID(loaded!AE770,3,2),LEFT(loaded!AE770,2)),DATE(RIGHT(loaded!AE770,4),MID(loaded!AE770,4,2),LEFT(loaded!AE770,2)))</f>
        <v>#VALUE!</v>
      </c>
      <c r="P770" s="89" t="e">
        <f>IF(stats!$Y$13,DATE(RIGHT(loaded!AG770,4),MID(loaded!AG770,3,2),LEFT(loaded!AG770,2)),DATE(RIGHT(loaded!AG770,4),MID(loaded!AG770,4,2),LEFT(loaded!AG770,2)))</f>
        <v>#VALUE!</v>
      </c>
      <c r="Q770" s="67" t="e">
        <f t="shared" si="25"/>
        <v>#VALUE!</v>
      </c>
      <c r="R770" t="e">
        <f>INDEX(reces_codes,MATCH(loaded!AI770,reason,0))</f>
        <v>#N/A</v>
      </c>
      <c r="S770" t="e">
        <f>INDEX(TDS_codes,MATCH(loaded!AK770,TDS,0))</f>
        <v>#N/A</v>
      </c>
      <c r="T770" t="e">
        <f>IF(M770=2,"",INDEX(method_codes,MATCH(loaded!AM770,method,0)))</f>
        <v>#N/A</v>
      </c>
      <c r="U770" t="e">
        <f>IF(M770=2,"",INDEX(inj_codes,MATCH(loaded!AO770,inj,0)))</f>
        <v>#N/A</v>
      </c>
      <c r="V770" t="e">
        <f>IF(M770=2,"",INDEX(drug_codes,MATCH(loaded!AQ770,drug,0)))</f>
        <v>#N/A</v>
      </c>
      <c r="W770" t="e">
        <f>IF(M770=2,"",_xlfn.IFNA(INDEX(drug_codes,MATCH(loaded!AS770,drug,0)),""))</f>
        <v>#N/A</v>
      </c>
      <c r="X770" t="e">
        <f>IF(M770=2,"",_xlfn.IFNA(INDEX(drug_codes,MATCH(loaded!AU770,drug,0)),""))</f>
        <v>#N/A</v>
      </c>
      <c r="Y770" t="e">
        <f>IF(M770=2,"",_xlfn.IFNA(INDEX(drug_codes,MATCH(loaded!AW770,drug,0)),""))</f>
        <v>#N/A</v>
      </c>
      <c r="Z770" t="e">
        <f>IF(M770=2,"",_xlfn.IFNA(INDEX(drug_codes,MATCH(loaded!AY770,drug,0)),""))</f>
        <v>#N/A</v>
      </c>
      <c r="AA770" t="e">
        <f>IF(M770=2,"",_xlfn.IFNA(INDEX(drug_codes,MATCH(loaded!BA770,drug,0)),""))</f>
        <v>#N/A</v>
      </c>
      <c r="AB770" t="e">
        <f>INDEX(MTT_codes,MATCH(loaded!BC770,MTT,0))</f>
        <v>#N/A</v>
      </c>
      <c r="AC770" t="str">
        <f>_xlfn.IFNA(INDEX(MTT_codes,MATCH(loaded!BE770,MTT,0)),"")</f>
        <v/>
      </c>
      <c r="AD770" t="str">
        <f>_xlfn.IFNA(INDEX(MTT_codes,MATCH(loaded!BG770,MTT,0)),"")</f>
        <v/>
      </c>
      <c r="AE770" t="str">
        <f>_xlfn.IFNA(INDEX(MTT_codes,MATCH(loaded!BI770,MTT,0)),"")</f>
        <v/>
      </c>
      <c r="AF770" t="str">
        <f>_xlfn.IFNA(INDEX(MTT_codes,MATCH(loaded!BK770,MTT,0)),"")</f>
        <v/>
      </c>
      <c r="AG770" t="str">
        <f>_xlfn.IFNA(INDEX(MTT_codes,MATCH(loaded!BM770,MTT,0)),"")</f>
        <v/>
      </c>
      <c r="AH770" t="e">
        <f>INDEX(liv_ar_codes,MATCH(loaded!BO770,liv_ar,0))</f>
        <v>#N/A</v>
      </c>
      <c r="AI770" t="str">
        <f>_xlfn.IFNA(INDEX(MTT_codes,MATCH(loaded!BQ770,MTT,0)),"")</f>
        <v/>
      </c>
      <c r="AJ770">
        <f>_xlfn.IFNA(INDEX(mental_codes,MATCH(loaded!BS770,mental,0)),9)</f>
        <v>9</v>
      </c>
    </row>
    <row r="771" spans="2:36">
      <c r="B771">
        <f>loaded!C771</f>
        <v>0</v>
      </c>
      <c r="C771">
        <f>loaded!I771</f>
        <v>0</v>
      </c>
      <c r="D771">
        <f>IF(loaded!K771="Male",1,IF(loaded!K771="Female",2,9))</f>
        <v>9</v>
      </c>
      <c r="E771" s="89" t="e">
        <f>IF(stats!$Y$13,DATE(RIGHT(loaded!M771,4),MID(loaded!M771,3,2),LEFT(loaded!M771,2)),DATE(RIGHT(loaded!M771,4), MID(loaded!M771,4,2),LEFT(loaded!M771,2)))</f>
        <v>#VALUE!</v>
      </c>
      <c r="F771" s="67" t="e">
        <f t="shared" si="24"/>
        <v>#VALUE!</v>
      </c>
      <c r="G771" t="str">
        <f>LEFT(loaded!O771,3)</f>
        <v/>
      </c>
      <c r="H771" s="67" t="str">
        <f>_xlfn.IFNA(INDEX(cntry_codes,MATCH(loaded!Q771,countries,0)),IF(loaded!Q771="","0003",""))</f>
        <v>0003</v>
      </c>
      <c r="I771" t="e">
        <f>INDEX(atsi_codes,MATCH(loaded!S771,atsi,0))</f>
        <v>#N/A</v>
      </c>
      <c r="J771" t="e">
        <f>INDEX(lang_codes,MATCH(loaded!U771,lang,0))</f>
        <v>#N/A</v>
      </c>
      <c r="K771" s="6">
        <f>loaded!W771</f>
        <v>0</v>
      </c>
      <c r="L771" t="e">
        <f>INDEX(us_acc_codes,MATCH(loaded!Y771,us_acc,0))</f>
        <v>#N/A</v>
      </c>
      <c r="M771" t="e">
        <f>INDEX(client_codes,MATCH(loaded!AA771,client,0))</f>
        <v>#N/A</v>
      </c>
      <c r="N771" t="e">
        <f>INDEX(src_ref_codes,MATCH(loaded!AC771,src_ref,0))</f>
        <v>#N/A</v>
      </c>
      <c r="O771" s="89" t="e">
        <f>IF(stats!$Y$13,DATE(RIGHT(loaded!AE771,4),MID(loaded!AE771,3,2),LEFT(loaded!AE771,2)),DATE(RIGHT(loaded!AE771,4),MID(loaded!AE771,4,2),LEFT(loaded!AE771,2)))</f>
        <v>#VALUE!</v>
      </c>
      <c r="P771" s="89" t="e">
        <f>IF(stats!$Y$13,DATE(RIGHT(loaded!AG771,4),MID(loaded!AG771,3,2),LEFT(loaded!AG771,2)),DATE(RIGHT(loaded!AG771,4),MID(loaded!AG771,4,2),LEFT(loaded!AG771,2)))</f>
        <v>#VALUE!</v>
      </c>
      <c r="Q771" s="67" t="e">
        <f t="shared" si="25"/>
        <v>#VALUE!</v>
      </c>
      <c r="R771" t="e">
        <f>INDEX(reces_codes,MATCH(loaded!AI771,reason,0))</f>
        <v>#N/A</v>
      </c>
      <c r="S771" t="e">
        <f>INDEX(TDS_codes,MATCH(loaded!AK771,TDS,0))</f>
        <v>#N/A</v>
      </c>
      <c r="T771" t="e">
        <f>IF(M771=2,"",INDEX(method_codes,MATCH(loaded!AM771,method,0)))</f>
        <v>#N/A</v>
      </c>
      <c r="U771" t="e">
        <f>IF(M771=2,"",INDEX(inj_codes,MATCH(loaded!AO771,inj,0)))</f>
        <v>#N/A</v>
      </c>
      <c r="V771" t="e">
        <f>IF(M771=2,"",INDEX(drug_codes,MATCH(loaded!AQ771,drug,0)))</f>
        <v>#N/A</v>
      </c>
      <c r="W771" t="e">
        <f>IF(M771=2,"",_xlfn.IFNA(INDEX(drug_codes,MATCH(loaded!AS771,drug,0)),""))</f>
        <v>#N/A</v>
      </c>
      <c r="X771" t="e">
        <f>IF(M771=2,"",_xlfn.IFNA(INDEX(drug_codes,MATCH(loaded!AU771,drug,0)),""))</f>
        <v>#N/A</v>
      </c>
      <c r="Y771" t="e">
        <f>IF(M771=2,"",_xlfn.IFNA(INDEX(drug_codes,MATCH(loaded!AW771,drug,0)),""))</f>
        <v>#N/A</v>
      </c>
      <c r="Z771" t="e">
        <f>IF(M771=2,"",_xlfn.IFNA(INDEX(drug_codes,MATCH(loaded!AY771,drug,0)),""))</f>
        <v>#N/A</v>
      </c>
      <c r="AA771" t="e">
        <f>IF(M771=2,"",_xlfn.IFNA(INDEX(drug_codes,MATCH(loaded!BA771,drug,0)),""))</f>
        <v>#N/A</v>
      </c>
      <c r="AB771" t="e">
        <f>INDEX(MTT_codes,MATCH(loaded!BC771,MTT,0))</f>
        <v>#N/A</v>
      </c>
      <c r="AC771" t="str">
        <f>_xlfn.IFNA(INDEX(MTT_codes,MATCH(loaded!BE771,MTT,0)),"")</f>
        <v/>
      </c>
      <c r="AD771" t="str">
        <f>_xlfn.IFNA(INDEX(MTT_codes,MATCH(loaded!BG771,MTT,0)),"")</f>
        <v/>
      </c>
      <c r="AE771" t="str">
        <f>_xlfn.IFNA(INDEX(MTT_codes,MATCH(loaded!BI771,MTT,0)),"")</f>
        <v/>
      </c>
      <c r="AF771" t="str">
        <f>_xlfn.IFNA(INDEX(MTT_codes,MATCH(loaded!BK771,MTT,0)),"")</f>
        <v/>
      </c>
      <c r="AG771" t="str">
        <f>_xlfn.IFNA(INDEX(MTT_codes,MATCH(loaded!BM771,MTT,0)),"")</f>
        <v/>
      </c>
      <c r="AH771" t="e">
        <f>INDEX(liv_ar_codes,MATCH(loaded!BO771,liv_ar,0))</f>
        <v>#N/A</v>
      </c>
      <c r="AI771" t="str">
        <f>_xlfn.IFNA(INDEX(MTT_codes,MATCH(loaded!BQ771,MTT,0)),"")</f>
        <v/>
      </c>
      <c r="AJ771">
        <f>_xlfn.IFNA(INDEX(mental_codes,MATCH(loaded!BS771,mental,0)),9)</f>
        <v>9</v>
      </c>
    </row>
    <row r="772" spans="2:36">
      <c r="B772">
        <f>loaded!C772</f>
        <v>0</v>
      </c>
      <c r="C772">
        <f>loaded!I772</f>
        <v>0</v>
      </c>
      <c r="D772">
        <f>IF(loaded!K772="Male",1,IF(loaded!K772="Female",2,9))</f>
        <v>9</v>
      </c>
      <c r="E772" s="89" t="e">
        <f>IF(stats!$Y$13,DATE(RIGHT(loaded!M772,4),MID(loaded!M772,3,2),LEFT(loaded!M772,2)),DATE(RIGHT(loaded!M772,4), MID(loaded!M772,4,2),LEFT(loaded!M772,2)))</f>
        <v>#VALUE!</v>
      </c>
      <c r="F772" s="67" t="e">
        <f t="shared" si="24"/>
        <v>#VALUE!</v>
      </c>
      <c r="G772" t="str">
        <f>LEFT(loaded!O772,3)</f>
        <v/>
      </c>
      <c r="H772" s="67" t="str">
        <f>_xlfn.IFNA(INDEX(cntry_codes,MATCH(loaded!Q772,countries,0)),IF(loaded!Q772="","0003",""))</f>
        <v>0003</v>
      </c>
      <c r="I772" t="e">
        <f>INDEX(atsi_codes,MATCH(loaded!S772,atsi,0))</f>
        <v>#N/A</v>
      </c>
      <c r="J772" t="e">
        <f>INDEX(lang_codes,MATCH(loaded!U772,lang,0))</f>
        <v>#N/A</v>
      </c>
      <c r="K772" s="6">
        <f>loaded!W772</f>
        <v>0</v>
      </c>
      <c r="L772" t="e">
        <f>INDEX(us_acc_codes,MATCH(loaded!Y772,us_acc,0))</f>
        <v>#N/A</v>
      </c>
      <c r="M772" t="e">
        <f>INDEX(client_codes,MATCH(loaded!AA772,client,0))</f>
        <v>#N/A</v>
      </c>
      <c r="N772" t="e">
        <f>INDEX(src_ref_codes,MATCH(loaded!AC772,src_ref,0))</f>
        <v>#N/A</v>
      </c>
      <c r="O772" s="89" t="e">
        <f>IF(stats!$Y$13,DATE(RIGHT(loaded!AE772,4),MID(loaded!AE772,3,2),LEFT(loaded!AE772,2)),DATE(RIGHT(loaded!AE772,4),MID(loaded!AE772,4,2),LEFT(loaded!AE772,2)))</f>
        <v>#VALUE!</v>
      </c>
      <c r="P772" s="89" t="e">
        <f>IF(stats!$Y$13,DATE(RIGHT(loaded!AG772,4),MID(loaded!AG772,3,2),LEFT(loaded!AG772,2)),DATE(RIGHT(loaded!AG772,4),MID(loaded!AG772,4,2),LEFT(loaded!AG772,2)))</f>
        <v>#VALUE!</v>
      </c>
      <c r="Q772" s="67" t="e">
        <f t="shared" si="25"/>
        <v>#VALUE!</v>
      </c>
      <c r="R772" t="e">
        <f>INDEX(reces_codes,MATCH(loaded!AI772,reason,0))</f>
        <v>#N/A</v>
      </c>
      <c r="S772" t="e">
        <f>INDEX(TDS_codes,MATCH(loaded!AK772,TDS,0))</f>
        <v>#N/A</v>
      </c>
      <c r="T772" t="e">
        <f>IF(M772=2,"",INDEX(method_codes,MATCH(loaded!AM772,method,0)))</f>
        <v>#N/A</v>
      </c>
      <c r="U772" t="e">
        <f>IF(M772=2,"",INDEX(inj_codes,MATCH(loaded!AO772,inj,0)))</f>
        <v>#N/A</v>
      </c>
      <c r="V772" t="e">
        <f>IF(M772=2,"",INDEX(drug_codes,MATCH(loaded!AQ772,drug,0)))</f>
        <v>#N/A</v>
      </c>
      <c r="W772" t="e">
        <f>IF(M772=2,"",_xlfn.IFNA(INDEX(drug_codes,MATCH(loaded!AS772,drug,0)),""))</f>
        <v>#N/A</v>
      </c>
      <c r="X772" t="e">
        <f>IF(M772=2,"",_xlfn.IFNA(INDEX(drug_codes,MATCH(loaded!AU772,drug,0)),""))</f>
        <v>#N/A</v>
      </c>
      <c r="Y772" t="e">
        <f>IF(M772=2,"",_xlfn.IFNA(INDEX(drug_codes,MATCH(loaded!AW772,drug,0)),""))</f>
        <v>#N/A</v>
      </c>
      <c r="Z772" t="e">
        <f>IF(M772=2,"",_xlfn.IFNA(INDEX(drug_codes,MATCH(loaded!AY772,drug,0)),""))</f>
        <v>#N/A</v>
      </c>
      <c r="AA772" t="e">
        <f>IF(M772=2,"",_xlfn.IFNA(INDEX(drug_codes,MATCH(loaded!BA772,drug,0)),""))</f>
        <v>#N/A</v>
      </c>
      <c r="AB772" t="e">
        <f>INDEX(MTT_codes,MATCH(loaded!BC772,MTT,0))</f>
        <v>#N/A</v>
      </c>
      <c r="AC772" t="str">
        <f>_xlfn.IFNA(INDEX(MTT_codes,MATCH(loaded!BE772,MTT,0)),"")</f>
        <v/>
      </c>
      <c r="AD772" t="str">
        <f>_xlfn.IFNA(INDEX(MTT_codes,MATCH(loaded!BG772,MTT,0)),"")</f>
        <v/>
      </c>
      <c r="AE772" t="str">
        <f>_xlfn.IFNA(INDEX(MTT_codes,MATCH(loaded!BI772,MTT,0)),"")</f>
        <v/>
      </c>
      <c r="AF772" t="str">
        <f>_xlfn.IFNA(INDEX(MTT_codes,MATCH(loaded!BK772,MTT,0)),"")</f>
        <v/>
      </c>
      <c r="AG772" t="str">
        <f>_xlfn.IFNA(INDEX(MTT_codes,MATCH(loaded!BM772,MTT,0)),"")</f>
        <v/>
      </c>
      <c r="AH772" t="e">
        <f>INDEX(liv_ar_codes,MATCH(loaded!BO772,liv_ar,0))</f>
        <v>#N/A</v>
      </c>
      <c r="AI772" t="str">
        <f>_xlfn.IFNA(INDEX(MTT_codes,MATCH(loaded!BQ772,MTT,0)),"")</f>
        <v/>
      </c>
      <c r="AJ772">
        <f>_xlfn.IFNA(INDEX(mental_codes,MATCH(loaded!BS772,mental,0)),9)</f>
        <v>9</v>
      </c>
    </row>
    <row r="773" spans="2:36">
      <c r="B773">
        <f>loaded!C773</f>
        <v>0</v>
      </c>
      <c r="C773">
        <f>loaded!I773</f>
        <v>0</v>
      </c>
      <c r="D773">
        <f>IF(loaded!K773="Male",1,IF(loaded!K773="Female",2,9))</f>
        <v>9</v>
      </c>
      <c r="E773" s="89" t="e">
        <f>IF(stats!$Y$13,DATE(RIGHT(loaded!M773,4),MID(loaded!M773,3,2),LEFT(loaded!M773,2)),DATE(RIGHT(loaded!M773,4), MID(loaded!M773,4,2),LEFT(loaded!M773,2)))</f>
        <v>#VALUE!</v>
      </c>
      <c r="F773" s="67" t="e">
        <f t="shared" si="24"/>
        <v>#VALUE!</v>
      </c>
      <c r="G773" t="str">
        <f>LEFT(loaded!O773,3)</f>
        <v/>
      </c>
      <c r="H773" s="67" t="str">
        <f>_xlfn.IFNA(INDEX(cntry_codes,MATCH(loaded!Q773,countries,0)),IF(loaded!Q773="","0003",""))</f>
        <v>0003</v>
      </c>
      <c r="I773" t="e">
        <f>INDEX(atsi_codes,MATCH(loaded!S773,atsi,0))</f>
        <v>#N/A</v>
      </c>
      <c r="J773" t="e">
        <f>INDEX(lang_codes,MATCH(loaded!U773,lang,0))</f>
        <v>#N/A</v>
      </c>
      <c r="K773" s="6">
        <f>loaded!W773</f>
        <v>0</v>
      </c>
      <c r="L773" t="e">
        <f>INDEX(us_acc_codes,MATCH(loaded!Y773,us_acc,0))</f>
        <v>#N/A</v>
      </c>
      <c r="M773" t="e">
        <f>INDEX(client_codes,MATCH(loaded!AA773,client,0))</f>
        <v>#N/A</v>
      </c>
      <c r="N773" t="e">
        <f>INDEX(src_ref_codes,MATCH(loaded!AC773,src_ref,0))</f>
        <v>#N/A</v>
      </c>
      <c r="O773" s="89" t="e">
        <f>IF(stats!$Y$13,DATE(RIGHT(loaded!AE773,4),MID(loaded!AE773,3,2),LEFT(loaded!AE773,2)),DATE(RIGHT(loaded!AE773,4),MID(loaded!AE773,4,2),LEFT(loaded!AE773,2)))</f>
        <v>#VALUE!</v>
      </c>
      <c r="P773" s="89" t="e">
        <f>IF(stats!$Y$13,DATE(RIGHT(loaded!AG773,4),MID(loaded!AG773,3,2),LEFT(loaded!AG773,2)),DATE(RIGHT(loaded!AG773,4),MID(loaded!AG773,4,2),LEFT(loaded!AG773,2)))</f>
        <v>#VALUE!</v>
      </c>
      <c r="Q773" s="67" t="e">
        <f t="shared" si="25"/>
        <v>#VALUE!</v>
      </c>
      <c r="R773" t="e">
        <f>INDEX(reces_codes,MATCH(loaded!AI773,reason,0))</f>
        <v>#N/A</v>
      </c>
      <c r="S773" t="e">
        <f>INDEX(TDS_codes,MATCH(loaded!AK773,TDS,0))</f>
        <v>#N/A</v>
      </c>
      <c r="T773" t="e">
        <f>IF(M773=2,"",INDEX(method_codes,MATCH(loaded!AM773,method,0)))</f>
        <v>#N/A</v>
      </c>
      <c r="U773" t="e">
        <f>IF(M773=2,"",INDEX(inj_codes,MATCH(loaded!AO773,inj,0)))</f>
        <v>#N/A</v>
      </c>
      <c r="V773" t="e">
        <f>IF(M773=2,"",INDEX(drug_codes,MATCH(loaded!AQ773,drug,0)))</f>
        <v>#N/A</v>
      </c>
      <c r="W773" t="e">
        <f>IF(M773=2,"",_xlfn.IFNA(INDEX(drug_codes,MATCH(loaded!AS773,drug,0)),""))</f>
        <v>#N/A</v>
      </c>
      <c r="X773" t="e">
        <f>IF(M773=2,"",_xlfn.IFNA(INDEX(drug_codes,MATCH(loaded!AU773,drug,0)),""))</f>
        <v>#N/A</v>
      </c>
      <c r="Y773" t="e">
        <f>IF(M773=2,"",_xlfn.IFNA(INDEX(drug_codes,MATCH(loaded!AW773,drug,0)),""))</f>
        <v>#N/A</v>
      </c>
      <c r="Z773" t="e">
        <f>IF(M773=2,"",_xlfn.IFNA(INDEX(drug_codes,MATCH(loaded!AY773,drug,0)),""))</f>
        <v>#N/A</v>
      </c>
      <c r="AA773" t="e">
        <f>IF(M773=2,"",_xlfn.IFNA(INDEX(drug_codes,MATCH(loaded!BA773,drug,0)),""))</f>
        <v>#N/A</v>
      </c>
      <c r="AB773" t="e">
        <f>INDEX(MTT_codes,MATCH(loaded!BC773,MTT,0))</f>
        <v>#N/A</v>
      </c>
      <c r="AC773" t="str">
        <f>_xlfn.IFNA(INDEX(MTT_codes,MATCH(loaded!BE773,MTT,0)),"")</f>
        <v/>
      </c>
      <c r="AD773" t="str">
        <f>_xlfn.IFNA(INDEX(MTT_codes,MATCH(loaded!BG773,MTT,0)),"")</f>
        <v/>
      </c>
      <c r="AE773" t="str">
        <f>_xlfn.IFNA(INDEX(MTT_codes,MATCH(loaded!BI773,MTT,0)),"")</f>
        <v/>
      </c>
      <c r="AF773" t="str">
        <f>_xlfn.IFNA(INDEX(MTT_codes,MATCH(loaded!BK773,MTT,0)),"")</f>
        <v/>
      </c>
      <c r="AG773" t="str">
        <f>_xlfn.IFNA(INDEX(MTT_codes,MATCH(loaded!BM773,MTT,0)),"")</f>
        <v/>
      </c>
      <c r="AH773" t="e">
        <f>INDEX(liv_ar_codes,MATCH(loaded!BO773,liv_ar,0))</f>
        <v>#N/A</v>
      </c>
      <c r="AI773" t="str">
        <f>_xlfn.IFNA(INDEX(MTT_codes,MATCH(loaded!BQ773,MTT,0)),"")</f>
        <v/>
      </c>
      <c r="AJ773">
        <f>_xlfn.IFNA(INDEX(mental_codes,MATCH(loaded!BS773,mental,0)),9)</f>
        <v>9</v>
      </c>
    </row>
    <row r="774" spans="2:36">
      <c r="B774">
        <f>loaded!C774</f>
        <v>0</v>
      </c>
      <c r="C774">
        <f>loaded!I774</f>
        <v>0</v>
      </c>
      <c r="D774">
        <f>IF(loaded!K774="Male",1,IF(loaded!K774="Female",2,9))</f>
        <v>9</v>
      </c>
      <c r="E774" s="89" t="e">
        <f>IF(stats!$Y$13,DATE(RIGHT(loaded!M774,4),MID(loaded!M774,3,2),LEFT(loaded!M774,2)),DATE(RIGHT(loaded!M774,4), MID(loaded!M774,4,2),LEFT(loaded!M774,2)))</f>
        <v>#VALUE!</v>
      </c>
      <c r="F774" s="67" t="e">
        <f t="shared" si="24"/>
        <v>#VALUE!</v>
      </c>
      <c r="G774" t="str">
        <f>LEFT(loaded!O774,3)</f>
        <v/>
      </c>
      <c r="H774" s="67" t="str">
        <f>_xlfn.IFNA(INDEX(cntry_codes,MATCH(loaded!Q774,countries,0)),IF(loaded!Q774="","0003",""))</f>
        <v>0003</v>
      </c>
      <c r="I774" t="e">
        <f>INDEX(atsi_codes,MATCH(loaded!S774,atsi,0))</f>
        <v>#N/A</v>
      </c>
      <c r="J774" t="e">
        <f>INDEX(lang_codes,MATCH(loaded!U774,lang,0))</f>
        <v>#N/A</v>
      </c>
      <c r="K774" s="6">
        <f>loaded!W774</f>
        <v>0</v>
      </c>
      <c r="L774" t="e">
        <f>INDEX(us_acc_codes,MATCH(loaded!Y774,us_acc,0))</f>
        <v>#N/A</v>
      </c>
      <c r="M774" t="e">
        <f>INDEX(client_codes,MATCH(loaded!AA774,client,0))</f>
        <v>#N/A</v>
      </c>
      <c r="N774" t="e">
        <f>INDEX(src_ref_codes,MATCH(loaded!AC774,src_ref,0))</f>
        <v>#N/A</v>
      </c>
      <c r="O774" s="89" t="e">
        <f>IF(stats!$Y$13,DATE(RIGHT(loaded!AE774,4),MID(loaded!AE774,3,2),LEFT(loaded!AE774,2)),DATE(RIGHT(loaded!AE774,4),MID(loaded!AE774,4,2),LEFT(loaded!AE774,2)))</f>
        <v>#VALUE!</v>
      </c>
      <c r="P774" s="89" t="e">
        <f>IF(stats!$Y$13,DATE(RIGHT(loaded!AG774,4),MID(loaded!AG774,3,2),LEFT(loaded!AG774,2)),DATE(RIGHT(loaded!AG774,4),MID(loaded!AG774,4,2),LEFT(loaded!AG774,2)))</f>
        <v>#VALUE!</v>
      </c>
      <c r="Q774" s="67" t="e">
        <f t="shared" si="25"/>
        <v>#VALUE!</v>
      </c>
      <c r="R774" t="e">
        <f>INDEX(reces_codes,MATCH(loaded!AI774,reason,0))</f>
        <v>#N/A</v>
      </c>
      <c r="S774" t="e">
        <f>INDEX(TDS_codes,MATCH(loaded!AK774,TDS,0))</f>
        <v>#N/A</v>
      </c>
      <c r="T774" t="e">
        <f>IF(M774=2,"",INDEX(method_codes,MATCH(loaded!AM774,method,0)))</f>
        <v>#N/A</v>
      </c>
      <c r="U774" t="e">
        <f>IF(M774=2,"",INDEX(inj_codes,MATCH(loaded!AO774,inj,0)))</f>
        <v>#N/A</v>
      </c>
      <c r="V774" t="e">
        <f>IF(M774=2,"",INDEX(drug_codes,MATCH(loaded!AQ774,drug,0)))</f>
        <v>#N/A</v>
      </c>
      <c r="W774" t="e">
        <f>IF(M774=2,"",_xlfn.IFNA(INDEX(drug_codes,MATCH(loaded!AS774,drug,0)),""))</f>
        <v>#N/A</v>
      </c>
      <c r="X774" t="e">
        <f>IF(M774=2,"",_xlfn.IFNA(INDEX(drug_codes,MATCH(loaded!AU774,drug,0)),""))</f>
        <v>#N/A</v>
      </c>
      <c r="Y774" t="e">
        <f>IF(M774=2,"",_xlfn.IFNA(INDEX(drug_codes,MATCH(loaded!AW774,drug,0)),""))</f>
        <v>#N/A</v>
      </c>
      <c r="Z774" t="e">
        <f>IF(M774=2,"",_xlfn.IFNA(INDEX(drug_codes,MATCH(loaded!AY774,drug,0)),""))</f>
        <v>#N/A</v>
      </c>
      <c r="AA774" t="e">
        <f>IF(M774=2,"",_xlfn.IFNA(INDEX(drug_codes,MATCH(loaded!BA774,drug,0)),""))</f>
        <v>#N/A</v>
      </c>
      <c r="AB774" t="e">
        <f>INDEX(MTT_codes,MATCH(loaded!BC774,MTT,0))</f>
        <v>#N/A</v>
      </c>
      <c r="AC774" t="str">
        <f>_xlfn.IFNA(INDEX(MTT_codes,MATCH(loaded!BE774,MTT,0)),"")</f>
        <v/>
      </c>
      <c r="AD774" t="str">
        <f>_xlfn.IFNA(INDEX(MTT_codes,MATCH(loaded!BG774,MTT,0)),"")</f>
        <v/>
      </c>
      <c r="AE774" t="str">
        <f>_xlfn.IFNA(INDEX(MTT_codes,MATCH(loaded!BI774,MTT,0)),"")</f>
        <v/>
      </c>
      <c r="AF774" t="str">
        <f>_xlfn.IFNA(INDEX(MTT_codes,MATCH(loaded!BK774,MTT,0)),"")</f>
        <v/>
      </c>
      <c r="AG774" t="str">
        <f>_xlfn.IFNA(INDEX(MTT_codes,MATCH(loaded!BM774,MTT,0)),"")</f>
        <v/>
      </c>
      <c r="AH774" t="e">
        <f>INDEX(liv_ar_codes,MATCH(loaded!BO774,liv_ar,0))</f>
        <v>#N/A</v>
      </c>
      <c r="AI774" t="str">
        <f>_xlfn.IFNA(INDEX(MTT_codes,MATCH(loaded!BQ774,MTT,0)),"")</f>
        <v/>
      </c>
      <c r="AJ774">
        <f>_xlfn.IFNA(INDEX(mental_codes,MATCH(loaded!BS774,mental,0)),9)</f>
        <v>9</v>
      </c>
    </row>
    <row r="775" spans="2:36">
      <c r="B775">
        <f>loaded!C775</f>
        <v>0</v>
      </c>
      <c r="C775">
        <f>loaded!I775</f>
        <v>0</v>
      </c>
      <c r="D775">
        <f>IF(loaded!K775="Male",1,IF(loaded!K775="Female",2,9))</f>
        <v>9</v>
      </c>
      <c r="E775" s="89" t="e">
        <f>IF(stats!$Y$13,DATE(RIGHT(loaded!M775,4),MID(loaded!M775,3,2),LEFT(loaded!M775,2)),DATE(RIGHT(loaded!M775,4), MID(loaded!M775,4,2),LEFT(loaded!M775,2)))</f>
        <v>#VALUE!</v>
      </c>
      <c r="F775" s="67" t="e">
        <f t="shared" si="24"/>
        <v>#VALUE!</v>
      </c>
      <c r="G775" t="str">
        <f>LEFT(loaded!O775,3)</f>
        <v/>
      </c>
      <c r="H775" s="67" t="str">
        <f>_xlfn.IFNA(INDEX(cntry_codes,MATCH(loaded!Q775,countries,0)),IF(loaded!Q775="","0003",""))</f>
        <v>0003</v>
      </c>
      <c r="I775" t="e">
        <f>INDEX(atsi_codes,MATCH(loaded!S775,atsi,0))</f>
        <v>#N/A</v>
      </c>
      <c r="J775" t="e">
        <f>INDEX(lang_codes,MATCH(loaded!U775,lang,0))</f>
        <v>#N/A</v>
      </c>
      <c r="K775" s="6">
        <f>loaded!W775</f>
        <v>0</v>
      </c>
      <c r="L775" t="e">
        <f>INDEX(us_acc_codes,MATCH(loaded!Y775,us_acc,0))</f>
        <v>#N/A</v>
      </c>
      <c r="M775" t="e">
        <f>INDEX(client_codes,MATCH(loaded!AA775,client,0))</f>
        <v>#N/A</v>
      </c>
      <c r="N775" t="e">
        <f>INDEX(src_ref_codes,MATCH(loaded!AC775,src_ref,0))</f>
        <v>#N/A</v>
      </c>
      <c r="O775" s="89" t="e">
        <f>IF(stats!$Y$13,DATE(RIGHT(loaded!AE775,4),MID(loaded!AE775,3,2),LEFT(loaded!AE775,2)),DATE(RIGHT(loaded!AE775,4),MID(loaded!AE775,4,2),LEFT(loaded!AE775,2)))</f>
        <v>#VALUE!</v>
      </c>
      <c r="P775" s="89" t="e">
        <f>IF(stats!$Y$13,DATE(RIGHT(loaded!AG775,4),MID(loaded!AG775,3,2),LEFT(loaded!AG775,2)),DATE(RIGHT(loaded!AG775,4),MID(loaded!AG775,4,2),LEFT(loaded!AG775,2)))</f>
        <v>#VALUE!</v>
      </c>
      <c r="Q775" s="67" t="e">
        <f t="shared" si="25"/>
        <v>#VALUE!</v>
      </c>
      <c r="R775" t="e">
        <f>INDEX(reces_codes,MATCH(loaded!AI775,reason,0))</f>
        <v>#N/A</v>
      </c>
      <c r="S775" t="e">
        <f>INDEX(TDS_codes,MATCH(loaded!AK775,TDS,0))</f>
        <v>#N/A</v>
      </c>
      <c r="T775" t="e">
        <f>IF(M775=2,"",INDEX(method_codes,MATCH(loaded!AM775,method,0)))</f>
        <v>#N/A</v>
      </c>
      <c r="U775" t="e">
        <f>IF(M775=2,"",INDEX(inj_codes,MATCH(loaded!AO775,inj,0)))</f>
        <v>#N/A</v>
      </c>
      <c r="V775" t="e">
        <f>IF(M775=2,"",INDEX(drug_codes,MATCH(loaded!AQ775,drug,0)))</f>
        <v>#N/A</v>
      </c>
      <c r="W775" t="e">
        <f>IF(M775=2,"",_xlfn.IFNA(INDEX(drug_codes,MATCH(loaded!AS775,drug,0)),""))</f>
        <v>#N/A</v>
      </c>
      <c r="X775" t="e">
        <f>IF(M775=2,"",_xlfn.IFNA(INDEX(drug_codes,MATCH(loaded!AU775,drug,0)),""))</f>
        <v>#N/A</v>
      </c>
      <c r="Y775" t="e">
        <f>IF(M775=2,"",_xlfn.IFNA(INDEX(drug_codes,MATCH(loaded!AW775,drug,0)),""))</f>
        <v>#N/A</v>
      </c>
      <c r="Z775" t="e">
        <f>IF(M775=2,"",_xlfn.IFNA(INDEX(drug_codes,MATCH(loaded!AY775,drug,0)),""))</f>
        <v>#N/A</v>
      </c>
      <c r="AA775" t="e">
        <f>IF(M775=2,"",_xlfn.IFNA(INDEX(drug_codes,MATCH(loaded!BA775,drug,0)),""))</f>
        <v>#N/A</v>
      </c>
      <c r="AB775" t="e">
        <f>INDEX(MTT_codes,MATCH(loaded!BC775,MTT,0))</f>
        <v>#N/A</v>
      </c>
      <c r="AC775" t="str">
        <f>_xlfn.IFNA(INDEX(MTT_codes,MATCH(loaded!BE775,MTT,0)),"")</f>
        <v/>
      </c>
      <c r="AD775" t="str">
        <f>_xlfn.IFNA(INDEX(MTT_codes,MATCH(loaded!BG775,MTT,0)),"")</f>
        <v/>
      </c>
      <c r="AE775" t="str">
        <f>_xlfn.IFNA(INDEX(MTT_codes,MATCH(loaded!BI775,MTT,0)),"")</f>
        <v/>
      </c>
      <c r="AF775" t="str">
        <f>_xlfn.IFNA(INDEX(MTT_codes,MATCH(loaded!BK775,MTT,0)),"")</f>
        <v/>
      </c>
      <c r="AG775" t="str">
        <f>_xlfn.IFNA(INDEX(MTT_codes,MATCH(loaded!BM775,MTT,0)),"")</f>
        <v/>
      </c>
      <c r="AH775" t="e">
        <f>INDEX(liv_ar_codes,MATCH(loaded!BO775,liv_ar,0))</f>
        <v>#N/A</v>
      </c>
      <c r="AI775" t="str">
        <f>_xlfn.IFNA(INDEX(MTT_codes,MATCH(loaded!BQ775,MTT,0)),"")</f>
        <v/>
      </c>
      <c r="AJ775">
        <f>_xlfn.IFNA(INDEX(mental_codes,MATCH(loaded!BS775,mental,0)),9)</f>
        <v>9</v>
      </c>
    </row>
    <row r="776" spans="2:36">
      <c r="B776">
        <f>loaded!C776</f>
        <v>0</v>
      </c>
      <c r="C776">
        <f>loaded!I776</f>
        <v>0</v>
      </c>
      <c r="D776">
        <f>IF(loaded!K776="Male",1,IF(loaded!K776="Female",2,9))</f>
        <v>9</v>
      </c>
      <c r="E776" s="89" t="e">
        <f>IF(stats!$Y$13,DATE(RIGHT(loaded!M776,4),MID(loaded!M776,3,2),LEFT(loaded!M776,2)),DATE(RIGHT(loaded!M776,4), MID(loaded!M776,4,2),LEFT(loaded!M776,2)))</f>
        <v>#VALUE!</v>
      </c>
      <c r="F776" s="67" t="e">
        <f t="shared" si="24"/>
        <v>#VALUE!</v>
      </c>
      <c r="G776" t="str">
        <f>LEFT(loaded!O776,3)</f>
        <v/>
      </c>
      <c r="H776" s="67" t="str">
        <f>_xlfn.IFNA(INDEX(cntry_codes,MATCH(loaded!Q776,countries,0)),IF(loaded!Q776="","0003",""))</f>
        <v>0003</v>
      </c>
      <c r="I776" t="e">
        <f>INDEX(atsi_codes,MATCH(loaded!S776,atsi,0))</f>
        <v>#N/A</v>
      </c>
      <c r="J776" t="e">
        <f>INDEX(lang_codes,MATCH(loaded!U776,lang,0))</f>
        <v>#N/A</v>
      </c>
      <c r="K776" s="6">
        <f>loaded!W776</f>
        <v>0</v>
      </c>
      <c r="L776" t="e">
        <f>INDEX(us_acc_codes,MATCH(loaded!Y776,us_acc,0))</f>
        <v>#N/A</v>
      </c>
      <c r="M776" t="e">
        <f>INDEX(client_codes,MATCH(loaded!AA776,client,0))</f>
        <v>#N/A</v>
      </c>
      <c r="N776" t="e">
        <f>INDEX(src_ref_codes,MATCH(loaded!AC776,src_ref,0))</f>
        <v>#N/A</v>
      </c>
      <c r="O776" s="89" t="e">
        <f>IF(stats!$Y$13,DATE(RIGHT(loaded!AE776,4),MID(loaded!AE776,3,2),LEFT(loaded!AE776,2)),DATE(RIGHT(loaded!AE776,4),MID(loaded!AE776,4,2),LEFT(loaded!AE776,2)))</f>
        <v>#VALUE!</v>
      </c>
      <c r="P776" s="89" t="e">
        <f>IF(stats!$Y$13,DATE(RIGHT(loaded!AG776,4),MID(loaded!AG776,3,2),LEFT(loaded!AG776,2)),DATE(RIGHT(loaded!AG776,4),MID(loaded!AG776,4,2),LEFT(loaded!AG776,2)))</f>
        <v>#VALUE!</v>
      </c>
      <c r="Q776" s="67" t="e">
        <f t="shared" si="25"/>
        <v>#VALUE!</v>
      </c>
      <c r="R776" t="e">
        <f>INDEX(reces_codes,MATCH(loaded!AI776,reason,0))</f>
        <v>#N/A</v>
      </c>
      <c r="S776" t="e">
        <f>INDEX(TDS_codes,MATCH(loaded!AK776,TDS,0))</f>
        <v>#N/A</v>
      </c>
      <c r="T776" t="e">
        <f>IF(M776=2,"",INDEX(method_codes,MATCH(loaded!AM776,method,0)))</f>
        <v>#N/A</v>
      </c>
      <c r="U776" t="e">
        <f>IF(M776=2,"",INDEX(inj_codes,MATCH(loaded!AO776,inj,0)))</f>
        <v>#N/A</v>
      </c>
      <c r="V776" t="e">
        <f>IF(M776=2,"",INDEX(drug_codes,MATCH(loaded!AQ776,drug,0)))</f>
        <v>#N/A</v>
      </c>
      <c r="W776" t="e">
        <f>IF(M776=2,"",_xlfn.IFNA(INDEX(drug_codes,MATCH(loaded!AS776,drug,0)),""))</f>
        <v>#N/A</v>
      </c>
      <c r="X776" t="e">
        <f>IF(M776=2,"",_xlfn.IFNA(INDEX(drug_codes,MATCH(loaded!AU776,drug,0)),""))</f>
        <v>#N/A</v>
      </c>
      <c r="Y776" t="e">
        <f>IF(M776=2,"",_xlfn.IFNA(INDEX(drug_codes,MATCH(loaded!AW776,drug,0)),""))</f>
        <v>#N/A</v>
      </c>
      <c r="Z776" t="e">
        <f>IF(M776=2,"",_xlfn.IFNA(INDEX(drug_codes,MATCH(loaded!AY776,drug,0)),""))</f>
        <v>#N/A</v>
      </c>
      <c r="AA776" t="e">
        <f>IF(M776=2,"",_xlfn.IFNA(INDEX(drug_codes,MATCH(loaded!BA776,drug,0)),""))</f>
        <v>#N/A</v>
      </c>
      <c r="AB776" t="e">
        <f>INDEX(MTT_codes,MATCH(loaded!BC776,MTT,0))</f>
        <v>#N/A</v>
      </c>
      <c r="AC776" t="str">
        <f>_xlfn.IFNA(INDEX(MTT_codes,MATCH(loaded!BE776,MTT,0)),"")</f>
        <v/>
      </c>
      <c r="AD776" t="str">
        <f>_xlfn.IFNA(INDEX(MTT_codes,MATCH(loaded!BG776,MTT,0)),"")</f>
        <v/>
      </c>
      <c r="AE776" t="str">
        <f>_xlfn.IFNA(INDEX(MTT_codes,MATCH(loaded!BI776,MTT,0)),"")</f>
        <v/>
      </c>
      <c r="AF776" t="str">
        <f>_xlfn.IFNA(INDEX(MTT_codes,MATCH(loaded!BK776,MTT,0)),"")</f>
        <v/>
      </c>
      <c r="AG776" t="str">
        <f>_xlfn.IFNA(INDEX(MTT_codes,MATCH(loaded!BM776,MTT,0)),"")</f>
        <v/>
      </c>
      <c r="AH776" t="e">
        <f>INDEX(liv_ar_codes,MATCH(loaded!BO776,liv_ar,0))</f>
        <v>#N/A</v>
      </c>
      <c r="AI776" t="str">
        <f>_xlfn.IFNA(INDEX(MTT_codes,MATCH(loaded!BQ776,MTT,0)),"")</f>
        <v/>
      </c>
      <c r="AJ776">
        <f>_xlfn.IFNA(INDEX(mental_codes,MATCH(loaded!BS776,mental,0)),9)</f>
        <v>9</v>
      </c>
    </row>
    <row r="777" spans="2:36">
      <c r="B777">
        <f>loaded!C777</f>
        <v>0</v>
      </c>
      <c r="C777">
        <f>loaded!I777</f>
        <v>0</v>
      </c>
      <c r="D777">
        <f>IF(loaded!K777="Male",1,IF(loaded!K777="Female",2,9))</f>
        <v>9</v>
      </c>
      <c r="E777" s="89" t="e">
        <f>IF(stats!$Y$13,DATE(RIGHT(loaded!M777,4),MID(loaded!M777,3,2),LEFT(loaded!M777,2)),DATE(RIGHT(loaded!M777,4), MID(loaded!M777,4,2),LEFT(loaded!M777,2)))</f>
        <v>#VALUE!</v>
      </c>
      <c r="F777" s="67" t="e">
        <f t="shared" si="24"/>
        <v>#VALUE!</v>
      </c>
      <c r="G777" t="str">
        <f>LEFT(loaded!O777,3)</f>
        <v/>
      </c>
      <c r="H777" s="67" t="str">
        <f>_xlfn.IFNA(INDEX(cntry_codes,MATCH(loaded!Q777,countries,0)),IF(loaded!Q777="","0003",""))</f>
        <v>0003</v>
      </c>
      <c r="I777" t="e">
        <f>INDEX(atsi_codes,MATCH(loaded!S777,atsi,0))</f>
        <v>#N/A</v>
      </c>
      <c r="J777" t="e">
        <f>INDEX(lang_codes,MATCH(loaded!U777,lang,0))</f>
        <v>#N/A</v>
      </c>
      <c r="K777" s="6">
        <f>loaded!W777</f>
        <v>0</v>
      </c>
      <c r="L777" t="e">
        <f>INDEX(us_acc_codes,MATCH(loaded!Y777,us_acc,0))</f>
        <v>#N/A</v>
      </c>
      <c r="M777" t="e">
        <f>INDEX(client_codes,MATCH(loaded!AA777,client,0))</f>
        <v>#N/A</v>
      </c>
      <c r="N777" t="e">
        <f>INDEX(src_ref_codes,MATCH(loaded!AC777,src_ref,0))</f>
        <v>#N/A</v>
      </c>
      <c r="O777" s="89" t="e">
        <f>IF(stats!$Y$13,DATE(RIGHT(loaded!AE777,4),MID(loaded!AE777,3,2),LEFT(loaded!AE777,2)),DATE(RIGHT(loaded!AE777,4),MID(loaded!AE777,4,2),LEFT(loaded!AE777,2)))</f>
        <v>#VALUE!</v>
      </c>
      <c r="P777" s="89" t="e">
        <f>IF(stats!$Y$13,DATE(RIGHT(loaded!AG777,4),MID(loaded!AG777,3,2),LEFT(loaded!AG777,2)),DATE(RIGHT(loaded!AG777,4),MID(loaded!AG777,4,2),LEFT(loaded!AG777,2)))</f>
        <v>#VALUE!</v>
      </c>
      <c r="Q777" s="67" t="e">
        <f t="shared" si="25"/>
        <v>#VALUE!</v>
      </c>
      <c r="R777" t="e">
        <f>INDEX(reces_codes,MATCH(loaded!AI777,reason,0))</f>
        <v>#N/A</v>
      </c>
      <c r="S777" t="e">
        <f>INDEX(TDS_codes,MATCH(loaded!AK777,TDS,0))</f>
        <v>#N/A</v>
      </c>
      <c r="T777" t="e">
        <f>IF(M777=2,"",INDEX(method_codes,MATCH(loaded!AM777,method,0)))</f>
        <v>#N/A</v>
      </c>
      <c r="U777" t="e">
        <f>IF(M777=2,"",INDEX(inj_codes,MATCH(loaded!AO777,inj,0)))</f>
        <v>#N/A</v>
      </c>
      <c r="V777" t="e">
        <f>IF(M777=2,"",INDEX(drug_codes,MATCH(loaded!AQ777,drug,0)))</f>
        <v>#N/A</v>
      </c>
      <c r="W777" t="e">
        <f>IF(M777=2,"",_xlfn.IFNA(INDEX(drug_codes,MATCH(loaded!AS777,drug,0)),""))</f>
        <v>#N/A</v>
      </c>
      <c r="X777" t="e">
        <f>IF(M777=2,"",_xlfn.IFNA(INDEX(drug_codes,MATCH(loaded!AU777,drug,0)),""))</f>
        <v>#N/A</v>
      </c>
      <c r="Y777" t="e">
        <f>IF(M777=2,"",_xlfn.IFNA(INDEX(drug_codes,MATCH(loaded!AW777,drug,0)),""))</f>
        <v>#N/A</v>
      </c>
      <c r="Z777" t="e">
        <f>IF(M777=2,"",_xlfn.IFNA(INDEX(drug_codes,MATCH(loaded!AY777,drug,0)),""))</f>
        <v>#N/A</v>
      </c>
      <c r="AA777" t="e">
        <f>IF(M777=2,"",_xlfn.IFNA(INDEX(drug_codes,MATCH(loaded!BA777,drug,0)),""))</f>
        <v>#N/A</v>
      </c>
      <c r="AB777" t="e">
        <f>INDEX(MTT_codes,MATCH(loaded!BC777,MTT,0))</f>
        <v>#N/A</v>
      </c>
      <c r="AC777" t="str">
        <f>_xlfn.IFNA(INDEX(MTT_codes,MATCH(loaded!BE777,MTT,0)),"")</f>
        <v/>
      </c>
      <c r="AD777" t="str">
        <f>_xlfn.IFNA(INDEX(MTT_codes,MATCH(loaded!BG777,MTT,0)),"")</f>
        <v/>
      </c>
      <c r="AE777" t="str">
        <f>_xlfn.IFNA(INDEX(MTT_codes,MATCH(loaded!BI777,MTT,0)),"")</f>
        <v/>
      </c>
      <c r="AF777" t="str">
        <f>_xlfn.IFNA(INDEX(MTT_codes,MATCH(loaded!BK777,MTT,0)),"")</f>
        <v/>
      </c>
      <c r="AG777" t="str">
        <f>_xlfn.IFNA(INDEX(MTT_codes,MATCH(loaded!BM777,MTT,0)),"")</f>
        <v/>
      </c>
      <c r="AH777" t="e">
        <f>INDEX(liv_ar_codes,MATCH(loaded!BO777,liv_ar,0))</f>
        <v>#N/A</v>
      </c>
      <c r="AI777" t="str">
        <f>_xlfn.IFNA(INDEX(MTT_codes,MATCH(loaded!BQ777,MTT,0)),"")</f>
        <v/>
      </c>
      <c r="AJ777">
        <f>_xlfn.IFNA(INDEX(mental_codes,MATCH(loaded!BS777,mental,0)),9)</f>
        <v>9</v>
      </c>
    </row>
    <row r="778" spans="2:36">
      <c r="B778">
        <f>loaded!C778</f>
        <v>0</v>
      </c>
      <c r="C778">
        <f>loaded!I778</f>
        <v>0</v>
      </c>
      <c r="D778">
        <f>IF(loaded!K778="Male",1,IF(loaded!K778="Female",2,9))</f>
        <v>9</v>
      </c>
      <c r="E778" s="89" t="e">
        <f>IF(stats!$Y$13,DATE(RIGHT(loaded!M778,4),MID(loaded!M778,3,2),LEFT(loaded!M778,2)),DATE(RIGHT(loaded!M778,4), MID(loaded!M778,4,2),LEFT(loaded!M778,2)))</f>
        <v>#VALUE!</v>
      </c>
      <c r="F778" s="67" t="e">
        <f t="shared" si="24"/>
        <v>#VALUE!</v>
      </c>
      <c r="G778" t="str">
        <f>LEFT(loaded!O778,3)</f>
        <v/>
      </c>
      <c r="H778" s="67" t="str">
        <f>_xlfn.IFNA(INDEX(cntry_codes,MATCH(loaded!Q778,countries,0)),IF(loaded!Q778="","0003",""))</f>
        <v>0003</v>
      </c>
      <c r="I778" t="e">
        <f>INDEX(atsi_codes,MATCH(loaded!S778,atsi,0))</f>
        <v>#N/A</v>
      </c>
      <c r="J778" t="e">
        <f>INDEX(lang_codes,MATCH(loaded!U778,lang,0))</f>
        <v>#N/A</v>
      </c>
      <c r="K778" s="6">
        <f>loaded!W778</f>
        <v>0</v>
      </c>
      <c r="L778" t="e">
        <f>INDEX(us_acc_codes,MATCH(loaded!Y778,us_acc,0))</f>
        <v>#N/A</v>
      </c>
      <c r="M778" t="e">
        <f>INDEX(client_codes,MATCH(loaded!AA778,client,0))</f>
        <v>#N/A</v>
      </c>
      <c r="N778" t="e">
        <f>INDEX(src_ref_codes,MATCH(loaded!AC778,src_ref,0))</f>
        <v>#N/A</v>
      </c>
      <c r="O778" s="89" t="e">
        <f>IF(stats!$Y$13,DATE(RIGHT(loaded!AE778,4),MID(loaded!AE778,3,2),LEFT(loaded!AE778,2)),DATE(RIGHT(loaded!AE778,4),MID(loaded!AE778,4,2),LEFT(loaded!AE778,2)))</f>
        <v>#VALUE!</v>
      </c>
      <c r="P778" s="89" t="e">
        <f>IF(stats!$Y$13,DATE(RIGHT(loaded!AG778,4),MID(loaded!AG778,3,2),LEFT(loaded!AG778,2)),DATE(RIGHT(loaded!AG778,4),MID(loaded!AG778,4,2),LEFT(loaded!AG778,2)))</f>
        <v>#VALUE!</v>
      </c>
      <c r="Q778" s="67" t="e">
        <f t="shared" si="25"/>
        <v>#VALUE!</v>
      </c>
      <c r="R778" t="e">
        <f>INDEX(reces_codes,MATCH(loaded!AI778,reason,0))</f>
        <v>#N/A</v>
      </c>
      <c r="S778" t="e">
        <f>INDEX(TDS_codes,MATCH(loaded!AK778,TDS,0))</f>
        <v>#N/A</v>
      </c>
      <c r="T778" t="e">
        <f>IF(M778=2,"",INDEX(method_codes,MATCH(loaded!AM778,method,0)))</f>
        <v>#N/A</v>
      </c>
      <c r="U778" t="e">
        <f>IF(M778=2,"",INDEX(inj_codes,MATCH(loaded!AO778,inj,0)))</f>
        <v>#N/A</v>
      </c>
      <c r="V778" t="e">
        <f>IF(M778=2,"",INDEX(drug_codes,MATCH(loaded!AQ778,drug,0)))</f>
        <v>#N/A</v>
      </c>
      <c r="W778" t="e">
        <f>IF(M778=2,"",_xlfn.IFNA(INDEX(drug_codes,MATCH(loaded!AS778,drug,0)),""))</f>
        <v>#N/A</v>
      </c>
      <c r="X778" t="e">
        <f>IF(M778=2,"",_xlfn.IFNA(INDEX(drug_codes,MATCH(loaded!AU778,drug,0)),""))</f>
        <v>#N/A</v>
      </c>
      <c r="Y778" t="e">
        <f>IF(M778=2,"",_xlfn.IFNA(INDEX(drug_codes,MATCH(loaded!AW778,drug,0)),""))</f>
        <v>#N/A</v>
      </c>
      <c r="Z778" t="e">
        <f>IF(M778=2,"",_xlfn.IFNA(INDEX(drug_codes,MATCH(loaded!AY778,drug,0)),""))</f>
        <v>#N/A</v>
      </c>
      <c r="AA778" t="e">
        <f>IF(M778=2,"",_xlfn.IFNA(INDEX(drug_codes,MATCH(loaded!BA778,drug,0)),""))</f>
        <v>#N/A</v>
      </c>
      <c r="AB778" t="e">
        <f>INDEX(MTT_codes,MATCH(loaded!BC778,MTT,0))</f>
        <v>#N/A</v>
      </c>
      <c r="AC778" t="str">
        <f>_xlfn.IFNA(INDEX(MTT_codes,MATCH(loaded!BE778,MTT,0)),"")</f>
        <v/>
      </c>
      <c r="AD778" t="str">
        <f>_xlfn.IFNA(INDEX(MTT_codes,MATCH(loaded!BG778,MTT,0)),"")</f>
        <v/>
      </c>
      <c r="AE778" t="str">
        <f>_xlfn.IFNA(INDEX(MTT_codes,MATCH(loaded!BI778,MTT,0)),"")</f>
        <v/>
      </c>
      <c r="AF778" t="str">
        <f>_xlfn.IFNA(INDEX(MTT_codes,MATCH(loaded!BK778,MTT,0)),"")</f>
        <v/>
      </c>
      <c r="AG778" t="str">
        <f>_xlfn.IFNA(INDEX(MTT_codes,MATCH(loaded!BM778,MTT,0)),"")</f>
        <v/>
      </c>
      <c r="AH778" t="e">
        <f>INDEX(liv_ar_codes,MATCH(loaded!BO778,liv_ar,0))</f>
        <v>#N/A</v>
      </c>
      <c r="AI778" t="str">
        <f>_xlfn.IFNA(INDEX(MTT_codes,MATCH(loaded!BQ778,MTT,0)),"")</f>
        <v/>
      </c>
      <c r="AJ778">
        <f>_xlfn.IFNA(INDEX(mental_codes,MATCH(loaded!BS778,mental,0)),9)</f>
        <v>9</v>
      </c>
    </row>
    <row r="779" spans="2:36">
      <c r="B779">
        <f>loaded!C779</f>
        <v>0</v>
      </c>
      <c r="C779">
        <f>loaded!I779</f>
        <v>0</v>
      </c>
      <c r="D779">
        <f>IF(loaded!K779="Male",1,IF(loaded!K779="Female",2,9))</f>
        <v>9</v>
      </c>
      <c r="E779" s="89" t="e">
        <f>IF(stats!$Y$13,DATE(RIGHT(loaded!M779,4),MID(loaded!M779,3,2),LEFT(loaded!M779,2)),DATE(RIGHT(loaded!M779,4), MID(loaded!M779,4,2),LEFT(loaded!M779,2)))</f>
        <v>#VALUE!</v>
      </c>
      <c r="F779" s="67" t="e">
        <f t="shared" si="24"/>
        <v>#VALUE!</v>
      </c>
      <c r="G779" t="str">
        <f>LEFT(loaded!O779,3)</f>
        <v/>
      </c>
      <c r="H779" s="67" t="str">
        <f>_xlfn.IFNA(INDEX(cntry_codes,MATCH(loaded!Q779,countries,0)),IF(loaded!Q779="","0003",""))</f>
        <v>0003</v>
      </c>
      <c r="I779" t="e">
        <f>INDEX(atsi_codes,MATCH(loaded!S779,atsi,0))</f>
        <v>#N/A</v>
      </c>
      <c r="J779" t="e">
        <f>INDEX(lang_codes,MATCH(loaded!U779,lang,0))</f>
        <v>#N/A</v>
      </c>
      <c r="K779" s="6">
        <f>loaded!W779</f>
        <v>0</v>
      </c>
      <c r="L779" t="e">
        <f>INDEX(us_acc_codes,MATCH(loaded!Y779,us_acc,0))</f>
        <v>#N/A</v>
      </c>
      <c r="M779" t="e">
        <f>INDEX(client_codes,MATCH(loaded!AA779,client,0))</f>
        <v>#N/A</v>
      </c>
      <c r="N779" t="e">
        <f>INDEX(src_ref_codes,MATCH(loaded!AC779,src_ref,0))</f>
        <v>#N/A</v>
      </c>
      <c r="O779" s="89" t="e">
        <f>IF(stats!$Y$13,DATE(RIGHT(loaded!AE779,4),MID(loaded!AE779,3,2),LEFT(loaded!AE779,2)),DATE(RIGHT(loaded!AE779,4),MID(loaded!AE779,4,2),LEFT(loaded!AE779,2)))</f>
        <v>#VALUE!</v>
      </c>
      <c r="P779" s="89" t="e">
        <f>IF(stats!$Y$13,DATE(RIGHT(loaded!AG779,4),MID(loaded!AG779,3,2),LEFT(loaded!AG779,2)),DATE(RIGHT(loaded!AG779,4),MID(loaded!AG779,4,2),LEFT(loaded!AG779,2)))</f>
        <v>#VALUE!</v>
      </c>
      <c r="Q779" s="67" t="e">
        <f t="shared" si="25"/>
        <v>#VALUE!</v>
      </c>
      <c r="R779" t="e">
        <f>INDEX(reces_codes,MATCH(loaded!AI779,reason,0))</f>
        <v>#N/A</v>
      </c>
      <c r="S779" t="e">
        <f>INDEX(TDS_codes,MATCH(loaded!AK779,TDS,0))</f>
        <v>#N/A</v>
      </c>
      <c r="T779" t="e">
        <f>IF(M779=2,"",INDEX(method_codes,MATCH(loaded!AM779,method,0)))</f>
        <v>#N/A</v>
      </c>
      <c r="U779" t="e">
        <f>IF(M779=2,"",INDEX(inj_codes,MATCH(loaded!AO779,inj,0)))</f>
        <v>#N/A</v>
      </c>
      <c r="V779" t="e">
        <f>IF(M779=2,"",INDEX(drug_codes,MATCH(loaded!AQ779,drug,0)))</f>
        <v>#N/A</v>
      </c>
      <c r="W779" t="e">
        <f>IF(M779=2,"",_xlfn.IFNA(INDEX(drug_codes,MATCH(loaded!AS779,drug,0)),""))</f>
        <v>#N/A</v>
      </c>
      <c r="X779" t="e">
        <f>IF(M779=2,"",_xlfn.IFNA(INDEX(drug_codes,MATCH(loaded!AU779,drug,0)),""))</f>
        <v>#N/A</v>
      </c>
      <c r="Y779" t="e">
        <f>IF(M779=2,"",_xlfn.IFNA(INDEX(drug_codes,MATCH(loaded!AW779,drug,0)),""))</f>
        <v>#N/A</v>
      </c>
      <c r="Z779" t="e">
        <f>IF(M779=2,"",_xlfn.IFNA(INDEX(drug_codes,MATCH(loaded!AY779,drug,0)),""))</f>
        <v>#N/A</v>
      </c>
      <c r="AA779" t="e">
        <f>IF(M779=2,"",_xlfn.IFNA(INDEX(drug_codes,MATCH(loaded!BA779,drug,0)),""))</f>
        <v>#N/A</v>
      </c>
      <c r="AB779" t="e">
        <f>INDEX(MTT_codes,MATCH(loaded!BC779,MTT,0))</f>
        <v>#N/A</v>
      </c>
      <c r="AC779" t="str">
        <f>_xlfn.IFNA(INDEX(MTT_codes,MATCH(loaded!BE779,MTT,0)),"")</f>
        <v/>
      </c>
      <c r="AD779" t="str">
        <f>_xlfn.IFNA(INDEX(MTT_codes,MATCH(loaded!BG779,MTT,0)),"")</f>
        <v/>
      </c>
      <c r="AE779" t="str">
        <f>_xlfn.IFNA(INDEX(MTT_codes,MATCH(loaded!BI779,MTT,0)),"")</f>
        <v/>
      </c>
      <c r="AF779" t="str">
        <f>_xlfn.IFNA(INDEX(MTT_codes,MATCH(loaded!BK779,MTT,0)),"")</f>
        <v/>
      </c>
      <c r="AG779" t="str">
        <f>_xlfn.IFNA(INDEX(MTT_codes,MATCH(loaded!BM779,MTT,0)),"")</f>
        <v/>
      </c>
      <c r="AH779" t="e">
        <f>INDEX(liv_ar_codes,MATCH(loaded!BO779,liv_ar,0))</f>
        <v>#N/A</v>
      </c>
      <c r="AI779" t="str">
        <f>_xlfn.IFNA(INDEX(MTT_codes,MATCH(loaded!BQ779,MTT,0)),"")</f>
        <v/>
      </c>
      <c r="AJ779">
        <f>_xlfn.IFNA(INDEX(mental_codes,MATCH(loaded!BS779,mental,0)),9)</f>
        <v>9</v>
      </c>
    </row>
    <row r="780" spans="2:36">
      <c r="B780">
        <f>loaded!C780</f>
        <v>0</v>
      </c>
      <c r="C780">
        <f>loaded!I780</f>
        <v>0</v>
      </c>
      <c r="D780">
        <f>IF(loaded!K780="Male",1,IF(loaded!K780="Female",2,9))</f>
        <v>9</v>
      </c>
      <c r="E780" s="89" t="e">
        <f>IF(stats!$Y$13,DATE(RIGHT(loaded!M780,4),MID(loaded!M780,3,2),LEFT(loaded!M780,2)),DATE(RIGHT(loaded!M780,4), MID(loaded!M780,4,2),LEFT(loaded!M780,2)))</f>
        <v>#VALUE!</v>
      </c>
      <c r="F780" s="67" t="e">
        <f t="shared" si="24"/>
        <v>#VALUE!</v>
      </c>
      <c r="G780" t="str">
        <f>LEFT(loaded!O780,3)</f>
        <v/>
      </c>
      <c r="H780" s="67" t="str">
        <f>_xlfn.IFNA(INDEX(cntry_codes,MATCH(loaded!Q780,countries,0)),IF(loaded!Q780="","0003",""))</f>
        <v>0003</v>
      </c>
      <c r="I780" t="e">
        <f>INDEX(atsi_codes,MATCH(loaded!S780,atsi,0))</f>
        <v>#N/A</v>
      </c>
      <c r="J780" t="e">
        <f>INDEX(lang_codes,MATCH(loaded!U780,lang,0))</f>
        <v>#N/A</v>
      </c>
      <c r="K780" s="6">
        <f>loaded!W780</f>
        <v>0</v>
      </c>
      <c r="L780" t="e">
        <f>INDEX(us_acc_codes,MATCH(loaded!Y780,us_acc,0))</f>
        <v>#N/A</v>
      </c>
      <c r="M780" t="e">
        <f>INDEX(client_codes,MATCH(loaded!AA780,client,0))</f>
        <v>#N/A</v>
      </c>
      <c r="N780" t="e">
        <f>INDEX(src_ref_codes,MATCH(loaded!AC780,src_ref,0))</f>
        <v>#N/A</v>
      </c>
      <c r="O780" s="89" t="e">
        <f>IF(stats!$Y$13,DATE(RIGHT(loaded!AE780,4),MID(loaded!AE780,3,2),LEFT(loaded!AE780,2)),DATE(RIGHT(loaded!AE780,4),MID(loaded!AE780,4,2),LEFT(loaded!AE780,2)))</f>
        <v>#VALUE!</v>
      </c>
      <c r="P780" s="89" t="e">
        <f>IF(stats!$Y$13,DATE(RIGHT(loaded!AG780,4),MID(loaded!AG780,3,2),LEFT(loaded!AG780,2)),DATE(RIGHT(loaded!AG780,4),MID(loaded!AG780,4,2),LEFT(loaded!AG780,2)))</f>
        <v>#VALUE!</v>
      </c>
      <c r="Q780" s="67" t="e">
        <f t="shared" si="25"/>
        <v>#VALUE!</v>
      </c>
      <c r="R780" t="e">
        <f>INDEX(reces_codes,MATCH(loaded!AI780,reason,0))</f>
        <v>#N/A</v>
      </c>
      <c r="S780" t="e">
        <f>INDEX(TDS_codes,MATCH(loaded!AK780,TDS,0))</f>
        <v>#N/A</v>
      </c>
      <c r="T780" t="e">
        <f>IF(M780=2,"",INDEX(method_codes,MATCH(loaded!AM780,method,0)))</f>
        <v>#N/A</v>
      </c>
      <c r="U780" t="e">
        <f>IF(M780=2,"",INDEX(inj_codes,MATCH(loaded!AO780,inj,0)))</f>
        <v>#N/A</v>
      </c>
      <c r="V780" t="e">
        <f>IF(M780=2,"",INDEX(drug_codes,MATCH(loaded!AQ780,drug,0)))</f>
        <v>#N/A</v>
      </c>
      <c r="W780" t="e">
        <f>IF(M780=2,"",_xlfn.IFNA(INDEX(drug_codes,MATCH(loaded!AS780,drug,0)),""))</f>
        <v>#N/A</v>
      </c>
      <c r="X780" t="e">
        <f>IF(M780=2,"",_xlfn.IFNA(INDEX(drug_codes,MATCH(loaded!AU780,drug,0)),""))</f>
        <v>#N/A</v>
      </c>
      <c r="Y780" t="e">
        <f>IF(M780=2,"",_xlfn.IFNA(INDEX(drug_codes,MATCH(loaded!AW780,drug,0)),""))</f>
        <v>#N/A</v>
      </c>
      <c r="Z780" t="e">
        <f>IF(M780=2,"",_xlfn.IFNA(INDEX(drug_codes,MATCH(loaded!AY780,drug,0)),""))</f>
        <v>#N/A</v>
      </c>
      <c r="AA780" t="e">
        <f>IF(M780=2,"",_xlfn.IFNA(INDEX(drug_codes,MATCH(loaded!BA780,drug,0)),""))</f>
        <v>#N/A</v>
      </c>
      <c r="AB780" t="e">
        <f>INDEX(MTT_codes,MATCH(loaded!BC780,MTT,0))</f>
        <v>#N/A</v>
      </c>
      <c r="AC780" t="str">
        <f>_xlfn.IFNA(INDEX(MTT_codes,MATCH(loaded!BE780,MTT,0)),"")</f>
        <v/>
      </c>
      <c r="AD780" t="str">
        <f>_xlfn.IFNA(INDEX(MTT_codes,MATCH(loaded!BG780,MTT,0)),"")</f>
        <v/>
      </c>
      <c r="AE780" t="str">
        <f>_xlfn.IFNA(INDEX(MTT_codes,MATCH(loaded!BI780,MTT,0)),"")</f>
        <v/>
      </c>
      <c r="AF780" t="str">
        <f>_xlfn.IFNA(INDEX(MTT_codes,MATCH(loaded!BK780,MTT,0)),"")</f>
        <v/>
      </c>
      <c r="AG780" t="str">
        <f>_xlfn.IFNA(INDEX(MTT_codes,MATCH(loaded!BM780,MTT,0)),"")</f>
        <v/>
      </c>
      <c r="AH780" t="e">
        <f>INDEX(liv_ar_codes,MATCH(loaded!BO780,liv_ar,0))</f>
        <v>#N/A</v>
      </c>
      <c r="AI780" t="str">
        <f>_xlfn.IFNA(INDEX(MTT_codes,MATCH(loaded!BQ780,MTT,0)),"")</f>
        <v/>
      </c>
      <c r="AJ780">
        <f>_xlfn.IFNA(INDEX(mental_codes,MATCH(loaded!BS780,mental,0)),9)</f>
        <v>9</v>
      </c>
    </row>
    <row r="781" spans="2:36">
      <c r="B781">
        <f>loaded!C781</f>
        <v>0</v>
      </c>
      <c r="C781">
        <f>loaded!I781</f>
        <v>0</v>
      </c>
      <c r="D781">
        <f>IF(loaded!K781="Male",1,IF(loaded!K781="Female",2,9))</f>
        <v>9</v>
      </c>
      <c r="E781" s="89" t="e">
        <f>IF(stats!$Y$13,DATE(RIGHT(loaded!M781,4),MID(loaded!M781,3,2),LEFT(loaded!M781,2)),DATE(RIGHT(loaded!M781,4), MID(loaded!M781,4,2),LEFT(loaded!M781,2)))</f>
        <v>#VALUE!</v>
      </c>
      <c r="F781" s="67" t="e">
        <f t="shared" si="24"/>
        <v>#VALUE!</v>
      </c>
      <c r="G781" t="str">
        <f>LEFT(loaded!O781,3)</f>
        <v/>
      </c>
      <c r="H781" s="67" t="str">
        <f>_xlfn.IFNA(INDEX(cntry_codes,MATCH(loaded!Q781,countries,0)),IF(loaded!Q781="","0003",""))</f>
        <v>0003</v>
      </c>
      <c r="I781" t="e">
        <f>INDEX(atsi_codes,MATCH(loaded!S781,atsi,0))</f>
        <v>#N/A</v>
      </c>
      <c r="J781" t="e">
        <f>INDEX(lang_codes,MATCH(loaded!U781,lang,0))</f>
        <v>#N/A</v>
      </c>
      <c r="K781" s="6">
        <f>loaded!W781</f>
        <v>0</v>
      </c>
      <c r="L781" t="e">
        <f>INDEX(us_acc_codes,MATCH(loaded!Y781,us_acc,0))</f>
        <v>#N/A</v>
      </c>
      <c r="M781" t="e">
        <f>INDEX(client_codes,MATCH(loaded!AA781,client,0))</f>
        <v>#N/A</v>
      </c>
      <c r="N781" t="e">
        <f>INDEX(src_ref_codes,MATCH(loaded!AC781,src_ref,0))</f>
        <v>#N/A</v>
      </c>
      <c r="O781" s="89" t="e">
        <f>IF(stats!$Y$13,DATE(RIGHT(loaded!AE781,4),MID(loaded!AE781,3,2),LEFT(loaded!AE781,2)),DATE(RIGHT(loaded!AE781,4),MID(loaded!AE781,4,2),LEFT(loaded!AE781,2)))</f>
        <v>#VALUE!</v>
      </c>
      <c r="P781" s="89" t="e">
        <f>IF(stats!$Y$13,DATE(RIGHT(loaded!AG781,4),MID(loaded!AG781,3,2),LEFT(loaded!AG781,2)),DATE(RIGHT(loaded!AG781,4),MID(loaded!AG781,4,2),LEFT(loaded!AG781,2)))</f>
        <v>#VALUE!</v>
      </c>
      <c r="Q781" s="67" t="e">
        <f t="shared" si="25"/>
        <v>#VALUE!</v>
      </c>
      <c r="R781" t="e">
        <f>INDEX(reces_codes,MATCH(loaded!AI781,reason,0))</f>
        <v>#N/A</v>
      </c>
      <c r="S781" t="e">
        <f>INDEX(TDS_codes,MATCH(loaded!AK781,TDS,0))</f>
        <v>#N/A</v>
      </c>
      <c r="T781" t="e">
        <f>IF(M781=2,"",INDEX(method_codes,MATCH(loaded!AM781,method,0)))</f>
        <v>#N/A</v>
      </c>
      <c r="U781" t="e">
        <f>IF(M781=2,"",INDEX(inj_codes,MATCH(loaded!AO781,inj,0)))</f>
        <v>#N/A</v>
      </c>
      <c r="V781" t="e">
        <f>IF(M781=2,"",INDEX(drug_codes,MATCH(loaded!AQ781,drug,0)))</f>
        <v>#N/A</v>
      </c>
      <c r="W781" t="e">
        <f>IF(M781=2,"",_xlfn.IFNA(INDEX(drug_codes,MATCH(loaded!AS781,drug,0)),""))</f>
        <v>#N/A</v>
      </c>
      <c r="X781" t="e">
        <f>IF(M781=2,"",_xlfn.IFNA(INDEX(drug_codes,MATCH(loaded!AU781,drug,0)),""))</f>
        <v>#N/A</v>
      </c>
      <c r="Y781" t="e">
        <f>IF(M781=2,"",_xlfn.IFNA(INDEX(drug_codes,MATCH(loaded!AW781,drug,0)),""))</f>
        <v>#N/A</v>
      </c>
      <c r="Z781" t="e">
        <f>IF(M781=2,"",_xlfn.IFNA(INDEX(drug_codes,MATCH(loaded!AY781,drug,0)),""))</f>
        <v>#N/A</v>
      </c>
      <c r="AA781" t="e">
        <f>IF(M781=2,"",_xlfn.IFNA(INDEX(drug_codes,MATCH(loaded!BA781,drug,0)),""))</f>
        <v>#N/A</v>
      </c>
      <c r="AB781" t="e">
        <f>INDEX(MTT_codes,MATCH(loaded!BC781,MTT,0))</f>
        <v>#N/A</v>
      </c>
      <c r="AC781" t="str">
        <f>_xlfn.IFNA(INDEX(MTT_codes,MATCH(loaded!BE781,MTT,0)),"")</f>
        <v/>
      </c>
      <c r="AD781" t="str">
        <f>_xlfn.IFNA(INDEX(MTT_codes,MATCH(loaded!BG781,MTT,0)),"")</f>
        <v/>
      </c>
      <c r="AE781" t="str">
        <f>_xlfn.IFNA(INDEX(MTT_codes,MATCH(loaded!BI781,MTT,0)),"")</f>
        <v/>
      </c>
      <c r="AF781" t="str">
        <f>_xlfn.IFNA(INDEX(MTT_codes,MATCH(loaded!BK781,MTT,0)),"")</f>
        <v/>
      </c>
      <c r="AG781" t="str">
        <f>_xlfn.IFNA(INDEX(MTT_codes,MATCH(loaded!BM781,MTT,0)),"")</f>
        <v/>
      </c>
      <c r="AH781" t="e">
        <f>INDEX(liv_ar_codes,MATCH(loaded!BO781,liv_ar,0))</f>
        <v>#N/A</v>
      </c>
      <c r="AI781" t="str">
        <f>_xlfn.IFNA(INDEX(MTT_codes,MATCH(loaded!BQ781,MTT,0)),"")</f>
        <v/>
      </c>
      <c r="AJ781">
        <f>_xlfn.IFNA(INDEX(mental_codes,MATCH(loaded!BS781,mental,0)),9)</f>
        <v>9</v>
      </c>
    </row>
    <row r="782" spans="2:36">
      <c r="B782">
        <f>loaded!C782</f>
        <v>0</v>
      </c>
      <c r="C782">
        <f>loaded!I782</f>
        <v>0</v>
      </c>
      <c r="D782">
        <f>IF(loaded!K782="Male",1,IF(loaded!K782="Female",2,9))</f>
        <v>9</v>
      </c>
      <c r="E782" s="89" t="e">
        <f>IF(stats!$Y$13,DATE(RIGHT(loaded!M782,4),MID(loaded!M782,3,2),LEFT(loaded!M782,2)),DATE(RIGHT(loaded!M782,4), MID(loaded!M782,4,2),LEFT(loaded!M782,2)))</f>
        <v>#VALUE!</v>
      </c>
      <c r="F782" s="67" t="e">
        <f t="shared" si="24"/>
        <v>#VALUE!</v>
      </c>
      <c r="G782" t="str">
        <f>LEFT(loaded!O782,3)</f>
        <v/>
      </c>
      <c r="H782" s="67" t="str">
        <f>_xlfn.IFNA(INDEX(cntry_codes,MATCH(loaded!Q782,countries,0)),IF(loaded!Q782="","0003",""))</f>
        <v>0003</v>
      </c>
      <c r="I782" t="e">
        <f>INDEX(atsi_codes,MATCH(loaded!S782,atsi,0))</f>
        <v>#N/A</v>
      </c>
      <c r="J782" t="e">
        <f>INDEX(lang_codes,MATCH(loaded!U782,lang,0))</f>
        <v>#N/A</v>
      </c>
      <c r="K782" s="6">
        <f>loaded!W782</f>
        <v>0</v>
      </c>
      <c r="L782" t="e">
        <f>INDEX(us_acc_codes,MATCH(loaded!Y782,us_acc,0))</f>
        <v>#N/A</v>
      </c>
      <c r="M782" t="e">
        <f>INDEX(client_codes,MATCH(loaded!AA782,client,0))</f>
        <v>#N/A</v>
      </c>
      <c r="N782" t="e">
        <f>INDEX(src_ref_codes,MATCH(loaded!AC782,src_ref,0))</f>
        <v>#N/A</v>
      </c>
      <c r="O782" s="89" t="e">
        <f>IF(stats!$Y$13,DATE(RIGHT(loaded!AE782,4),MID(loaded!AE782,3,2),LEFT(loaded!AE782,2)),DATE(RIGHT(loaded!AE782,4),MID(loaded!AE782,4,2),LEFT(loaded!AE782,2)))</f>
        <v>#VALUE!</v>
      </c>
      <c r="P782" s="89" t="e">
        <f>IF(stats!$Y$13,DATE(RIGHT(loaded!AG782,4),MID(loaded!AG782,3,2),LEFT(loaded!AG782,2)),DATE(RIGHT(loaded!AG782,4),MID(loaded!AG782,4,2),LEFT(loaded!AG782,2)))</f>
        <v>#VALUE!</v>
      </c>
      <c r="Q782" s="67" t="e">
        <f t="shared" si="25"/>
        <v>#VALUE!</v>
      </c>
      <c r="R782" t="e">
        <f>INDEX(reces_codes,MATCH(loaded!AI782,reason,0))</f>
        <v>#N/A</v>
      </c>
      <c r="S782" t="e">
        <f>INDEX(TDS_codes,MATCH(loaded!AK782,TDS,0))</f>
        <v>#N/A</v>
      </c>
      <c r="T782" t="e">
        <f>IF(M782=2,"",INDEX(method_codes,MATCH(loaded!AM782,method,0)))</f>
        <v>#N/A</v>
      </c>
      <c r="U782" t="e">
        <f>IF(M782=2,"",INDEX(inj_codes,MATCH(loaded!AO782,inj,0)))</f>
        <v>#N/A</v>
      </c>
      <c r="V782" t="e">
        <f>IF(M782=2,"",INDEX(drug_codes,MATCH(loaded!AQ782,drug,0)))</f>
        <v>#N/A</v>
      </c>
      <c r="W782" t="e">
        <f>IF(M782=2,"",_xlfn.IFNA(INDEX(drug_codes,MATCH(loaded!AS782,drug,0)),""))</f>
        <v>#N/A</v>
      </c>
      <c r="X782" t="e">
        <f>IF(M782=2,"",_xlfn.IFNA(INDEX(drug_codes,MATCH(loaded!AU782,drug,0)),""))</f>
        <v>#N/A</v>
      </c>
      <c r="Y782" t="e">
        <f>IF(M782=2,"",_xlfn.IFNA(INDEX(drug_codes,MATCH(loaded!AW782,drug,0)),""))</f>
        <v>#N/A</v>
      </c>
      <c r="Z782" t="e">
        <f>IF(M782=2,"",_xlfn.IFNA(INDEX(drug_codes,MATCH(loaded!AY782,drug,0)),""))</f>
        <v>#N/A</v>
      </c>
      <c r="AA782" t="e">
        <f>IF(M782=2,"",_xlfn.IFNA(INDEX(drug_codes,MATCH(loaded!BA782,drug,0)),""))</f>
        <v>#N/A</v>
      </c>
      <c r="AB782" t="e">
        <f>INDEX(MTT_codes,MATCH(loaded!BC782,MTT,0))</f>
        <v>#N/A</v>
      </c>
      <c r="AC782" t="str">
        <f>_xlfn.IFNA(INDEX(MTT_codes,MATCH(loaded!BE782,MTT,0)),"")</f>
        <v/>
      </c>
      <c r="AD782" t="str">
        <f>_xlfn.IFNA(INDEX(MTT_codes,MATCH(loaded!BG782,MTT,0)),"")</f>
        <v/>
      </c>
      <c r="AE782" t="str">
        <f>_xlfn.IFNA(INDEX(MTT_codes,MATCH(loaded!BI782,MTT,0)),"")</f>
        <v/>
      </c>
      <c r="AF782" t="str">
        <f>_xlfn.IFNA(INDEX(MTT_codes,MATCH(loaded!BK782,MTT,0)),"")</f>
        <v/>
      </c>
      <c r="AG782" t="str">
        <f>_xlfn.IFNA(INDEX(MTT_codes,MATCH(loaded!BM782,MTT,0)),"")</f>
        <v/>
      </c>
      <c r="AH782" t="e">
        <f>INDEX(liv_ar_codes,MATCH(loaded!BO782,liv_ar,0))</f>
        <v>#N/A</v>
      </c>
      <c r="AI782" t="str">
        <f>_xlfn.IFNA(INDEX(MTT_codes,MATCH(loaded!BQ782,MTT,0)),"")</f>
        <v/>
      </c>
      <c r="AJ782">
        <f>_xlfn.IFNA(INDEX(mental_codes,MATCH(loaded!BS782,mental,0)),9)</f>
        <v>9</v>
      </c>
    </row>
    <row r="783" spans="2:36">
      <c r="B783">
        <f>loaded!C783</f>
        <v>0</v>
      </c>
      <c r="C783">
        <f>loaded!I783</f>
        <v>0</v>
      </c>
      <c r="D783">
        <f>IF(loaded!K783="Male",1,IF(loaded!K783="Female",2,9))</f>
        <v>9</v>
      </c>
      <c r="E783" s="89" t="e">
        <f>IF(stats!$Y$13,DATE(RIGHT(loaded!M783,4),MID(loaded!M783,3,2),LEFT(loaded!M783,2)),DATE(RIGHT(loaded!M783,4), MID(loaded!M783,4,2),LEFT(loaded!M783,2)))</f>
        <v>#VALUE!</v>
      </c>
      <c r="F783" s="67" t="e">
        <f t="shared" si="24"/>
        <v>#VALUE!</v>
      </c>
      <c r="G783" t="str">
        <f>LEFT(loaded!O783,3)</f>
        <v/>
      </c>
      <c r="H783" s="67" t="str">
        <f>_xlfn.IFNA(INDEX(cntry_codes,MATCH(loaded!Q783,countries,0)),IF(loaded!Q783="","0003",""))</f>
        <v>0003</v>
      </c>
      <c r="I783" t="e">
        <f>INDEX(atsi_codes,MATCH(loaded!S783,atsi,0))</f>
        <v>#N/A</v>
      </c>
      <c r="J783" t="e">
        <f>INDEX(lang_codes,MATCH(loaded!U783,lang,0))</f>
        <v>#N/A</v>
      </c>
      <c r="K783" s="6">
        <f>loaded!W783</f>
        <v>0</v>
      </c>
      <c r="L783" t="e">
        <f>INDEX(us_acc_codes,MATCH(loaded!Y783,us_acc,0))</f>
        <v>#N/A</v>
      </c>
      <c r="M783" t="e">
        <f>INDEX(client_codes,MATCH(loaded!AA783,client,0))</f>
        <v>#N/A</v>
      </c>
      <c r="N783" t="e">
        <f>INDEX(src_ref_codes,MATCH(loaded!AC783,src_ref,0))</f>
        <v>#N/A</v>
      </c>
      <c r="O783" s="89" t="e">
        <f>IF(stats!$Y$13,DATE(RIGHT(loaded!AE783,4),MID(loaded!AE783,3,2),LEFT(loaded!AE783,2)),DATE(RIGHT(loaded!AE783,4),MID(loaded!AE783,4,2),LEFT(loaded!AE783,2)))</f>
        <v>#VALUE!</v>
      </c>
      <c r="P783" s="89" t="e">
        <f>IF(stats!$Y$13,DATE(RIGHT(loaded!AG783,4),MID(loaded!AG783,3,2),LEFT(loaded!AG783,2)),DATE(RIGHT(loaded!AG783,4),MID(loaded!AG783,4,2),LEFT(loaded!AG783,2)))</f>
        <v>#VALUE!</v>
      </c>
      <c r="Q783" s="67" t="e">
        <f t="shared" si="25"/>
        <v>#VALUE!</v>
      </c>
      <c r="R783" t="e">
        <f>INDEX(reces_codes,MATCH(loaded!AI783,reason,0))</f>
        <v>#N/A</v>
      </c>
      <c r="S783" t="e">
        <f>INDEX(TDS_codes,MATCH(loaded!AK783,TDS,0))</f>
        <v>#N/A</v>
      </c>
      <c r="T783" t="e">
        <f>IF(M783=2,"",INDEX(method_codes,MATCH(loaded!AM783,method,0)))</f>
        <v>#N/A</v>
      </c>
      <c r="U783" t="e">
        <f>IF(M783=2,"",INDEX(inj_codes,MATCH(loaded!AO783,inj,0)))</f>
        <v>#N/A</v>
      </c>
      <c r="V783" t="e">
        <f>IF(M783=2,"",INDEX(drug_codes,MATCH(loaded!AQ783,drug,0)))</f>
        <v>#N/A</v>
      </c>
      <c r="W783" t="e">
        <f>IF(M783=2,"",_xlfn.IFNA(INDEX(drug_codes,MATCH(loaded!AS783,drug,0)),""))</f>
        <v>#N/A</v>
      </c>
      <c r="X783" t="e">
        <f>IF(M783=2,"",_xlfn.IFNA(INDEX(drug_codes,MATCH(loaded!AU783,drug,0)),""))</f>
        <v>#N/A</v>
      </c>
      <c r="Y783" t="e">
        <f>IF(M783=2,"",_xlfn.IFNA(INDEX(drug_codes,MATCH(loaded!AW783,drug,0)),""))</f>
        <v>#N/A</v>
      </c>
      <c r="Z783" t="e">
        <f>IF(M783=2,"",_xlfn.IFNA(INDEX(drug_codes,MATCH(loaded!AY783,drug,0)),""))</f>
        <v>#N/A</v>
      </c>
      <c r="AA783" t="e">
        <f>IF(M783=2,"",_xlfn.IFNA(INDEX(drug_codes,MATCH(loaded!BA783,drug,0)),""))</f>
        <v>#N/A</v>
      </c>
      <c r="AB783" t="e">
        <f>INDEX(MTT_codes,MATCH(loaded!BC783,MTT,0))</f>
        <v>#N/A</v>
      </c>
      <c r="AC783" t="str">
        <f>_xlfn.IFNA(INDEX(MTT_codes,MATCH(loaded!BE783,MTT,0)),"")</f>
        <v/>
      </c>
      <c r="AD783" t="str">
        <f>_xlfn.IFNA(INDEX(MTT_codes,MATCH(loaded!BG783,MTT,0)),"")</f>
        <v/>
      </c>
      <c r="AE783" t="str">
        <f>_xlfn.IFNA(INDEX(MTT_codes,MATCH(loaded!BI783,MTT,0)),"")</f>
        <v/>
      </c>
      <c r="AF783" t="str">
        <f>_xlfn.IFNA(INDEX(MTT_codes,MATCH(loaded!BK783,MTT,0)),"")</f>
        <v/>
      </c>
      <c r="AG783" t="str">
        <f>_xlfn.IFNA(INDEX(MTT_codes,MATCH(loaded!BM783,MTT,0)),"")</f>
        <v/>
      </c>
      <c r="AH783" t="e">
        <f>INDEX(liv_ar_codes,MATCH(loaded!BO783,liv_ar,0))</f>
        <v>#N/A</v>
      </c>
      <c r="AI783" t="str">
        <f>_xlfn.IFNA(INDEX(MTT_codes,MATCH(loaded!BQ783,MTT,0)),"")</f>
        <v/>
      </c>
      <c r="AJ783">
        <f>_xlfn.IFNA(INDEX(mental_codes,MATCH(loaded!BS783,mental,0)),9)</f>
        <v>9</v>
      </c>
    </row>
    <row r="784" spans="2:36">
      <c r="B784">
        <f>loaded!C784</f>
        <v>0</v>
      </c>
      <c r="C784">
        <f>loaded!I784</f>
        <v>0</v>
      </c>
      <c r="D784">
        <f>IF(loaded!K784="Male",1,IF(loaded!K784="Female",2,9))</f>
        <v>9</v>
      </c>
      <c r="E784" s="89" t="e">
        <f>IF(stats!$Y$13,DATE(RIGHT(loaded!M784,4),MID(loaded!M784,3,2),LEFT(loaded!M784,2)),DATE(RIGHT(loaded!M784,4), MID(loaded!M784,4,2),LEFT(loaded!M784,2)))</f>
        <v>#VALUE!</v>
      </c>
      <c r="F784" s="67" t="e">
        <f t="shared" si="24"/>
        <v>#VALUE!</v>
      </c>
      <c r="G784" t="str">
        <f>LEFT(loaded!O784,3)</f>
        <v/>
      </c>
      <c r="H784" s="67" t="str">
        <f>_xlfn.IFNA(INDEX(cntry_codes,MATCH(loaded!Q784,countries,0)),IF(loaded!Q784="","0003",""))</f>
        <v>0003</v>
      </c>
      <c r="I784" t="e">
        <f>INDEX(atsi_codes,MATCH(loaded!S784,atsi,0))</f>
        <v>#N/A</v>
      </c>
      <c r="J784" t="e">
        <f>INDEX(lang_codes,MATCH(loaded!U784,lang,0))</f>
        <v>#N/A</v>
      </c>
      <c r="K784" s="6">
        <f>loaded!W784</f>
        <v>0</v>
      </c>
      <c r="L784" t="e">
        <f>INDEX(us_acc_codes,MATCH(loaded!Y784,us_acc,0))</f>
        <v>#N/A</v>
      </c>
      <c r="M784" t="e">
        <f>INDEX(client_codes,MATCH(loaded!AA784,client,0))</f>
        <v>#N/A</v>
      </c>
      <c r="N784" t="e">
        <f>INDEX(src_ref_codes,MATCH(loaded!AC784,src_ref,0))</f>
        <v>#N/A</v>
      </c>
      <c r="O784" s="89" t="e">
        <f>IF(stats!$Y$13,DATE(RIGHT(loaded!AE784,4),MID(loaded!AE784,3,2),LEFT(loaded!AE784,2)),DATE(RIGHT(loaded!AE784,4),MID(loaded!AE784,4,2),LEFT(loaded!AE784,2)))</f>
        <v>#VALUE!</v>
      </c>
      <c r="P784" s="89" t="e">
        <f>IF(stats!$Y$13,DATE(RIGHT(loaded!AG784,4),MID(loaded!AG784,3,2),LEFT(loaded!AG784,2)),DATE(RIGHT(loaded!AG784,4),MID(loaded!AG784,4,2),LEFT(loaded!AG784,2)))</f>
        <v>#VALUE!</v>
      </c>
      <c r="Q784" s="67" t="e">
        <f t="shared" si="25"/>
        <v>#VALUE!</v>
      </c>
      <c r="R784" t="e">
        <f>INDEX(reces_codes,MATCH(loaded!AI784,reason,0))</f>
        <v>#N/A</v>
      </c>
      <c r="S784" t="e">
        <f>INDEX(TDS_codes,MATCH(loaded!AK784,TDS,0))</f>
        <v>#N/A</v>
      </c>
      <c r="T784" t="e">
        <f>IF(M784=2,"",INDEX(method_codes,MATCH(loaded!AM784,method,0)))</f>
        <v>#N/A</v>
      </c>
      <c r="U784" t="e">
        <f>IF(M784=2,"",INDEX(inj_codes,MATCH(loaded!AO784,inj,0)))</f>
        <v>#N/A</v>
      </c>
      <c r="V784" t="e">
        <f>IF(M784=2,"",INDEX(drug_codes,MATCH(loaded!AQ784,drug,0)))</f>
        <v>#N/A</v>
      </c>
      <c r="W784" t="e">
        <f>IF(M784=2,"",_xlfn.IFNA(INDEX(drug_codes,MATCH(loaded!AS784,drug,0)),""))</f>
        <v>#N/A</v>
      </c>
      <c r="X784" t="e">
        <f>IF(M784=2,"",_xlfn.IFNA(INDEX(drug_codes,MATCH(loaded!AU784,drug,0)),""))</f>
        <v>#N/A</v>
      </c>
      <c r="Y784" t="e">
        <f>IF(M784=2,"",_xlfn.IFNA(INDEX(drug_codes,MATCH(loaded!AW784,drug,0)),""))</f>
        <v>#N/A</v>
      </c>
      <c r="Z784" t="e">
        <f>IF(M784=2,"",_xlfn.IFNA(INDEX(drug_codes,MATCH(loaded!AY784,drug,0)),""))</f>
        <v>#N/A</v>
      </c>
      <c r="AA784" t="e">
        <f>IF(M784=2,"",_xlfn.IFNA(INDEX(drug_codes,MATCH(loaded!BA784,drug,0)),""))</f>
        <v>#N/A</v>
      </c>
      <c r="AB784" t="e">
        <f>INDEX(MTT_codes,MATCH(loaded!BC784,MTT,0))</f>
        <v>#N/A</v>
      </c>
      <c r="AC784" t="str">
        <f>_xlfn.IFNA(INDEX(MTT_codes,MATCH(loaded!BE784,MTT,0)),"")</f>
        <v/>
      </c>
      <c r="AD784" t="str">
        <f>_xlfn.IFNA(INDEX(MTT_codes,MATCH(loaded!BG784,MTT,0)),"")</f>
        <v/>
      </c>
      <c r="AE784" t="str">
        <f>_xlfn.IFNA(INDEX(MTT_codes,MATCH(loaded!BI784,MTT,0)),"")</f>
        <v/>
      </c>
      <c r="AF784" t="str">
        <f>_xlfn.IFNA(INDEX(MTT_codes,MATCH(loaded!BK784,MTT,0)),"")</f>
        <v/>
      </c>
      <c r="AG784" t="str">
        <f>_xlfn.IFNA(INDEX(MTT_codes,MATCH(loaded!BM784,MTT,0)),"")</f>
        <v/>
      </c>
      <c r="AH784" t="e">
        <f>INDEX(liv_ar_codes,MATCH(loaded!BO784,liv_ar,0))</f>
        <v>#N/A</v>
      </c>
      <c r="AI784" t="str">
        <f>_xlfn.IFNA(INDEX(MTT_codes,MATCH(loaded!BQ784,MTT,0)),"")</f>
        <v/>
      </c>
      <c r="AJ784">
        <f>_xlfn.IFNA(INDEX(mental_codes,MATCH(loaded!BS784,mental,0)),9)</f>
        <v>9</v>
      </c>
    </row>
    <row r="785" spans="2:36">
      <c r="B785">
        <f>loaded!C785</f>
        <v>0</v>
      </c>
      <c r="C785">
        <f>loaded!I785</f>
        <v>0</v>
      </c>
      <c r="D785">
        <f>IF(loaded!K785="Male",1,IF(loaded!K785="Female",2,9))</f>
        <v>9</v>
      </c>
      <c r="E785" s="89" t="e">
        <f>IF(stats!$Y$13,DATE(RIGHT(loaded!M785,4),MID(loaded!M785,3,2),LEFT(loaded!M785,2)),DATE(RIGHT(loaded!M785,4), MID(loaded!M785,4,2),LEFT(loaded!M785,2)))</f>
        <v>#VALUE!</v>
      </c>
      <c r="F785" s="67" t="e">
        <f t="shared" si="24"/>
        <v>#VALUE!</v>
      </c>
      <c r="G785" t="str">
        <f>LEFT(loaded!O785,3)</f>
        <v/>
      </c>
      <c r="H785" s="67" t="str">
        <f>_xlfn.IFNA(INDEX(cntry_codes,MATCH(loaded!Q785,countries,0)),IF(loaded!Q785="","0003",""))</f>
        <v>0003</v>
      </c>
      <c r="I785" t="e">
        <f>INDEX(atsi_codes,MATCH(loaded!S785,atsi,0))</f>
        <v>#N/A</v>
      </c>
      <c r="J785" t="e">
        <f>INDEX(lang_codes,MATCH(loaded!U785,lang,0))</f>
        <v>#N/A</v>
      </c>
      <c r="K785" s="6">
        <f>loaded!W785</f>
        <v>0</v>
      </c>
      <c r="L785" t="e">
        <f>INDEX(us_acc_codes,MATCH(loaded!Y785,us_acc,0))</f>
        <v>#N/A</v>
      </c>
      <c r="M785" t="e">
        <f>INDEX(client_codes,MATCH(loaded!AA785,client,0))</f>
        <v>#N/A</v>
      </c>
      <c r="N785" t="e">
        <f>INDEX(src_ref_codes,MATCH(loaded!AC785,src_ref,0))</f>
        <v>#N/A</v>
      </c>
      <c r="O785" s="89" t="e">
        <f>IF(stats!$Y$13,DATE(RIGHT(loaded!AE785,4),MID(loaded!AE785,3,2),LEFT(loaded!AE785,2)),DATE(RIGHT(loaded!AE785,4),MID(loaded!AE785,4,2),LEFT(loaded!AE785,2)))</f>
        <v>#VALUE!</v>
      </c>
      <c r="P785" s="89" t="e">
        <f>IF(stats!$Y$13,DATE(RIGHT(loaded!AG785,4),MID(loaded!AG785,3,2),LEFT(loaded!AG785,2)),DATE(RIGHT(loaded!AG785,4),MID(loaded!AG785,4,2),LEFT(loaded!AG785,2)))</f>
        <v>#VALUE!</v>
      </c>
      <c r="Q785" s="67" t="e">
        <f t="shared" si="25"/>
        <v>#VALUE!</v>
      </c>
      <c r="R785" t="e">
        <f>INDEX(reces_codes,MATCH(loaded!AI785,reason,0))</f>
        <v>#N/A</v>
      </c>
      <c r="S785" t="e">
        <f>INDEX(TDS_codes,MATCH(loaded!AK785,TDS,0))</f>
        <v>#N/A</v>
      </c>
      <c r="T785" t="e">
        <f>IF(M785=2,"",INDEX(method_codes,MATCH(loaded!AM785,method,0)))</f>
        <v>#N/A</v>
      </c>
      <c r="U785" t="e">
        <f>IF(M785=2,"",INDEX(inj_codes,MATCH(loaded!AO785,inj,0)))</f>
        <v>#N/A</v>
      </c>
      <c r="V785" t="e">
        <f>IF(M785=2,"",INDEX(drug_codes,MATCH(loaded!AQ785,drug,0)))</f>
        <v>#N/A</v>
      </c>
      <c r="W785" t="e">
        <f>IF(M785=2,"",_xlfn.IFNA(INDEX(drug_codes,MATCH(loaded!AS785,drug,0)),""))</f>
        <v>#N/A</v>
      </c>
      <c r="X785" t="e">
        <f>IF(M785=2,"",_xlfn.IFNA(INDEX(drug_codes,MATCH(loaded!AU785,drug,0)),""))</f>
        <v>#N/A</v>
      </c>
      <c r="Y785" t="e">
        <f>IF(M785=2,"",_xlfn.IFNA(INDEX(drug_codes,MATCH(loaded!AW785,drug,0)),""))</f>
        <v>#N/A</v>
      </c>
      <c r="Z785" t="e">
        <f>IF(M785=2,"",_xlfn.IFNA(INDEX(drug_codes,MATCH(loaded!AY785,drug,0)),""))</f>
        <v>#N/A</v>
      </c>
      <c r="AA785" t="e">
        <f>IF(M785=2,"",_xlfn.IFNA(INDEX(drug_codes,MATCH(loaded!BA785,drug,0)),""))</f>
        <v>#N/A</v>
      </c>
      <c r="AB785" t="e">
        <f>INDEX(MTT_codes,MATCH(loaded!BC785,MTT,0))</f>
        <v>#N/A</v>
      </c>
      <c r="AC785" t="str">
        <f>_xlfn.IFNA(INDEX(MTT_codes,MATCH(loaded!BE785,MTT,0)),"")</f>
        <v/>
      </c>
      <c r="AD785" t="str">
        <f>_xlfn.IFNA(INDEX(MTT_codes,MATCH(loaded!BG785,MTT,0)),"")</f>
        <v/>
      </c>
      <c r="AE785" t="str">
        <f>_xlfn.IFNA(INDEX(MTT_codes,MATCH(loaded!BI785,MTT,0)),"")</f>
        <v/>
      </c>
      <c r="AF785" t="str">
        <f>_xlfn.IFNA(INDEX(MTT_codes,MATCH(loaded!BK785,MTT,0)),"")</f>
        <v/>
      </c>
      <c r="AG785" t="str">
        <f>_xlfn.IFNA(INDEX(MTT_codes,MATCH(loaded!BM785,MTT,0)),"")</f>
        <v/>
      </c>
      <c r="AH785" t="e">
        <f>INDEX(liv_ar_codes,MATCH(loaded!BO785,liv_ar,0))</f>
        <v>#N/A</v>
      </c>
      <c r="AI785" t="str">
        <f>_xlfn.IFNA(INDEX(MTT_codes,MATCH(loaded!BQ785,MTT,0)),"")</f>
        <v/>
      </c>
      <c r="AJ785">
        <f>_xlfn.IFNA(INDEX(mental_codes,MATCH(loaded!BS785,mental,0)),9)</f>
        <v>9</v>
      </c>
    </row>
    <row r="786" spans="2:36">
      <c r="B786">
        <f>loaded!C786</f>
        <v>0</v>
      </c>
      <c r="C786">
        <f>loaded!I786</f>
        <v>0</v>
      </c>
      <c r="D786">
        <f>IF(loaded!K786="Male",1,IF(loaded!K786="Female",2,9))</f>
        <v>9</v>
      </c>
      <c r="E786" s="89" t="e">
        <f>IF(stats!$Y$13,DATE(RIGHT(loaded!M786,4),MID(loaded!M786,3,2),LEFT(loaded!M786,2)),DATE(RIGHT(loaded!M786,4), MID(loaded!M786,4,2),LEFT(loaded!M786,2)))</f>
        <v>#VALUE!</v>
      </c>
      <c r="F786" s="67" t="e">
        <f t="shared" si="24"/>
        <v>#VALUE!</v>
      </c>
      <c r="G786" t="str">
        <f>LEFT(loaded!O786,3)</f>
        <v/>
      </c>
      <c r="H786" s="67" t="str">
        <f>_xlfn.IFNA(INDEX(cntry_codes,MATCH(loaded!Q786,countries,0)),IF(loaded!Q786="","0003",""))</f>
        <v>0003</v>
      </c>
      <c r="I786" t="e">
        <f>INDEX(atsi_codes,MATCH(loaded!S786,atsi,0))</f>
        <v>#N/A</v>
      </c>
      <c r="J786" t="e">
        <f>INDEX(lang_codes,MATCH(loaded!U786,lang,0))</f>
        <v>#N/A</v>
      </c>
      <c r="K786" s="6">
        <f>loaded!W786</f>
        <v>0</v>
      </c>
      <c r="L786" t="e">
        <f>INDEX(us_acc_codes,MATCH(loaded!Y786,us_acc,0))</f>
        <v>#N/A</v>
      </c>
      <c r="M786" t="e">
        <f>INDEX(client_codes,MATCH(loaded!AA786,client,0))</f>
        <v>#N/A</v>
      </c>
      <c r="N786" t="e">
        <f>INDEX(src_ref_codes,MATCH(loaded!AC786,src_ref,0))</f>
        <v>#N/A</v>
      </c>
      <c r="O786" s="89" t="e">
        <f>IF(stats!$Y$13,DATE(RIGHT(loaded!AE786,4),MID(loaded!AE786,3,2),LEFT(loaded!AE786,2)),DATE(RIGHT(loaded!AE786,4),MID(loaded!AE786,4,2),LEFT(loaded!AE786,2)))</f>
        <v>#VALUE!</v>
      </c>
      <c r="P786" s="89" t="e">
        <f>IF(stats!$Y$13,DATE(RIGHT(loaded!AG786,4),MID(loaded!AG786,3,2),LEFT(loaded!AG786,2)),DATE(RIGHT(loaded!AG786,4),MID(loaded!AG786,4,2),LEFT(loaded!AG786,2)))</f>
        <v>#VALUE!</v>
      </c>
      <c r="Q786" s="67" t="e">
        <f t="shared" si="25"/>
        <v>#VALUE!</v>
      </c>
      <c r="R786" t="e">
        <f>INDEX(reces_codes,MATCH(loaded!AI786,reason,0))</f>
        <v>#N/A</v>
      </c>
      <c r="S786" t="e">
        <f>INDEX(TDS_codes,MATCH(loaded!AK786,TDS,0))</f>
        <v>#N/A</v>
      </c>
      <c r="T786" t="e">
        <f>IF(M786=2,"",INDEX(method_codes,MATCH(loaded!AM786,method,0)))</f>
        <v>#N/A</v>
      </c>
      <c r="U786" t="e">
        <f>IF(M786=2,"",INDEX(inj_codes,MATCH(loaded!AO786,inj,0)))</f>
        <v>#N/A</v>
      </c>
      <c r="V786" t="e">
        <f>IF(M786=2,"",INDEX(drug_codes,MATCH(loaded!AQ786,drug,0)))</f>
        <v>#N/A</v>
      </c>
      <c r="W786" t="e">
        <f>IF(M786=2,"",_xlfn.IFNA(INDEX(drug_codes,MATCH(loaded!AS786,drug,0)),""))</f>
        <v>#N/A</v>
      </c>
      <c r="X786" t="e">
        <f>IF(M786=2,"",_xlfn.IFNA(INDEX(drug_codes,MATCH(loaded!AU786,drug,0)),""))</f>
        <v>#N/A</v>
      </c>
      <c r="Y786" t="e">
        <f>IF(M786=2,"",_xlfn.IFNA(INDEX(drug_codes,MATCH(loaded!AW786,drug,0)),""))</f>
        <v>#N/A</v>
      </c>
      <c r="Z786" t="e">
        <f>IF(M786=2,"",_xlfn.IFNA(INDEX(drug_codes,MATCH(loaded!AY786,drug,0)),""))</f>
        <v>#N/A</v>
      </c>
      <c r="AA786" t="e">
        <f>IF(M786=2,"",_xlfn.IFNA(INDEX(drug_codes,MATCH(loaded!BA786,drug,0)),""))</f>
        <v>#N/A</v>
      </c>
      <c r="AB786" t="e">
        <f>INDEX(MTT_codes,MATCH(loaded!BC786,MTT,0))</f>
        <v>#N/A</v>
      </c>
      <c r="AC786" t="str">
        <f>_xlfn.IFNA(INDEX(MTT_codes,MATCH(loaded!BE786,MTT,0)),"")</f>
        <v/>
      </c>
      <c r="AD786" t="str">
        <f>_xlfn.IFNA(INDEX(MTT_codes,MATCH(loaded!BG786,MTT,0)),"")</f>
        <v/>
      </c>
      <c r="AE786" t="str">
        <f>_xlfn.IFNA(INDEX(MTT_codes,MATCH(loaded!BI786,MTT,0)),"")</f>
        <v/>
      </c>
      <c r="AF786" t="str">
        <f>_xlfn.IFNA(INDEX(MTT_codes,MATCH(loaded!BK786,MTT,0)),"")</f>
        <v/>
      </c>
      <c r="AG786" t="str">
        <f>_xlfn.IFNA(INDEX(MTT_codes,MATCH(loaded!BM786,MTT,0)),"")</f>
        <v/>
      </c>
      <c r="AH786" t="e">
        <f>INDEX(liv_ar_codes,MATCH(loaded!BO786,liv_ar,0))</f>
        <v>#N/A</v>
      </c>
      <c r="AI786" t="str">
        <f>_xlfn.IFNA(INDEX(MTT_codes,MATCH(loaded!BQ786,MTT,0)),"")</f>
        <v/>
      </c>
      <c r="AJ786">
        <f>_xlfn.IFNA(INDEX(mental_codes,MATCH(loaded!BS786,mental,0)),9)</f>
        <v>9</v>
      </c>
    </row>
    <row r="787" spans="2:36">
      <c r="B787">
        <f>loaded!C787</f>
        <v>0</v>
      </c>
      <c r="C787">
        <f>loaded!I787</f>
        <v>0</v>
      </c>
      <c r="D787">
        <f>IF(loaded!K787="Male",1,IF(loaded!K787="Female",2,9))</f>
        <v>9</v>
      </c>
      <c r="E787" s="89" t="e">
        <f>IF(stats!$Y$13,DATE(RIGHT(loaded!M787,4),MID(loaded!M787,3,2),LEFT(loaded!M787,2)),DATE(RIGHT(loaded!M787,4), MID(loaded!M787,4,2),LEFT(loaded!M787,2)))</f>
        <v>#VALUE!</v>
      </c>
      <c r="F787" s="67" t="e">
        <f t="shared" si="24"/>
        <v>#VALUE!</v>
      </c>
      <c r="G787" t="str">
        <f>LEFT(loaded!O787,3)</f>
        <v/>
      </c>
      <c r="H787" s="67" t="str">
        <f>_xlfn.IFNA(INDEX(cntry_codes,MATCH(loaded!Q787,countries,0)),IF(loaded!Q787="","0003",""))</f>
        <v>0003</v>
      </c>
      <c r="I787" t="e">
        <f>INDEX(atsi_codes,MATCH(loaded!S787,atsi,0))</f>
        <v>#N/A</v>
      </c>
      <c r="J787" t="e">
        <f>INDEX(lang_codes,MATCH(loaded!U787,lang,0))</f>
        <v>#N/A</v>
      </c>
      <c r="K787" s="6">
        <f>loaded!W787</f>
        <v>0</v>
      </c>
      <c r="L787" t="e">
        <f>INDEX(us_acc_codes,MATCH(loaded!Y787,us_acc,0))</f>
        <v>#N/A</v>
      </c>
      <c r="M787" t="e">
        <f>INDEX(client_codes,MATCH(loaded!AA787,client,0))</f>
        <v>#N/A</v>
      </c>
      <c r="N787" t="e">
        <f>INDEX(src_ref_codes,MATCH(loaded!AC787,src_ref,0))</f>
        <v>#N/A</v>
      </c>
      <c r="O787" s="89" t="e">
        <f>IF(stats!$Y$13,DATE(RIGHT(loaded!AE787,4),MID(loaded!AE787,3,2),LEFT(loaded!AE787,2)),DATE(RIGHT(loaded!AE787,4),MID(loaded!AE787,4,2),LEFT(loaded!AE787,2)))</f>
        <v>#VALUE!</v>
      </c>
      <c r="P787" s="89" t="e">
        <f>IF(stats!$Y$13,DATE(RIGHT(loaded!AG787,4),MID(loaded!AG787,3,2),LEFT(loaded!AG787,2)),DATE(RIGHT(loaded!AG787,4),MID(loaded!AG787,4,2),LEFT(loaded!AG787,2)))</f>
        <v>#VALUE!</v>
      </c>
      <c r="Q787" s="67" t="e">
        <f t="shared" si="25"/>
        <v>#VALUE!</v>
      </c>
      <c r="R787" t="e">
        <f>INDEX(reces_codes,MATCH(loaded!AI787,reason,0))</f>
        <v>#N/A</v>
      </c>
      <c r="S787" t="e">
        <f>INDEX(TDS_codes,MATCH(loaded!AK787,TDS,0))</f>
        <v>#N/A</v>
      </c>
      <c r="T787" t="e">
        <f>IF(M787=2,"",INDEX(method_codes,MATCH(loaded!AM787,method,0)))</f>
        <v>#N/A</v>
      </c>
      <c r="U787" t="e">
        <f>IF(M787=2,"",INDEX(inj_codes,MATCH(loaded!AO787,inj,0)))</f>
        <v>#N/A</v>
      </c>
      <c r="V787" t="e">
        <f>IF(M787=2,"",INDEX(drug_codes,MATCH(loaded!AQ787,drug,0)))</f>
        <v>#N/A</v>
      </c>
      <c r="W787" t="e">
        <f>IF(M787=2,"",_xlfn.IFNA(INDEX(drug_codes,MATCH(loaded!AS787,drug,0)),""))</f>
        <v>#N/A</v>
      </c>
      <c r="X787" t="e">
        <f>IF(M787=2,"",_xlfn.IFNA(INDEX(drug_codes,MATCH(loaded!AU787,drug,0)),""))</f>
        <v>#N/A</v>
      </c>
      <c r="Y787" t="e">
        <f>IF(M787=2,"",_xlfn.IFNA(INDEX(drug_codes,MATCH(loaded!AW787,drug,0)),""))</f>
        <v>#N/A</v>
      </c>
      <c r="Z787" t="e">
        <f>IF(M787=2,"",_xlfn.IFNA(INDEX(drug_codes,MATCH(loaded!AY787,drug,0)),""))</f>
        <v>#N/A</v>
      </c>
      <c r="AA787" t="e">
        <f>IF(M787=2,"",_xlfn.IFNA(INDEX(drug_codes,MATCH(loaded!BA787,drug,0)),""))</f>
        <v>#N/A</v>
      </c>
      <c r="AB787" t="e">
        <f>INDEX(MTT_codes,MATCH(loaded!BC787,MTT,0))</f>
        <v>#N/A</v>
      </c>
      <c r="AC787" t="str">
        <f>_xlfn.IFNA(INDEX(MTT_codes,MATCH(loaded!BE787,MTT,0)),"")</f>
        <v/>
      </c>
      <c r="AD787" t="str">
        <f>_xlfn.IFNA(INDEX(MTT_codes,MATCH(loaded!BG787,MTT,0)),"")</f>
        <v/>
      </c>
      <c r="AE787" t="str">
        <f>_xlfn.IFNA(INDEX(MTT_codes,MATCH(loaded!BI787,MTT,0)),"")</f>
        <v/>
      </c>
      <c r="AF787" t="str">
        <f>_xlfn.IFNA(INDEX(MTT_codes,MATCH(loaded!BK787,MTT,0)),"")</f>
        <v/>
      </c>
      <c r="AG787" t="str">
        <f>_xlfn.IFNA(INDEX(MTT_codes,MATCH(loaded!BM787,MTT,0)),"")</f>
        <v/>
      </c>
      <c r="AH787" t="e">
        <f>INDEX(liv_ar_codes,MATCH(loaded!BO787,liv_ar,0))</f>
        <v>#N/A</v>
      </c>
      <c r="AI787" t="str">
        <f>_xlfn.IFNA(INDEX(MTT_codes,MATCH(loaded!BQ787,MTT,0)),"")</f>
        <v/>
      </c>
      <c r="AJ787">
        <f>_xlfn.IFNA(INDEX(mental_codes,MATCH(loaded!BS787,mental,0)),9)</f>
        <v>9</v>
      </c>
    </row>
    <row r="788" spans="2:36">
      <c r="B788">
        <f>loaded!C788</f>
        <v>0</v>
      </c>
      <c r="C788">
        <f>loaded!I788</f>
        <v>0</v>
      </c>
      <c r="D788">
        <f>IF(loaded!K788="Male",1,IF(loaded!K788="Female",2,9))</f>
        <v>9</v>
      </c>
      <c r="E788" s="89" t="e">
        <f>IF(stats!$Y$13,DATE(RIGHT(loaded!M788,4),MID(loaded!M788,3,2),LEFT(loaded!M788,2)),DATE(RIGHT(loaded!M788,4), MID(loaded!M788,4,2),LEFT(loaded!M788,2)))</f>
        <v>#VALUE!</v>
      </c>
      <c r="F788" s="67" t="e">
        <f t="shared" si="24"/>
        <v>#VALUE!</v>
      </c>
      <c r="G788" t="str">
        <f>LEFT(loaded!O788,3)</f>
        <v/>
      </c>
      <c r="H788" s="67" t="str">
        <f>_xlfn.IFNA(INDEX(cntry_codes,MATCH(loaded!Q788,countries,0)),IF(loaded!Q788="","0003",""))</f>
        <v>0003</v>
      </c>
      <c r="I788" t="e">
        <f>INDEX(atsi_codes,MATCH(loaded!S788,atsi,0))</f>
        <v>#N/A</v>
      </c>
      <c r="J788" t="e">
        <f>INDEX(lang_codes,MATCH(loaded!U788,lang,0))</f>
        <v>#N/A</v>
      </c>
      <c r="K788" s="6">
        <f>loaded!W788</f>
        <v>0</v>
      </c>
      <c r="L788" t="e">
        <f>INDEX(us_acc_codes,MATCH(loaded!Y788,us_acc,0))</f>
        <v>#N/A</v>
      </c>
      <c r="M788" t="e">
        <f>INDEX(client_codes,MATCH(loaded!AA788,client,0))</f>
        <v>#N/A</v>
      </c>
      <c r="N788" t="e">
        <f>INDEX(src_ref_codes,MATCH(loaded!AC788,src_ref,0))</f>
        <v>#N/A</v>
      </c>
      <c r="O788" s="89" t="e">
        <f>IF(stats!$Y$13,DATE(RIGHT(loaded!AE788,4),MID(loaded!AE788,3,2),LEFT(loaded!AE788,2)),DATE(RIGHT(loaded!AE788,4),MID(loaded!AE788,4,2),LEFT(loaded!AE788,2)))</f>
        <v>#VALUE!</v>
      </c>
      <c r="P788" s="89" t="e">
        <f>IF(stats!$Y$13,DATE(RIGHT(loaded!AG788,4),MID(loaded!AG788,3,2),LEFT(loaded!AG788,2)),DATE(RIGHT(loaded!AG788,4),MID(loaded!AG788,4,2),LEFT(loaded!AG788,2)))</f>
        <v>#VALUE!</v>
      </c>
      <c r="Q788" s="67" t="e">
        <f t="shared" si="25"/>
        <v>#VALUE!</v>
      </c>
      <c r="R788" t="e">
        <f>INDEX(reces_codes,MATCH(loaded!AI788,reason,0))</f>
        <v>#N/A</v>
      </c>
      <c r="S788" t="e">
        <f>INDEX(TDS_codes,MATCH(loaded!AK788,TDS,0))</f>
        <v>#N/A</v>
      </c>
      <c r="T788" t="e">
        <f>IF(M788=2,"",INDEX(method_codes,MATCH(loaded!AM788,method,0)))</f>
        <v>#N/A</v>
      </c>
      <c r="U788" t="e">
        <f>IF(M788=2,"",INDEX(inj_codes,MATCH(loaded!AO788,inj,0)))</f>
        <v>#N/A</v>
      </c>
      <c r="V788" t="e">
        <f>IF(M788=2,"",INDEX(drug_codes,MATCH(loaded!AQ788,drug,0)))</f>
        <v>#N/A</v>
      </c>
      <c r="W788" t="e">
        <f>IF(M788=2,"",_xlfn.IFNA(INDEX(drug_codes,MATCH(loaded!AS788,drug,0)),""))</f>
        <v>#N/A</v>
      </c>
      <c r="X788" t="e">
        <f>IF(M788=2,"",_xlfn.IFNA(INDEX(drug_codes,MATCH(loaded!AU788,drug,0)),""))</f>
        <v>#N/A</v>
      </c>
      <c r="Y788" t="e">
        <f>IF(M788=2,"",_xlfn.IFNA(INDEX(drug_codes,MATCH(loaded!AW788,drug,0)),""))</f>
        <v>#N/A</v>
      </c>
      <c r="Z788" t="e">
        <f>IF(M788=2,"",_xlfn.IFNA(INDEX(drug_codes,MATCH(loaded!AY788,drug,0)),""))</f>
        <v>#N/A</v>
      </c>
      <c r="AA788" t="e">
        <f>IF(M788=2,"",_xlfn.IFNA(INDEX(drug_codes,MATCH(loaded!BA788,drug,0)),""))</f>
        <v>#N/A</v>
      </c>
      <c r="AB788" t="e">
        <f>INDEX(MTT_codes,MATCH(loaded!BC788,MTT,0))</f>
        <v>#N/A</v>
      </c>
      <c r="AC788" t="str">
        <f>_xlfn.IFNA(INDEX(MTT_codes,MATCH(loaded!BE788,MTT,0)),"")</f>
        <v/>
      </c>
      <c r="AD788" t="str">
        <f>_xlfn.IFNA(INDEX(MTT_codes,MATCH(loaded!BG788,MTT,0)),"")</f>
        <v/>
      </c>
      <c r="AE788" t="str">
        <f>_xlfn.IFNA(INDEX(MTT_codes,MATCH(loaded!BI788,MTT,0)),"")</f>
        <v/>
      </c>
      <c r="AF788" t="str">
        <f>_xlfn.IFNA(INDEX(MTT_codes,MATCH(loaded!BK788,MTT,0)),"")</f>
        <v/>
      </c>
      <c r="AG788" t="str">
        <f>_xlfn.IFNA(INDEX(MTT_codes,MATCH(loaded!BM788,MTT,0)),"")</f>
        <v/>
      </c>
      <c r="AH788" t="e">
        <f>INDEX(liv_ar_codes,MATCH(loaded!BO788,liv_ar,0))</f>
        <v>#N/A</v>
      </c>
      <c r="AI788" t="str">
        <f>_xlfn.IFNA(INDEX(MTT_codes,MATCH(loaded!BQ788,MTT,0)),"")</f>
        <v/>
      </c>
      <c r="AJ788">
        <f>_xlfn.IFNA(INDEX(mental_codes,MATCH(loaded!BS788,mental,0)),9)</f>
        <v>9</v>
      </c>
    </row>
    <row r="789" spans="2:36">
      <c r="B789">
        <f>loaded!C789</f>
        <v>0</v>
      </c>
      <c r="C789">
        <f>loaded!I789</f>
        <v>0</v>
      </c>
      <c r="D789">
        <f>IF(loaded!K789="Male",1,IF(loaded!K789="Female",2,9))</f>
        <v>9</v>
      </c>
      <c r="E789" s="89" t="e">
        <f>IF(stats!$Y$13,DATE(RIGHT(loaded!M789,4),MID(loaded!M789,3,2),LEFT(loaded!M789,2)),DATE(RIGHT(loaded!M789,4), MID(loaded!M789,4,2),LEFT(loaded!M789,2)))</f>
        <v>#VALUE!</v>
      </c>
      <c r="F789" s="67" t="e">
        <f t="shared" si="24"/>
        <v>#VALUE!</v>
      </c>
      <c r="G789" t="str">
        <f>LEFT(loaded!O789,3)</f>
        <v/>
      </c>
      <c r="H789" s="67" t="str">
        <f>_xlfn.IFNA(INDEX(cntry_codes,MATCH(loaded!Q789,countries,0)),IF(loaded!Q789="","0003",""))</f>
        <v>0003</v>
      </c>
      <c r="I789" t="e">
        <f>INDEX(atsi_codes,MATCH(loaded!S789,atsi,0))</f>
        <v>#N/A</v>
      </c>
      <c r="J789" t="e">
        <f>INDEX(lang_codes,MATCH(loaded!U789,lang,0))</f>
        <v>#N/A</v>
      </c>
      <c r="K789" s="6">
        <f>loaded!W789</f>
        <v>0</v>
      </c>
      <c r="L789" t="e">
        <f>INDEX(us_acc_codes,MATCH(loaded!Y789,us_acc,0))</f>
        <v>#N/A</v>
      </c>
      <c r="M789" t="e">
        <f>INDEX(client_codes,MATCH(loaded!AA789,client,0))</f>
        <v>#N/A</v>
      </c>
      <c r="N789" t="e">
        <f>INDEX(src_ref_codes,MATCH(loaded!AC789,src_ref,0))</f>
        <v>#N/A</v>
      </c>
      <c r="O789" s="89" t="e">
        <f>IF(stats!$Y$13,DATE(RIGHT(loaded!AE789,4),MID(loaded!AE789,3,2),LEFT(loaded!AE789,2)),DATE(RIGHT(loaded!AE789,4),MID(loaded!AE789,4,2),LEFT(loaded!AE789,2)))</f>
        <v>#VALUE!</v>
      </c>
      <c r="P789" s="89" t="e">
        <f>IF(stats!$Y$13,DATE(RIGHT(loaded!AG789,4),MID(loaded!AG789,3,2),LEFT(loaded!AG789,2)),DATE(RIGHT(loaded!AG789,4),MID(loaded!AG789,4,2),LEFT(loaded!AG789,2)))</f>
        <v>#VALUE!</v>
      </c>
      <c r="Q789" s="67" t="e">
        <f t="shared" si="25"/>
        <v>#VALUE!</v>
      </c>
      <c r="R789" t="e">
        <f>INDEX(reces_codes,MATCH(loaded!AI789,reason,0))</f>
        <v>#N/A</v>
      </c>
      <c r="S789" t="e">
        <f>INDEX(TDS_codes,MATCH(loaded!AK789,TDS,0))</f>
        <v>#N/A</v>
      </c>
      <c r="T789" t="e">
        <f>IF(M789=2,"",INDEX(method_codes,MATCH(loaded!AM789,method,0)))</f>
        <v>#N/A</v>
      </c>
      <c r="U789" t="e">
        <f>IF(M789=2,"",INDEX(inj_codes,MATCH(loaded!AO789,inj,0)))</f>
        <v>#N/A</v>
      </c>
      <c r="V789" t="e">
        <f>IF(M789=2,"",INDEX(drug_codes,MATCH(loaded!AQ789,drug,0)))</f>
        <v>#N/A</v>
      </c>
      <c r="W789" t="e">
        <f>IF(M789=2,"",_xlfn.IFNA(INDEX(drug_codes,MATCH(loaded!AS789,drug,0)),""))</f>
        <v>#N/A</v>
      </c>
      <c r="X789" t="e">
        <f>IF(M789=2,"",_xlfn.IFNA(INDEX(drug_codes,MATCH(loaded!AU789,drug,0)),""))</f>
        <v>#N/A</v>
      </c>
      <c r="Y789" t="e">
        <f>IF(M789=2,"",_xlfn.IFNA(INDEX(drug_codes,MATCH(loaded!AW789,drug,0)),""))</f>
        <v>#N/A</v>
      </c>
      <c r="Z789" t="e">
        <f>IF(M789=2,"",_xlfn.IFNA(INDEX(drug_codes,MATCH(loaded!AY789,drug,0)),""))</f>
        <v>#N/A</v>
      </c>
      <c r="AA789" t="e">
        <f>IF(M789=2,"",_xlfn.IFNA(INDEX(drug_codes,MATCH(loaded!BA789,drug,0)),""))</f>
        <v>#N/A</v>
      </c>
      <c r="AB789" t="e">
        <f>INDEX(MTT_codes,MATCH(loaded!BC789,MTT,0))</f>
        <v>#N/A</v>
      </c>
      <c r="AC789" t="str">
        <f>_xlfn.IFNA(INDEX(MTT_codes,MATCH(loaded!BE789,MTT,0)),"")</f>
        <v/>
      </c>
      <c r="AD789" t="str">
        <f>_xlfn.IFNA(INDEX(MTT_codes,MATCH(loaded!BG789,MTT,0)),"")</f>
        <v/>
      </c>
      <c r="AE789" t="str">
        <f>_xlfn.IFNA(INDEX(MTT_codes,MATCH(loaded!BI789,MTT,0)),"")</f>
        <v/>
      </c>
      <c r="AF789" t="str">
        <f>_xlfn.IFNA(INDEX(MTT_codes,MATCH(loaded!BK789,MTT,0)),"")</f>
        <v/>
      </c>
      <c r="AG789" t="str">
        <f>_xlfn.IFNA(INDEX(MTT_codes,MATCH(loaded!BM789,MTT,0)),"")</f>
        <v/>
      </c>
      <c r="AH789" t="e">
        <f>INDEX(liv_ar_codes,MATCH(loaded!BO789,liv_ar,0))</f>
        <v>#N/A</v>
      </c>
      <c r="AI789" t="str">
        <f>_xlfn.IFNA(INDEX(MTT_codes,MATCH(loaded!BQ789,MTT,0)),"")</f>
        <v/>
      </c>
      <c r="AJ789">
        <f>_xlfn.IFNA(INDEX(mental_codes,MATCH(loaded!BS789,mental,0)),9)</f>
        <v>9</v>
      </c>
    </row>
    <row r="790" spans="2:36">
      <c r="B790">
        <f>loaded!C790</f>
        <v>0</v>
      </c>
      <c r="C790">
        <f>loaded!I790</f>
        <v>0</v>
      </c>
      <c r="D790">
        <f>IF(loaded!K790="Male",1,IF(loaded!K790="Female",2,9))</f>
        <v>9</v>
      </c>
      <c r="E790" s="89" t="e">
        <f>IF(stats!$Y$13,DATE(RIGHT(loaded!M790,4),MID(loaded!M790,3,2),LEFT(loaded!M790,2)),DATE(RIGHT(loaded!M790,4), MID(loaded!M790,4,2),LEFT(loaded!M790,2)))</f>
        <v>#VALUE!</v>
      </c>
      <c r="F790" s="67" t="e">
        <f t="shared" si="24"/>
        <v>#VALUE!</v>
      </c>
      <c r="G790" t="str">
        <f>LEFT(loaded!O790,3)</f>
        <v/>
      </c>
      <c r="H790" s="67" t="str">
        <f>_xlfn.IFNA(INDEX(cntry_codes,MATCH(loaded!Q790,countries,0)),IF(loaded!Q790="","0003",""))</f>
        <v>0003</v>
      </c>
      <c r="I790" t="e">
        <f>INDEX(atsi_codes,MATCH(loaded!S790,atsi,0))</f>
        <v>#N/A</v>
      </c>
      <c r="J790" t="e">
        <f>INDEX(lang_codes,MATCH(loaded!U790,lang,0))</f>
        <v>#N/A</v>
      </c>
      <c r="K790" s="6">
        <f>loaded!W790</f>
        <v>0</v>
      </c>
      <c r="L790" t="e">
        <f>INDEX(us_acc_codes,MATCH(loaded!Y790,us_acc,0))</f>
        <v>#N/A</v>
      </c>
      <c r="M790" t="e">
        <f>INDEX(client_codes,MATCH(loaded!AA790,client,0))</f>
        <v>#N/A</v>
      </c>
      <c r="N790" t="e">
        <f>INDEX(src_ref_codes,MATCH(loaded!AC790,src_ref,0))</f>
        <v>#N/A</v>
      </c>
      <c r="O790" s="89" t="e">
        <f>IF(stats!$Y$13,DATE(RIGHT(loaded!AE790,4),MID(loaded!AE790,3,2),LEFT(loaded!AE790,2)),DATE(RIGHT(loaded!AE790,4),MID(loaded!AE790,4,2),LEFT(loaded!AE790,2)))</f>
        <v>#VALUE!</v>
      </c>
      <c r="P790" s="89" t="e">
        <f>IF(stats!$Y$13,DATE(RIGHT(loaded!AG790,4),MID(loaded!AG790,3,2),LEFT(loaded!AG790,2)),DATE(RIGHT(loaded!AG790,4),MID(loaded!AG790,4,2),LEFT(loaded!AG790,2)))</f>
        <v>#VALUE!</v>
      </c>
      <c r="Q790" s="67" t="e">
        <f t="shared" si="25"/>
        <v>#VALUE!</v>
      </c>
      <c r="R790" t="e">
        <f>INDEX(reces_codes,MATCH(loaded!AI790,reason,0))</f>
        <v>#N/A</v>
      </c>
      <c r="S790" t="e">
        <f>INDEX(TDS_codes,MATCH(loaded!AK790,TDS,0))</f>
        <v>#N/A</v>
      </c>
      <c r="T790" t="e">
        <f>IF(M790=2,"",INDEX(method_codes,MATCH(loaded!AM790,method,0)))</f>
        <v>#N/A</v>
      </c>
      <c r="U790" t="e">
        <f>IF(M790=2,"",INDEX(inj_codes,MATCH(loaded!AO790,inj,0)))</f>
        <v>#N/A</v>
      </c>
      <c r="V790" t="e">
        <f>IF(M790=2,"",INDEX(drug_codes,MATCH(loaded!AQ790,drug,0)))</f>
        <v>#N/A</v>
      </c>
      <c r="W790" t="e">
        <f>IF(M790=2,"",_xlfn.IFNA(INDEX(drug_codes,MATCH(loaded!AS790,drug,0)),""))</f>
        <v>#N/A</v>
      </c>
      <c r="X790" t="e">
        <f>IF(M790=2,"",_xlfn.IFNA(INDEX(drug_codes,MATCH(loaded!AU790,drug,0)),""))</f>
        <v>#N/A</v>
      </c>
      <c r="Y790" t="e">
        <f>IF(M790=2,"",_xlfn.IFNA(INDEX(drug_codes,MATCH(loaded!AW790,drug,0)),""))</f>
        <v>#N/A</v>
      </c>
      <c r="Z790" t="e">
        <f>IF(M790=2,"",_xlfn.IFNA(INDEX(drug_codes,MATCH(loaded!AY790,drug,0)),""))</f>
        <v>#N/A</v>
      </c>
      <c r="AA790" t="e">
        <f>IF(M790=2,"",_xlfn.IFNA(INDEX(drug_codes,MATCH(loaded!BA790,drug,0)),""))</f>
        <v>#N/A</v>
      </c>
      <c r="AB790" t="e">
        <f>INDEX(MTT_codes,MATCH(loaded!BC790,MTT,0))</f>
        <v>#N/A</v>
      </c>
      <c r="AC790" t="str">
        <f>_xlfn.IFNA(INDEX(MTT_codes,MATCH(loaded!BE790,MTT,0)),"")</f>
        <v/>
      </c>
      <c r="AD790" t="str">
        <f>_xlfn.IFNA(INDEX(MTT_codes,MATCH(loaded!BG790,MTT,0)),"")</f>
        <v/>
      </c>
      <c r="AE790" t="str">
        <f>_xlfn.IFNA(INDEX(MTT_codes,MATCH(loaded!BI790,MTT,0)),"")</f>
        <v/>
      </c>
      <c r="AF790" t="str">
        <f>_xlfn.IFNA(INDEX(MTT_codes,MATCH(loaded!BK790,MTT,0)),"")</f>
        <v/>
      </c>
      <c r="AG790" t="str">
        <f>_xlfn.IFNA(INDEX(MTT_codes,MATCH(loaded!BM790,MTT,0)),"")</f>
        <v/>
      </c>
      <c r="AH790" t="e">
        <f>INDEX(liv_ar_codes,MATCH(loaded!BO790,liv_ar,0))</f>
        <v>#N/A</v>
      </c>
      <c r="AI790" t="str">
        <f>_xlfn.IFNA(INDEX(MTT_codes,MATCH(loaded!BQ790,MTT,0)),"")</f>
        <v/>
      </c>
      <c r="AJ790">
        <f>_xlfn.IFNA(INDEX(mental_codes,MATCH(loaded!BS790,mental,0)),9)</f>
        <v>9</v>
      </c>
    </row>
    <row r="791" spans="2:36">
      <c r="B791">
        <f>loaded!C791</f>
        <v>0</v>
      </c>
      <c r="C791">
        <f>loaded!I791</f>
        <v>0</v>
      </c>
      <c r="D791">
        <f>IF(loaded!K791="Male",1,IF(loaded!K791="Female",2,9))</f>
        <v>9</v>
      </c>
      <c r="E791" s="89" t="e">
        <f>IF(stats!$Y$13,DATE(RIGHT(loaded!M791,4),MID(loaded!M791,3,2),LEFT(loaded!M791,2)),DATE(RIGHT(loaded!M791,4), MID(loaded!M791,4,2),LEFT(loaded!M791,2)))</f>
        <v>#VALUE!</v>
      </c>
      <c r="F791" s="67" t="e">
        <f t="shared" si="24"/>
        <v>#VALUE!</v>
      </c>
      <c r="G791" t="str">
        <f>LEFT(loaded!O791,3)</f>
        <v/>
      </c>
      <c r="H791" s="67" t="str">
        <f>_xlfn.IFNA(INDEX(cntry_codes,MATCH(loaded!Q791,countries,0)),IF(loaded!Q791="","0003",""))</f>
        <v>0003</v>
      </c>
      <c r="I791" t="e">
        <f>INDEX(atsi_codes,MATCH(loaded!S791,atsi,0))</f>
        <v>#N/A</v>
      </c>
      <c r="J791" t="e">
        <f>INDEX(lang_codes,MATCH(loaded!U791,lang,0))</f>
        <v>#N/A</v>
      </c>
      <c r="K791" s="6">
        <f>loaded!W791</f>
        <v>0</v>
      </c>
      <c r="L791" t="e">
        <f>INDEX(us_acc_codes,MATCH(loaded!Y791,us_acc,0))</f>
        <v>#N/A</v>
      </c>
      <c r="M791" t="e">
        <f>INDEX(client_codes,MATCH(loaded!AA791,client,0))</f>
        <v>#N/A</v>
      </c>
      <c r="N791" t="e">
        <f>INDEX(src_ref_codes,MATCH(loaded!AC791,src_ref,0))</f>
        <v>#N/A</v>
      </c>
      <c r="O791" s="89" t="e">
        <f>IF(stats!$Y$13,DATE(RIGHT(loaded!AE791,4),MID(loaded!AE791,3,2),LEFT(loaded!AE791,2)),DATE(RIGHT(loaded!AE791,4),MID(loaded!AE791,4,2),LEFT(loaded!AE791,2)))</f>
        <v>#VALUE!</v>
      </c>
      <c r="P791" s="89" t="e">
        <f>IF(stats!$Y$13,DATE(RIGHT(loaded!AG791,4),MID(loaded!AG791,3,2),LEFT(loaded!AG791,2)),DATE(RIGHT(loaded!AG791,4),MID(loaded!AG791,4,2),LEFT(loaded!AG791,2)))</f>
        <v>#VALUE!</v>
      </c>
      <c r="Q791" s="67" t="e">
        <f t="shared" si="25"/>
        <v>#VALUE!</v>
      </c>
      <c r="R791" t="e">
        <f>INDEX(reces_codes,MATCH(loaded!AI791,reason,0))</f>
        <v>#N/A</v>
      </c>
      <c r="S791" t="e">
        <f>INDEX(TDS_codes,MATCH(loaded!AK791,TDS,0))</f>
        <v>#N/A</v>
      </c>
      <c r="T791" t="e">
        <f>IF(M791=2,"",INDEX(method_codes,MATCH(loaded!AM791,method,0)))</f>
        <v>#N/A</v>
      </c>
      <c r="U791" t="e">
        <f>IF(M791=2,"",INDEX(inj_codes,MATCH(loaded!AO791,inj,0)))</f>
        <v>#N/A</v>
      </c>
      <c r="V791" t="e">
        <f>IF(M791=2,"",INDEX(drug_codes,MATCH(loaded!AQ791,drug,0)))</f>
        <v>#N/A</v>
      </c>
      <c r="W791" t="e">
        <f>IF(M791=2,"",_xlfn.IFNA(INDEX(drug_codes,MATCH(loaded!AS791,drug,0)),""))</f>
        <v>#N/A</v>
      </c>
      <c r="X791" t="e">
        <f>IF(M791=2,"",_xlfn.IFNA(INDEX(drug_codes,MATCH(loaded!AU791,drug,0)),""))</f>
        <v>#N/A</v>
      </c>
      <c r="Y791" t="e">
        <f>IF(M791=2,"",_xlfn.IFNA(INDEX(drug_codes,MATCH(loaded!AW791,drug,0)),""))</f>
        <v>#N/A</v>
      </c>
      <c r="Z791" t="e">
        <f>IF(M791=2,"",_xlfn.IFNA(INDEX(drug_codes,MATCH(loaded!AY791,drug,0)),""))</f>
        <v>#N/A</v>
      </c>
      <c r="AA791" t="e">
        <f>IF(M791=2,"",_xlfn.IFNA(INDEX(drug_codes,MATCH(loaded!BA791,drug,0)),""))</f>
        <v>#N/A</v>
      </c>
      <c r="AB791" t="e">
        <f>INDEX(MTT_codes,MATCH(loaded!BC791,MTT,0))</f>
        <v>#N/A</v>
      </c>
      <c r="AC791" t="str">
        <f>_xlfn.IFNA(INDEX(MTT_codes,MATCH(loaded!BE791,MTT,0)),"")</f>
        <v/>
      </c>
      <c r="AD791" t="str">
        <f>_xlfn.IFNA(INDEX(MTT_codes,MATCH(loaded!BG791,MTT,0)),"")</f>
        <v/>
      </c>
      <c r="AE791" t="str">
        <f>_xlfn.IFNA(INDEX(MTT_codes,MATCH(loaded!BI791,MTT,0)),"")</f>
        <v/>
      </c>
      <c r="AF791" t="str">
        <f>_xlfn.IFNA(INDEX(MTT_codes,MATCH(loaded!BK791,MTT,0)),"")</f>
        <v/>
      </c>
      <c r="AG791" t="str">
        <f>_xlfn.IFNA(INDEX(MTT_codes,MATCH(loaded!BM791,MTT,0)),"")</f>
        <v/>
      </c>
      <c r="AH791" t="e">
        <f>INDEX(liv_ar_codes,MATCH(loaded!BO791,liv_ar,0))</f>
        <v>#N/A</v>
      </c>
      <c r="AI791" t="str">
        <f>_xlfn.IFNA(INDEX(MTT_codes,MATCH(loaded!BQ791,MTT,0)),"")</f>
        <v/>
      </c>
      <c r="AJ791">
        <f>_xlfn.IFNA(INDEX(mental_codes,MATCH(loaded!BS791,mental,0)),9)</f>
        <v>9</v>
      </c>
    </row>
    <row r="792" spans="2:36">
      <c r="B792">
        <f>loaded!C792</f>
        <v>0</v>
      </c>
      <c r="C792">
        <f>loaded!I792</f>
        <v>0</v>
      </c>
      <c r="D792">
        <f>IF(loaded!K792="Male",1,IF(loaded!K792="Female",2,9))</f>
        <v>9</v>
      </c>
      <c r="E792" s="89" t="e">
        <f>IF(stats!$Y$13,DATE(RIGHT(loaded!M792,4),MID(loaded!M792,3,2),LEFT(loaded!M792,2)),DATE(RIGHT(loaded!M792,4), MID(loaded!M792,4,2),LEFT(loaded!M792,2)))</f>
        <v>#VALUE!</v>
      </c>
      <c r="F792" s="67" t="e">
        <f t="shared" si="24"/>
        <v>#VALUE!</v>
      </c>
      <c r="G792" t="str">
        <f>LEFT(loaded!O792,3)</f>
        <v/>
      </c>
      <c r="H792" s="67" t="str">
        <f>_xlfn.IFNA(INDEX(cntry_codes,MATCH(loaded!Q792,countries,0)),IF(loaded!Q792="","0003",""))</f>
        <v>0003</v>
      </c>
      <c r="I792" t="e">
        <f>INDEX(atsi_codes,MATCH(loaded!S792,atsi,0))</f>
        <v>#N/A</v>
      </c>
      <c r="J792" t="e">
        <f>INDEX(lang_codes,MATCH(loaded!U792,lang,0))</f>
        <v>#N/A</v>
      </c>
      <c r="K792" s="6">
        <f>loaded!W792</f>
        <v>0</v>
      </c>
      <c r="L792" t="e">
        <f>INDEX(us_acc_codes,MATCH(loaded!Y792,us_acc,0))</f>
        <v>#N/A</v>
      </c>
      <c r="M792" t="e">
        <f>INDEX(client_codes,MATCH(loaded!AA792,client,0))</f>
        <v>#N/A</v>
      </c>
      <c r="N792" t="e">
        <f>INDEX(src_ref_codes,MATCH(loaded!AC792,src_ref,0))</f>
        <v>#N/A</v>
      </c>
      <c r="O792" s="89" t="e">
        <f>IF(stats!$Y$13,DATE(RIGHT(loaded!AE792,4),MID(loaded!AE792,3,2),LEFT(loaded!AE792,2)),DATE(RIGHT(loaded!AE792,4),MID(loaded!AE792,4,2),LEFT(loaded!AE792,2)))</f>
        <v>#VALUE!</v>
      </c>
      <c r="P792" s="89" t="e">
        <f>IF(stats!$Y$13,DATE(RIGHT(loaded!AG792,4),MID(loaded!AG792,3,2),LEFT(loaded!AG792,2)),DATE(RIGHT(loaded!AG792,4),MID(loaded!AG792,4,2),LEFT(loaded!AG792,2)))</f>
        <v>#VALUE!</v>
      </c>
      <c r="Q792" s="67" t="e">
        <f t="shared" si="25"/>
        <v>#VALUE!</v>
      </c>
      <c r="R792" t="e">
        <f>INDEX(reces_codes,MATCH(loaded!AI792,reason,0))</f>
        <v>#N/A</v>
      </c>
      <c r="S792" t="e">
        <f>INDEX(TDS_codes,MATCH(loaded!AK792,TDS,0))</f>
        <v>#N/A</v>
      </c>
      <c r="T792" t="e">
        <f>IF(M792=2,"",INDEX(method_codes,MATCH(loaded!AM792,method,0)))</f>
        <v>#N/A</v>
      </c>
      <c r="U792" t="e">
        <f>IF(M792=2,"",INDEX(inj_codes,MATCH(loaded!AO792,inj,0)))</f>
        <v>#N/A</v>
      </c>
      <c r="V792" t="e">
        <f>IF(M792=2,"",INDEX(drug_codes,MATCH(loaded!AQ792,drug,0)))</f>
        <v>#N/A</v>
      </c>
      <c r="W792" t="e">
        <f>IF(M792=2,"",_xlfn.IFNA(INDEX(drug_codes,MATCH(loaded!AS792,drug,0)),""))</f>
        <v>#N/A</v>
      </c>
      <c r="X792" t="e">
        <f>IF(M792=2,"",_xlfn.IFNA(INDEX(drug_codes,MATCH(loaded!AU792,drug,0)),""))</f>
        <v>#N/A</v>
      </c>
      <c r="Y792" t="e">
        <f>IF(M792=2,"",_xlfn.IFNA(INDEX(drug_codes,MATCH(loaded!AW792,drug,0)),""))</f>
        <v>#N/A</v>
      </c>
      <c r="Z792" t="e">
        <f>IF(M792=2,"",_xlfn.IFNA(INDEX(drug_codes,MATCH(loaded!AY792,drug,0)),""))</f>
        <v>#N/A</v>
      </c>
      <c r="AA792" t="e">
        <f>IF(M792=2,"",_xlfn.IFNA(INDEX(drug_codes,MATCH(loaded!BA792,drug,0)),""))</f>
        <v>#N/A</v>
      </c>
      <c r="AB792" t="e">
        <f>INDEX(MTT_codes,MATCH(loaded!BC792,MTT,0))</f>
        <v>#N/A</v>
      </c>
      <c r="AC792" t="str">
        <f>_xlfn.IFNA(INDEX(MTT_codes,MATCH(loaded!BE792,MTT,0)),"")</f>
        <v/>
      </c>
      <c r="AD792" t="str">
        <f>_xlfn.IFNA(INDEX(MTT_codes,MATCH(loaded!BG792,MTT,0)),"")</f>
        <v/>
      </c>
      <c r="AE792" t="str">
        <f>_xlfn.IFNA(INDEX(MTT_codes,MATCH(loaded!BI792,MTT,0)),"")</f>
        <v/>
      </c>
      <c r="AF792" t="str">
        <f>_xlfn.IFNA(INDEX(MTT_codes,MATCH(loaded!BK792,MTT,0)),"")</f>
        <v/>
      </c>
      <c r="AG792" t="str">
        <f>_xlfn.IFNA(INDEX(MTT_codes,MATCH(loaded!BM792,MTT,0)),"")</f>
        <v/>
      </c>
      <c r="AH792" t="e">
        <f>INDEX(liv_ar_codes,MATCH(loaded!BO792,liv_ar,0))</f>
        <v>#N/A</v>
      </c>
      <c r="AI792" t="str">
        <f>_xlfn.IFNA(INDEX(MTT_codes,MATCH(loaded!BQ792,MTT,0)),"")</f>
        <v/>
      </c>
      <c r="AJ792">
        <f>_xlfn.IFNA(INDEX(mental_codes,MATCH(loaded!BS792,mental,0)),9)</f>
        <v>9</v>
      </c>
    </row>
    <row r="793" spans="2:36">
      <c r="B793">
        <f>loaded!C793</f>
        <v>0</v>
      </c>
      <c r="C793">
        <f>loaded!I793</f>
        <v>0</v>
      </c>
      <c r="D793">
        <f>IF(loaded!K793="Male",1,IF(loaded!K793="Female",2,9))</f>
        <v>9</v>
      </c>
      <c r="E793" s="89" t="e">
        <f>IF(stats!$Y$13,DATE(RIGHT(loaded!M793,4),MID(loaded!M793,3,2),LEFT(loaded!M793,2)),DATE(RIGHT(loaded!M793,4), MID(loaded!M793,4,2),LEFT(loaded!M793,2)))</f>
        <v>#VALUE!</v>
      </c>
      <c r="F793" s="67" t="e">
        <f t="shared" si="24"/>
        <v>#VALUE!</v>
      </c>
      <c r="G793" t="str">
        <f>LEFT(loaded!O793,3)</f>
        <v/>
      </c>
      <c r="H793" s="67" t="str">
        <f>_xlfn.IFNA(INDEX(cntry_codes,MATCH(loaded!Q793,countries,0)),IF(loaded!Q793="","0003",""))</f>
        <v>0003</v>
      </c>
      <c r="I793" t="e">
        <f>INDEX(atsi_codes,MATCH(loaded!S793,atsi,0))</f>
        <v>#N/A</v>
      </c>
      <c r="J793" t="e">
        <f>INDEX(lang_codes,MATCH(loaded!U793,lang,0))</f>
        <v>#N/A</v>
      </c>
      <c r="K793" s="6">
        <f>loaded!W793</f>
        <v>0</v>
      </c>
      <c r="L793" t="e">
        <f>INDEX(us_acc_codes,MATCH(loaded!Y793,us_acc,0))</f>
        <v>#N/A</v>
      </c>
      <c r="M793" t="e">
        <f>INDEX(client_codes,MATCH(loaded!AA793,client,0))</f>
        <v>#N/A</v>
      </c>
      <c r="N793" t="e">
        <f>INDEX(src_ref_codes,MATCH(loaded!AC793,src_ref,0))</f>
        <v>#N/A</v>
      </c>
      <c r="O793" s="89" t="e">
        <f>IF(stats!$Y$13,DATE(RIGHT(loaded!AE793,4),MID(loaded!AE793,3,2),LEFT(loaded!AE793,2)),DATE(RIGHT(loaded!AE793,4),MID(loaded!AE793,4,2),LEFT(loaded!AE793,2)))</f>
        <v>#VALUE!</v>
      </c>
      <c r="P793" s="89" t="e">
        <f>IF(stats!$Y$13,DATE(RIGHT(loaded!AG793,4),MID(loaded!AG793,3,2),LEFT(loaded!AG793,2)),DATE(RIGHT(loaded!AG793,4),MID(loaded!AG793,4,2),LEFT(loaded!AG793,2)))</f>
        <v>#VALUE!</v>
      </c>
      <c r="Q793" s="67" t="e">
        <f t="shared" si="25"/>
        <v>#VALUE!</v>
      </c>
      <c r="R793" t="e">
        <f>INDEX(reces_codes,MATCH(loaded!AI793,reason,0))</f>
        <v>#N/A</v>
      </c>
      <c r="S793" t="e">
        <f>INDEX(TDS_codes,MATCH(loaded!AK793,TDS,0))</f>
        <v>#N/A</v>
      </c>
      <c r="T793" t="e">
        <f>IF(M793=2,"",INDEX(method_codes,MATCH(loaded!AM793,method,0)))</f>
        <v>#N/A</v>
      </c>
      <c r="U793" t="e">
        <f>IF(M793=2,"",INDEX(inj_codes,MATCH(loaded!AO793,inj,0)))</f>
        <v>#N/A</v>
      </c>
      <c r="V793" t="e">
        <f>IF(M793=2,"",INDEX(drug_codes,MATCH(loaded!AQ793,drug,0)))</f>
        <v>#N/A</v>
      </c>
      <c r="W793" t="e">
        <f>IF(M793=2,"",_xlfn.IFNA(INDEX(drug_codes,MATCH(loaded!AS793,drug,0)),""))</f>
        <v>#N/A</v>
      </c>
      <c r="X793" t="e">
        <f>IF(M793=2,"",_xlfn.IFNA(INDEX(drug_codes,MATCH(loaded!AU793,drug,0)),""))</f>
        <v>#N/A</v>
      </c>
      <c r="Y793" t="e">
        <f>IF(M793=2,"",_xlfn.IFNA(INDEX(drug_codes,MATCH(loaded!AW793,drug,0)),""))</f>
        <v>#N/A</v>
      </c>
      <c r="Z793" t="e">
        <f>IF(M793=2,"",_xlfn.IFNA(INDEX(drug_codes,MATCH(loaded!AY793,drug,0)),""))</f>
        <v>#N/A</v>
      </c>
      <c r="AA793" t="e">
        <f>IF(M793=2,"",_xlfn.IFNA(INDEX(drug_codes,MATCH(loaded!BA793,drug,0)),""))</f>
        <v>#N/A</v>
      </c>
      <c r="AB793" t="e">
        <f>INDEX(MTT_codes,MATCH(loaded!BC793,MTT,0))</f>
        <v>#N/A</v>
      </c>
      <c r="AC793" t="str">
        <f>_xlfn.IFNA(INDEX(MTT_codes,MATCH(loaded!BE793,MTT,0)),"")</f>
        <v/>
      </c>
      <c r="AD793" t="str">
        <f>_xlfn.IFNA(INDEX(MTT_codes,MATCH(loaded!BG793,MTT,0)),"")</f>
        <v/>
      </c>
      <c r="AE793" t="str">
        <f>_xlfn.IFNA(INDEX(MTT_codes,MATCH(loaded!BI793,MTT,0)),"")</f>
        <v/>
      </c>
      <c r="AF793" t="str">
        <f>_xlfn.IFNA(INDEX(MTT_codes,MATCH(loaded!BK793,MTT,0)),"")</f>
        <v/>
      </c>
      <c r="AG793" t="str">
        <f>_xlfn.IFNA(INDEX(MTT_codes,MATCH(loaded!BM793,MTT,0)),"")</f>
        <v/>
      </c>
      <c r="AH793" t="e">
        <f>INDEX(liv_ar_codes,MATCH(loaded!BO793,liv_ar,0))</f>
        <v>#N/A</v>
      </c>
      <c r="AI793" t="str">
        <f>_xlfn.IFNA(INDEX(MTT_codes,MATCH(loaded!BQ793,MTT,0)),"")</f>
        <v/>
      </c>
      <c r="AJ793">
        <f>_xlfn.IFNA(INDEX(mental_codes,MATCH(loaded!BS793,mental,0)),9)</f>
        <v>9</v>
      </c>
    </row>
    <row r="794" spans="2:36">
      <c r="B794">
        <f>loaded!C794</f>
        <v>0</v>
      </c>
      <c r="C794">
        <f>loaded!I794</f>
        <v>0</v>
      </c>
      <c r="D794">
        <f>IF(loaded!K794="Male",1,IF(loaded!K794="Female",2,9))</f>
        <v>9</v>
      </c>
      <c r="E794" s="89" t="e">
        <f>IF(stats!$Y$13,DATE(RIGHT(loaded!M794,4),MID(loaded!M794,3,2),LEFT(loaded!M794,2)),DATE(RIGHT(loaded!M794,4), MID(loaded!M794,4,2),LEFT(loaded!M794,2)))</f>
        <v>#VALUE!</v>
      </c>
      <c r="F794" s="67" t="e">
        <f t="shared" si="24"/>
        <v>#VALUE!</v>
      </c>
      <c r="G794" t="str">
        <f>LEFT(loaded!O794,3)</f>
        <v/>
      </c>
      <c r="H794" s="67" t="str">
        <f>_xlfn.IFNA(INDEX(cntry_codes,MATCH(loaded!Q794,countries,0)),IF(loaded!Q794="","0003",""))</f>
        <v>0003</v>
      </c>
      <c r="I794" t="e">
        <f>INDEX(atsi_codes,MATCH(loaded!S794,atsi,0))</f>
        <v>#N/A</v>
      </c>
      <c r="J794" t="e">
        <f>INDEX(lang_codes,MATCH(loaded!U794,lang,0))</f>
        <v>#N/A</v>
      </c>
      <c r="K794" s="6">
        <f>loaded!W794</f>
        <v>0</v>
      </c>
      <c r="L794" t="e">
        <f>INDEX(us_acc_codes,MATCH(loaded!Y794,us_acc,0))</f>
        <v>#N/A</v>
      </c>
      <c r="M794" t="e">
        <f>INDEX(client_codes,MATCH(loaded!AA794,client,0))</f>
        <v>#N/A</v>
      </c>
      <c r="N794" t="e">
        <f>INDEX(src_ref_codes,MATCH(loaded!AC794,src_ref,0))</f>
        <v>#N/A</v>
      </c>
      <c r="O794" s="89" t="e">
        <f>IF(stats!$Y$13,DATE(RIGHT(loaded!AE794,4),MID(loaded!AE794,3,2),LEFT(loaded!AE794,2)),DATE(RIGHT(loaded!AE794,4),MID(loaded!AE794,4,2),LEFT(loaded!AE794,2)))</f>
        <v>#VALUE!</v>
      </c>
      <c r="P794" s="89" t="e">
        <f>IF(stats!$Y$13,DATE(RIGHT(loaded!AG794,4),MID(loaded!AG794,3,2),LEFT(loaded!AG794,2)),DATE(RIGHT(loaded!AG794,4),MID(loaded!AG794,4,2),LEFT(loaded!AG794,2)))</f>
        <v>#VALUE!</v>
      </c>
      <c r="Q794" s="67" t="e">
        <f t="shared" si="25"/>
        <v>#VALUE!</v>
      </c>
      <c r="R794" t="e">
        <f>INDEX(reces_codes,MATCH(loaded!AI794,reason,0))</f>
        <v>#N/A</v>
      </c>
      <c r="S794" t="e">
        <f>INDEX(TDS_codes,MATCH(loaded!AK794,TDS,0))</f>
        <v>#N/A</v>
      </c>
      <c r="T794" t="e">
        <f>IF(M794=2,"",INDEX(method_codes,MATCH(loaded!AM794,method,0)))</f>
        <v>#N/A</v>
      </c>
      <c r="U794" t="e">
        <f>IF(M794=2,"",INDEX(inj_codes,MATCH(loaded!AO794,inj,0)))</f>
        <v>#N/A</v>
      </c>
      <c r="V794" t="e">
        <f>IF(M794=2,"",INDEX(drug_codes,MATCH(loaded!AQ794,drug,0)))</f>
        <v>#N/A</v>
      </c>
      <c r="W794" t="e">
        <f>IF(M794=2,"",_xlfn.IFNA(INDEX(drug_codes,MATCH(loaded!AS794,drug,0)),""))</f>
        <v>#N/A</v>
      </c>
      <c r="X794" t="e">
        <f>IF(M794=2,"",_xlfn.IFNA(INDEX(drug_codes,MATCH(loaded!AU794,drug,0)),""))</f>
        <v>#N/A</v>
      </c>
      <c r="Y794" t="e">
        <f>IF(M794=2,"",_xlfn.IFNA(INDEX(drug_codes,MATCH(loaded!AW794,drug,0)),""))</f>
        <v>#N/A</v>
      </c>
      <c r="Z794" t="e">
        <f>IF(M794=2,"",_xlfn.IFNA(INDEX(drug_codes,MATCH(loaded!AY794,drug,0)),""))</f>
        <v>#N/A</v>
      </c>
      <c r="AA794" t="e">
        <f>IF(M794=2,"",_xlfn.IFNA(INDEX(drug_codes,MATCH(loaded!BA794,drug,0)),""))</f>
        <v>#N/A</v>
      </c>
      <c r="AB794" t="e">
        <f>INDEX(MTT_codes,MATCH(loaded!BC794,MTT,0))</f>
        <v>#N/A</v>
      </c>
      <c r="AC794" t="str">
        <f>_xlfn.IFNA(INDEX(MTT_codes,MATCH(loaded!BE794,MTT,0)),"")</f>
        <v/>
      </c>
      <c r="AD794" t="str">
        <f>_xlfn.IFNA(INDEX(MTT_codes,MATCH(loaded!BG794,MTT,0)),"")</f>
        <v/>
      </c>
      <c r="AE794" t="str">
        <f>_xlfn.IFNA(INDEX(MTT_codes,MATCH(loaded!BI794,MTT,0)),"")</f>
        <v/>
      </c>
      <c r="AF794" t="str">
        <f>_xlfn.IFNA(INDEX(MTT_codes,MATCH(loaded!BK794,MTT,0)),"")</f>
        <v/>
      </c>
      <c r="AG794" t="str">
        <f>_xlfn.IFNA(INDEX(MTT_codes,MATCH(loaded!BM794,MTT,0)),"")</f>
        <v/>
      </c>
      <c r="AH794" t="e">
        <f>INDEX(liv_ar_codes,MATCH(loaded!BO794,liv_ar,0))</f>
        <v>#N/A</v>
      </c>
      <c r="AI794" t="str">
        <f>_xlfn.IFNA(INDEX(MTT_codes,MATCH(loaded!BQ794,MTT,0)),"")</f>
        <v/>
      </c>
      <c r="AJ794">
        <f>_xlfn.IFNA(INDEX(mental_codes,MATCH(loaded!BS794,mental,0)),9)</f>
        <v>9</v>
      </c>
    </row>
    <row r="795" spans="2:36">
      <c r="B795">
        <f>loaded!C795</f>
        <v>0</v>
      </c>
      <c r="C795">
        <f>loaded!I795</f>
        <v>0</v>
      </c>
      <c r="D795">
        <f>IF(loaded!K795="Male",1,IF(loaded!K795="Female",2,9))</f>
        <v>9</v>
      </c>
      <c r="E795" s="89" t="e">
        <f>IF(stats!$Y$13,DATE(RIGHT(loaded!M795,4),MID(loaded!M795,3,2),LEFT(loaded!M795,2)),DATE(RIGHT(loaded!M795,4), MID(loaded!M795,4,2),LEFT(loaded!M795,2)))</f>
        <v>#VALUE!</v>
      </c>
      <c r="F795" s="67" t="e">
        <f t="shared" si="24"/>
        <v>#VALUE!</v>
      </c>
      <c r="G795" t="str">
        <f>LEFT(loaded!O795,3)</f>
        <v/>
      </c>
      <c r="H795" s="67" t="str">
        <f>_xlfn.IFNA(INDEX(cntry_codes,MATCH(loaded!Q795,countries,0)),IF(loaded!Q795="","0003",""))</f>
        <v>0003</v>
      </c>
      <c r="I795" t="e">
        <f>INDEX(atsi_codes,MATCH(loaded!S795,atsi,0))</f>
        <v>#N/A</v>
      </c>
      <c r="J795" t="e">
        <f>INDEX(lang_codes,MATCH(loaded!U795,lang,0))</f>
        <v>#N/A</v>
      </c>
      <c r="K795" s="6">
        <f>loaded!W795</f>
        <v>0</v>
      </c>
      <c r="L795" t="e">
        <f>INDEX(us_acc_codes,MATCH(loaded!Y795,us_acc,0))</f>
        <v>#N/A</v>
      </c>
      <c r="M795" t="e">
        <f>INDEX(client_codes,MATCH(loaded!AA795,client,0))</f>
        <v>#N/A</v>
      </c>
      <c r="N795" t="e">
        <f>INDEX(src_ref_codes,MATCH(loaded!AC795,src_ref,0))</f>
        <v>#N/A</v>
      </c>
      <c r="O795" s="89" t="e">
        <f>IF(stats!$Y$13,DATE(RIGHT(loaded!AE795,4),MID(loaded!AE795,3,2),LEFT(loaded!AE795,2)),DATE(RIGHT(loaded!AE795,4),MID(loaded!AE795,4,2),LEFT(loaded!AE795,2)))</f>
        <v>#VALUE!</v>
      </c>
      <c r="P795" s="89" t="e">
        <f>IF(stats!$Y$13,DATE(RIGHT(loaded!AG795,4),MID(loaded!AG795,3,2),LEFT(loaded!AG795,2)),DATE(RIGHT(loaded!AG795,4),MID(loaded!AG795,4,2),LEFT(loaded!AG795,2)))</f>
        <v>#VALUE!</v>
      </c>
      <c r="Q795" s="67" t="e">
        <f t="shared" si="25"/>
        <v>#VALUE!</v>
      </c>
      <c r="R795" t="e">
        <f>INDEX(reces_codes,MATCH(loaded!AI795,reason,0))</f>
        <v>#N/A</v>
      </c>
      <c r="S795" t="e">
        <f>INDEX(TDS_codes,MATCH(loaded!AK795,TDS,0))</f>
        <v>#N/A</v>
      </c>
      <c r="T795" t="e">
        <f>IF(M795=2,"",INDEX(method_codes,MATCH(loaded!AM795,method,0)))</f>
        <v>#N/A</v>
      </c>
      <c r="U795" t="e">
        <f>IF(M795=2,"",INDEX(inj_codes,MATCH(loaded!AO795,inj,0)))</f>
        <v>#N/A</v>
      </c>
      <c r="V795" t="e">
        <f>IF(M795=2,"",INDEX(drug_codes,MATCH(loaded!AQ795,drug,0)))</f>
        <v>#N/A</v>
      </c>
      <c r="W795" t="e">
        <f>IF(M795=2,"",_xlfn.IFNA(INDEX(drug_codes,MATCH(loaded!AS795,drug,0)),""))</f>
        <v>#N/A</v>
      </c>
      <c r="X795" t="e">
        <f>IF(M795=2,"",_xlfn.IFNA(INDEX(drug_codes,MATCH(loaded!AU795,drug,0)),""))</f>
        <v>#N/A</v>
      </c>
      <c r="Y795" t="e">
        <f>IF(M795=2,"",_xlfn.IFNA(INDEX(drug_codes,MATCH(loaded!AW795,drug,0)),""))</f>
        <v>#N/A</v>
      </c>
      <c r="Z795" t="e">
        <f>IF(M795=2,"",_xlfn.IFNA(INDEX(drug_codes,MATCH(loaded!AY795,drug,0)),""))</f>
        <v>#N/A</v>
      </c>
      <c r="AA795" t="e">
        <f>IF(M795=2,"",_xlfn.IFNA(INDEX(drug_codes,MATCH(loaded!BA795,drug,0)),""))</f>
        <v>#N/A</v>
      </c>
      <c r="AB795" t="e">
        <f>INDEX(MTT_codes,MATCH(loaded!BC795,MTT,0))</f>
        <v>#N/A</v>
      </c>
      <c r="AC795" t="str">
        <f>_xlfn.IFNA(INDEX(MTT_codes,MATCH(loaded!BE795,MTT,0)),"")</f>
        <v/>
      </c>
      <c r="AD795" t="str">
        <f>_xlfn.IFNA(INDEX(MTT_codes,MATCH(loaded!BG795,MTT,0)),"")</f>
        <v/>
      </c>
      <c r="AE795" t="str">
        <f>_xlfn.IFNA(INDEX(MTT_codes,MATCH(loaded!BI795,MTT,0)),"")</f>
        <v/>
      </c>
      <c r="AF795" t="str">
        <f>_xlfn.IFNA(INDEX(MTT_codes,MATCH(loaded!BK795,MTT,0)),"")</f>
        <v/>
      </c>
      <c r="AG795" t="str">
        <f>_xlfn.IFNA(INDEX(MTT_codes,MATCH(loaded!BM795,MTT,0)),"")</f>
        <v/>
      </c>
      <c r="AH795" t="e">
        <f>INDEX(liv_ar_codes,MATCH(loaded!BO795,liv_ar,0))</f>
        <v>#N/A</v>
      </c>
      <c r="AI795" t="str">
        <f>_xlfn.IFNA(INDEX(MTT_codes,MATCH(loaded!BQ795,MTT,0)),"")</f>
        <v/>
      </c>
      <c r="AJ795">
        <f>_xlfn.IFNA(INDEX(mental_codes,MATCH(loaded!BS795,mental,0)),9)</f>
        <v>9</v>
      </c>
    </row>
    <row r="796" spans="2:36">
      <c r="B796">
        <f>loaded!C796</f>
        <v>0</v>
      </c>
      <c r="C796">
        <f>loaded!I796</f>
        <v>0</v>
      </c>
      <c r="D796">
        <f>IF(loaded!K796="Male",1,IF(loaded!K796="Female",2,9))</f>
        <v>9</v>
      </c>
      <c r="E796" s="89" t="e">
        <f>IF(stats!$Y$13,DATE(RIGHT(loaded!M796,4),MID(loaded!M796,3,2),LEFT(loaded!M796,2)),DATE(RIGHT(loaded!M796,4), MID(loaded!M796,4,2),LEFT(loaded!M796,2)))</f>
        <v>#VALUE!</v>
      </c>
      <c r="F796" s="67" t="e">
        <f t="shared" si="24"/>
        <v>#VALUE!</v>
      </c>
      <c r="G796" t="str">
        <f>LEFT(loaded!O796,3)</f>
        <v/>
      </c>
      <c r="H796" s="67" t="str">
        <f>_xlfn.IFNA(INDEX(cntry_codes,MATCH(loaded!Q796,countries,0)),IF(loaded!Q796="","0003",""))</f>
        <v>0003</v>
      </c>
      <c r="I796" t="e">
        <f>INDEX(atsi_codes,MATCH(loaded!S796,atsi,0))</f>
        <v>#N/A</v>
      </c>
      <c r="J796" t="e">
        <f>INDEX(lang_codes,MATCH(loaded!U796,lang,0))</f>
        <v>#N/A</v>
      </c>
      <c r="K796" s="6">
        <f>loaded!W796</f>
        <v>0</v>
      </c>
      <c r="L796" t="e">
        <f>INDEX(us_acc_codes,MATCH(loaded!Y796,us_acc,0))</f>
        <v>#N/A</v>
      </c>
      <c r="M796" t="e">
        <f>INDEX(client_codes,MATCH(loaded!AA796,client,0))</f>
        <v>#N/A</v>
      </c>
      <c r="N796" t="e">
        <f>INDEX(src_ref_codes,MATCH(loaded!AC796,src_ref,0))</f>
        <v>#N/A</v>
      </c>
      <c r="O796" s="89" t="e">
        <f>IF(stats!$Y$13,DATE(RIGHT(loaded!AE796,4),MID(loaded!AE796,3,2),LEFT(loaded!AE796,2)),DATE(RIGHT(loaded!AE796,4),MID(loaded!AE796,4,2),LEFT(loaded!AE796,2)))</f>
        <v>#VALUE!</v>
      </c>
      <c r="P796" s="89" t="e">
        <f>IF(stats!$Y$13,DATE(RIGHT(loaded!AG796,4),MID(loaded!AG796,3,2),LEFT(loaded!AG796,2)),DATE(RIGHT(loaded!AG796,4),MID(loaded!AG796,4,2),LEFT(loaded!AG796,2)))</f>
        <v>#VALUE!</v>
      </c>
      <c r="Q796" s="67" t="e">
        <f t="shared" si="25"/>
        <v>#VALUE!</v>
      </c>
      <c r="R796" t="e">
        <f>INDEX(reces_codes,MATCH(loaded!AI796,reason,0))</f>
        <v>#N/A</v>
      </c>
      <c r="S796" t="e">
        <f>INDEX(TDS_codes,MATCH(loaded!AK796,TDS,0))</f>
        <v>#N/A</v>
      </c>
      <c r="T796" t="e">
        <f>IF(M796=2,"",INDEX(method_codes,MATCH(loaded!AM796,method,0)))</f>
        <v>#N/A</v>
      </c>
      <c r="U796" t="e">
        <f>IF(M796=2,"",INDEX(inj_codes,MATCH(loaded!AO796,inj,0)))</f>
        <v>#N/A</v>
      </c>
      <c r="V796" t="e">
        <f>IF(M796=2,"",INDEX(drug_codes,MATCH(loaded!AQ796,drug,0)))</f>
        <v>#N/A</v>
      </c>
      <c r="W796" t="e">
        <f>IF(M796=2,"",_xlfn.IFNA(INDEX(drug_codes,MATCH(loaded!AS796,drug,0)),""))</f>
        <v>#N/A</v>
      </c>
      <c r="X796" t="e">
        <f>IF(M796=2,"",_xlfn.IFNA(INDEX(drug_codes,MATCH(loaded!AU796,drug,0)),""))</f>
        <v>#N/A</v>
      </c>
      <c r="Y796" t="e">
        <f>IF(M796=2,"",_xlfn.IFNA(INDEX(drug_codes,MATCH(loaded!AW796,drug,0)),""))</f>
        <v>#N/A</v>
      </c>
      <c r="Z796" t="e">
        <f>IF(M796=2,"",_xlfn.IFNA(INDEX(drug_codes,MATCH(loaded!AY796,drug,0)),""))</f>
        <v>#N/A</v>
      </c>
      <c r="AA796" t="e">
        <f>IF(M796=2,"",_xlfn.IFNA(INDEX(drug_codes,MATCH(loaded!BA796,drug,0)),""))</f>
        <v>#N/A</v>
      </c>
      <c r="AB796" t="e">
        <f>INDEX(MTT_codes,MATCH(loaded!BC796,MTT,0))</f>
        <v>#N/A</v>
      </c>
      <c r="AC796" t="str">
        <f>_xlfn.IFNA(INDEX(MTT_codes,MATCH(loaded!BE796,MTT,0)),"")</f>
        <v/>
      </c>
      <c r="AD796" t="str">
        <f>_xlfn.IFNA(INDEX(MTT_codes,MATCH(loaded!BG796,MTT,0)),"")</f>
        <v/>
      </c>
      <c r="AE796" t="str">
        <f>_xlfn.IFNA(INDEX(MTT_codes,MATCH(loaded!BI796,MTT,0)),"")</f>
        <v/>
      </c>
      <c r="AF796" t="str">
        <f>_xlfn.IFNA(INDEX(MTT_codes,MATCH(loaded!BK796,MTT,0)),"")</f>
        <v/>
      </c>
      <c r="AG796" t="str">
        <f>_xlfn.IFNA(INDEX(MTT_codes,MATCH(loaded!BM796,MTT,0)),"")</f>
        <v/>
      </c>
      <c r="AH796" t="e">
        <f>INDEX(liv_ar_codes,MATCH(loaded!BO796,liv_ar,0))</f>
        <v>#N/A</v>
      </c>
      <c r="AI796" t="str">
        <f>_xlfn.IFNA(INDEX(MTT_codes,MATCH(loaded!BQ796,MTT,0)),"")</f>
        <v/>
      </c>
      <c r="AJ796">
        <f>_xlfn.IFNA(INDEX(mental_codes,MATCH(loaded!BS796,mental,0)),9)</f>
        <v>9</v>
      </c>
    </row>
    <row r="797" spans="2:36">
      <c r="B797">
        <f>loaded!C797</f>
        <v>0</v>
      </c>
      <c r="C797">
        <f>loaded!I797</f>
        <v>0</v>
      </c>
      <c r="D797">
        <f>IF(loaded!K797="Male",1,IF(loaded!K797="Female",2,9))</f>
        <v>9</v>
      </c>
      <c r="E797" s="89" t="e">
        <f>IF(stats!$Y$13,DATE(RIGHT(loaded!M797,4),MID(loaded!M797,3,2),LEFT(loaded!M797,2)),DATE(RIGHT(loaded!M797,4), MID(loaded!M797,4,2),LEFT(loaded!M797,2)))</f>
        <v>#VALUE!</v>
      </c>
      <c r="F797" s="67" t="e">
        <f t="shared" si="24"/>
        <v>#VALUE!</v>
      </c>
      <c r="G797" t="str">
        <f>LEFT(loaded!O797,3)</f>
        <v/>
      </c>
      <c r="H797" s="67" t="str">
        <f>_xlfn.IFNA(INDEX(cntry_codes,MATCH(loaded!Q797,countries,0)),IF(loaded!Q797="","0003",""))</f>
        <v>0003</v>
      </c>
      <c r="I797" t="e">
        <f>INDEX(atsi_codes,MATCH(loaded!S797,atsi,0))</f>
        <v>#N/A</v>
      </c>
      <c r="J797" t="e">
        <f>INDEX(lang_codes,MATCH(loaded!U797,lang,0))</f>
        <v>#N/A</v>
      </c>
      <c r="K797" s="6">
        <f>loaded!W797</f>
        <v>0</v>
      </c>
      <c r="L797" t="e">
        <f>INDEX(us_acc_codes,MATCH(loaded!Y797,us_acc,0))</f>
        <v>#N/A</v>
      </c>
      <c r="M797" t="e">
        <f>INDEX(client_codes,MATCH(loaded!AA797,client,0))</f>
        <v>#N/A</v>
      </c>
      <c r="N797" t="e">
        <f>INDEX(src_ref_codes,MATCH(loaded!AC797,src_ref,0))</f>
        <v>#N/A</v>
      </c>
      <c r="O797" s="89" t="e">
        <f>IF(stats!$Y$13,DATE(RIGHT(loaded!AE797,4),MID(loaded!AE797,3,2),LEFT(loaded!AE797,2)),DATE(RIGHT(loaded!AE797,4),MID(loaded!AE797,4,2),LEFT(loaded!AE797,2)))</f>
        <v>#VALUE!</v>
      </c>
      <c r="P797" s="89" t="e">
        <f>IF(stats!$Y$13,DATE(RIGHT(loaded!AG797,4),MID(loaded!AG797,3,2),LEFT(loaded!AG797,2)),DATE(RIGHT(loaded!AG797,4),MID(loaded!AG797,4,2),LEFT(loaded!AG797,2)))</f>
        <v>#VALUE!</v>
      </c>
      <c r="Q797" s="67" t="e">
        <f t="shared" si="25"/>
        <v>#VALUE!</v>
      </c>
      <c r="R797" t="e">
        <f>INDEX(reces_codes,MATCH(loaded!AI797,reason,0))</f>
        <v>#N/A</v>
      </c>
      <c r="S797" t="e">
        <f>INDEX(TDS_codes,MATCH(loaded!AK797,TDS,0))</f>
        <v>#N/A</v>
      </c>
      <c r="T797" t="e">
        <f>IF(M797=2,"",INDEX(method_codes,MATCH(loaded!AM797,method,0)))</f>
        <v>#N/A</v>
      </c>
      <c r="U797" t="e">
        <f>IF(M797=2,"",INDEX(inj_codes,MATCH(loaded!AO797,inj,0)))</f>
        <v>#N/A</v>
      </c>
      <c r="V797" t="e">
        <f>IF(M797=2,"",INDEX(drug_codes,MATCH(loaded!AQ797,drug,0)))</f>
        <v>#N/A</v>
      </c>
      <c r="W797" t="e">
        <f>IF(M797=2,"",_xlfn.IFNA(INDEX(drug_codes,MATCH(loaded!AS797,drug,0)),""))</f>
        <v>#N/A</v>
      </c>
      <c r="X797" t="e">
        <f>IF(M797=2,"",_xlfn.IFNA(INDEX(drug_codes,MATCH(loaded!AU797,drug,0)),""))</f>
        <v>#N/A</v>
      </c>
      <c r="Y797" t="e">
        <f>IF(M797=2,"",_xlfn.IFNA(INDEX(drug_codes,MATCH(loaded!AW797,drug,0)),""))</f>
        <v>#N/A</v>
      </c>
      <c r="Z797" t="e">
        <f>IF(M797=2,"",_xlfn.IFNA(INDEX(drug_codes,MATCH(loaded!AY797,drug,0)),""))</f>
        <v>#N/A</v>
      </c>
      <c r="AA797" t="e">
        <f>IF(M797=2,"",_xlfn.IFNA(INDEX(drug_codes,MATCH(loaded!BA797,drug,0)),""))</f>
        <v>#N/A</v>
      </c>
      <c r="AB797" t="e">
        <f>INDEX(MTT_codes,MATCH(loaded!BC797,MTT,0))</f>
        <v>#N/A</v>
      </c>
      <c r="AC797" t="str">
        <f>_xlfn.IFNA(INDEX(MTT_codes,MATCH(loaded!BE797,MTT,0)),"")</f>
        <v/>
      </c>
      <c r="AD797" t="str">
        <f>_xlfn.IFNA(INDEX(MTT_codes,MATCH(loaded!BG797,MTT,0)),"")</f>
        <v/>
      </c>
      <c r="AE797" t="str">
        <f>_xlfn.IFNA(INDEX(MTT_codes,MATCH(loaded!BI797,MTT,0)),"")</f>
        <v/>
      </c>
      <c r="AF797" t="str">
        <f>_xlfn.IFNA(INDEX(MTT_codes,MATCH(loaded!BK797,MTT,0)),"")</f>
        <v/>
      </c>
      <c r="AG797" t="str">
        <f>_xlfn.IFNA(INDEX(MTT_codes,MATCH(loaded!BM797,MTT,0)),"")</f>
        <v/>
      </c>
      <c r="AH797" t="e">
        <f>INDEX(liv_ar_codes,MATCH(loaded!BO797,liv_ar,0))</f>
        <v>#N/A</v>
      </c>
      <c r="AI797" t="str">
        <f>_xlfn.IFNA(INDEX(MTT_codes,MATCH(loaded!BQ797,MTT,0)),"")</f>
        <v/>
      </c>
      <c r="AJ797">
        <f>_xlfn.IFNA(INDEX(mental_codes,MATCH(loaded!BS797,mental,0)),9)</f>
        <v>9</v>
      </c>
    </row>
    <row r="798" spans="2:36">
      <c r="B798">
        <f>loaded!C798</f>
        <v>0</v>
      </c>
      <c r="C798">
        <f>loaded!I798</f>
        <v>0</v>
      </c>
      <c r="D798">
        <f>IF(loaded!K798="Male",1,IF(loaded!K798="Female",2,9))</f>
        <v>9</v>
      </c>
      <c r="E798" s="89" t="e">
        <f>IF(stats!$Y$13,DATE(RIGHT(loaded!M798,4),MID(loaded!M798,3,2),LEFT(loaded!M798,2)),DATE(RIGHT(loaded!M798,4), MID(loaded!M798,4,2),LEFT(loaded!M798,2)))</f>
        <v>#VALUE!</v>
      </c>
      <c r="F798" s="67" t="e">
        <f t="shared" si="24"/>
        <v>#VALUE!</v>
      </c>
      <c r="G798" t="str">
        <f>LEFT(loaded!O798,3)</f>
        <v/>
      </c>
      <c r="H798" s="67" t="str">
        <f>_xlfn.IFNA(INDEX(cntry_codes,MATCH(loaded!Q798,countries,0)),IF(loaded!Q798="","0003",""))</f>
        <v>0003</v>
      </c>
      <c r="I798" t="e">
        <f>INDEX(atsi_codes,MATCH(loaded!S798,atsi,0))</f>
        <v>#N/A</v>
      </c>
      <c r="J798" t="e">
        <f>INDEX(lang_codes,MATCH(loaded!U798,lang,0))</f>
        <v>#N/A</v>
      </c>
      <c r="K798" s="6">
        <f>loaded!W798</f>
        <v>0</v>
      </c>
      <c r="L798" t="e">
        <f>INDEX(us_acc_codes,MATCH(loaded!Y798,us_acc,0))</f>
        <v>#N/A</v>
      </c>
      <c r="M798" t="e">
        <f>INDEX(client_codes,MATCH(loaded!AA798,client,0))</f>
        <v>#N/A</v>
      </c>
      <c r="N798" t="e">
        <f>INDEX(src_ref_codes,MATCH(loaded!AC798,src_ref,0))</f>
        <v>#N/A</v>
      </c>
      <c r="O798" s="89" t="e">
        <f>IF(stats!$Y$13,DATE(RIGHT(loaded!AE798,4),MID(loaded!AE798,3,2),LEFT(loaded!AE798,2)),DATE(RIGHT(loaded!AE798,4),MID(loaded!AE798,4,2),LEFT(loaded!AE798,2)))</f>
        <v>#VALUE!</v>
      </c>
      <c r="P798" s="89" t="e">
        <f>IF(stats!$Y$13,DATE(RIGHT(loaded!AG798,4),MID(loaded!AG798,3,2),LEFT(loaded!AG798,2)),DATE(RIGHT(loaded!AG798,4),MID(loaded!AG798,4,2),LEFT(loaded!AG798,2)))</f>
        <v>#VALUE!</v>
      </c>
      <c r="Q798" s="67" t="e">
        <f t="shared" si="25"/>
        <v>#VALUE!</v>
      </c>
      <c r="R798" t="e">
        <f>INDEX(reces_codes,MATCH(loaded!AI798,reason,0))</f>
        <v>#N/A</v>
      </c>
      <c r="S798" t="e">
        <f>INDEX(TDS_codes,MATCH(loaded!AK798,TDS,0))</f>
        <v>#N/A</v>
      </c>
      <c r="T798" t="e">
        <f>IF(M798=2,"",INDEX(method_codes,MATCH(loaded!AM798,method,0)))</f>
        <v>#N/A</v>
      </c>
      <c r="U798" t="e">
        <f>IF(M798=2,"",INDEX(inj_codes,MATCH(loaded!AO798,inj,0)))</f>
        <v>#N/A</v>
      </c>
      <c r="V798" t="e">
        <f>IF(M798=2,"",INDEX(drug_codes,MATCH(loaded!AQ798,drug,0)))</f>
        <v>#N/A</v>
      </c>
      <c r="W798" t="e">
        <f>IF(M798=2,"",_xlfn.IFNA(INDEX(drug_codes,MATCH(loaded!AS798,drug,0)),""))</f>
        <v>#N/A</v>
      </c>
      <c r="X798" t="e">
        <f>IF(M798=2,"",_xlfn.IFNA(INDEX(drug_codes,MATCH(loaded!AU798,drug,0)),""))</f>
        <v>#N/A</v>
      </c>
      <c r="Y798" t="e">
        <f>IF(M798=2,"",_xlfn.IFNA(INDEX(drug_codes,MATCH(loaded!AW798,drug,0)),""))</f>
        <v>#N/A</v>
      </c>
      <c r="Z798" t="e">
        <f>IF(M798=2,"",_xlfn.IFNA(INDEX(drug_codes,MATCH(loaded!AY798,drug,0)),""))</f>
        <v>#N/A</v>
      </c>
      <c r="AA798" t="e">
        <f>IF(M798=2,"",_xlfn.IFNA(INDEX(drug_codes,MATCH(loaded!BA798,drug,0)),""))</f>
        <v>#N/A</v>
      </c>
      <c r="AB798" t="e">
        <f>INDEX(MTT_codes,MATCH(loaded!BC798,MTT,0))</f>
        <v>#N/A</v>
      </c>
      <c r="AC798" t="str">
        <f>_xlfn.IFNA(INDEX(MTT_codes,MATCH(loaded!BE798,MTT,0)),"")</f>
        <v/>
      </c>
      <c r="AD798" t="str">
        <f>_xlfn.IFNA(INDEX(MTT_codes,MATCH(loaded!BG798,MTT,0)),"")</f>
        <v/>
      </c>
      <c r="AE798" t="str">
        <f>_xlfn.IFNA(INDEX(MTT_codes,MATCH(loaded!BI798,MTT,0)),"")</f>
        <v/>
      </c>
      <c r="AF798" t="str">
        <f>_xlfn.IFNA(INDEX(MTT_codes,MATCH(loaded!BK798,MTT,0)),"")</f>
        <v/>
      </c>
      <c r="AG798" t="str">
        <f>_xlfn.IFNA(INDEX(MTT_codes,MATCH(loaded!BM798,MTT,0)),"")</f>
        <v/>
      </c>
      <c r="AH798" t="e">
        <f>INDEX(liv_ar_codes,MATCH(loaded!BO798,liv_ar,0))</f>
        <v>#N/A</v>
      </c>
      <c r="AI798" t="str">
        <f>_xlfn.IFNA(INDEX(MTT_codes,MATCH(loaded!BQ798,MTT,0)),"")</f>
        <v/>
      </c>
      <c r="AJ798">
        <f>_xlfn.IFNA(INDEX(mental_codes,MATCH(loaded!BS798,mental,0)),9)</f>
        <v>9</v>
      </c>
    </row>
    <row r="799" spans="2:36">
      <c r="B799">
        <f>loaded!C799</f>
        <v>0</v>
      </c>
      <c r="C799">
        <f>loaded!I799</f>
        <v>0</v>
      </c>
      <c r="D799">
        <f>IF(loaded!K799="Male",1,IF(loaded!K799="Female",2,9))</f>
        <v>9</v>
      </c>
      <c r="E799" s="89" t="e">
        <f>IF(stats!$Y$13,DATE(RIGHT(loaded!M799,4),MID(loaded!M799,3,2),LEFT(loaded!M799,2)),DATE(RIGHT(loaded!M799,4), MID(loaded!M799,4,2),LEFT(loaded!M799,2)))</f>
        <v>#VALUE!</v>
      </c>
      <c r="F799" s="67" t="e">
        <f t="shared" si="24"/>
        <v>#VALUE!</v>
      </c>
      <c r="G799" t="str">
        <f>LEFT(loaded!O799,3)</f>
        <v/>
      </c>
      <c r="H799" s="67" t="str">
        <f>_xlfn.IFNA(INDEX(cntry_codes,MATCH(loaded!Q799,countries,0)),IF(loaded!Q799="","0003",""))</f>
        <v>0003</v>
      </c>
      <c r="I799" t="e">
        <f>INDEX(atsi_codes,MATCH(loaded!S799,atsi,0))</f>
        <v>#N/A</v>
      </c>
      <c r="J799" t="e">
        <f>INDEX(lang_codes,MATCH(loaded!U799,lang,0))</f>
        <v>#N/A</v>
      </c>
      <c r="K799" s="6">
        <f>loaded!W799</f>
        <v>0</v>
      </c>
      <c r="L799" t="e">
        <f>INDEX(us_acc_codes,MATCH(loaded!Y799,us_acc,0))</f>
        <v>#N/A</v>
      </c>
      <c r="M799" t="e">
        <f>INDEX(client_codes,MATCH(loaded!AA799,client,0))</f>
        <v>#N/A</v>
      </c>
      <c r="N799" t="e">
        <f>INDEX(src_ref_codes,MATCH(loaded!AC799,src_ref,0))</f>
        <v>#N/A</v>
      </c>
      <c r="O799" s="89" t="e">
        <f>IF(stats!$Y$13,DATE(RIGHT(loaded!AE799,4),MID(loaded!AE799,3,2),LEFT(loaded!AE799,2)),DATE(RIGHT(loaded!AE799,4),MID(loaded!AE799,4,2),LEFT(loaded!AE799,2)))</f>
        <v>#VALUE!</v>
      </c>
      <c r="P799" s="89" t="e">
        <f>IF(stats!$Y$13,DATE(RIGHT(loaded!AG799,4),MID(loaded!AG799,3,2),LEFT(loaded!AG799,2)),DATE(RIGHT(loaded!AG799,4),MID(loaded!AG799,4,2),LEFT(loaded!AG799,2)))</f>
        <v>#VALUE!</v>
      </c>
      <c r="Q799" s="67" t="e">
        <f t="shared" si="25"/>
        <v>#VALUE!</v>
      </c>
      <c r="R799" t="e">
        <f>INDEX(reces_codes,MATCH(loaded!AI799,reason,0))</f>
        <v>#N/A</v>
      </c>
      <c r="S799" t="e">
        <f>INDEX(TDS_codes,MATCH(loaded!AK799,TDS,0))</f>
        <v>#N/A</v>
      </c>
      <c r="T799" t="e">
        <f>IF(M799=2,"",INDEX(method_codes,MATCH(loaded!AM799,method,0)))</f>
        <v>#N/A</v>
      </c>
      <c r="U799" t="e">
        <f>IF(M799=2,"",INDEX(inj_codes,MATCH(loaded!AO799,inj,0)))</f>
        <v>#N/A</v>
      </c>
      <c r="V799" t="e">
        <f>IF(M799=2,"",INDEX(drug_codes,MATCH(loaded!AQ799,drug,0)))</f>
        <v>#N/A</v>
      </c>
      <c r="W799" t="e">
        <f>IF(M799=2,"",_xlfn.IFNA(INDEX(drug_codes,MATCH(loaded!AS799,drug,0)),""))</f>
        <v>#N/A</v>
      </c>
      <c r="X799" t="e">
        <f>IF(M799=2,"",_xlfn.IFNA(INDEX(drug_codes,MATCH(loaded!AU799,drug,0)),""))</f>
        <v>#N/A</v>
      </c>
      <c r="Y799" t="e">
        <f>IF(M799=2,"",_xlfn.IFNA(INDEX(drug_codes,MATCH(loaded!AW799,drug,0)),""))</f>
        <v>#N/A</v>
      </c>
      <c r="Z799" t="e">
        <f>IF(M799=2,"",_xlfn.IFNA(INDEX(drug_codes,MATCH(loaded!AY799,drug,0)),""))</f>
        <v>#N/A</v>
      </c>
      <c r="AA799" t="e">
        <f>IF(M799=2,"",_xlfn.IFNA(INDEX(drug_codes,MATCH(loaded!BA799,drug,0)),""))</f>
        <v>#N/A</v>
      </c>
      <c r="AB799" t="e">
        <f>INDEX(MTT_codes,MATCH(loaded!BC799,MTT,0))</f>
        <v>#N/A</v>
      </c>
      <c r="AC799" t="str">
        <f>_xlfn.IFNA(INDEX(MTT_codes,MATCH(loaded!BE799,MTT,0)),"")</f>
        <v/>
      </c>
      <c r="AD799" t="str">
        <f>_xlfn.IFNA(INDEX(MTT_codes,MATCH(loaded!BG799,MTT,0)),"")</f>
        <v/>
      </c>
      <c r="AE799" t="str">
        <f>_xlfn.IFNA(INDEX(MTT_codes,MATCH(loaded!BI799,MTT,0)),"")</f>
        <v/>
      </c>
      <c r="AF799" t="str">
        <f>_xlfn.IFNA(INDEX(MTT_codes,MATCH(loaded!BK799,MTT,0)),"")</f>
        <v/>
      </c>
      <c r="AG799" t="str">
        <f>_xlfn.IFNA(INDEX(MTT_codes,MATCH(loaded!BM799,MTT,0)),"")</f>
        <v/>
      </c>
      <c r="AH799" t="e">
        <f>INDEX(liv_ar_codes,MATCH(loaded!BO799,liv_ar,0))</f>
        <v>#N/A</v>
      </c>
      <c r="AI799" t="str">
        <f>_xlfn.IFNA(INDEX(MTT_codes,MATCH(loaded!BQ799,MTT,0)),"")</f>
        <v/>
      </c>
      <c r="AJ799">
        <f>_xlfn.IFNA(INDEX(mental_codes,MATCH(loaded!BS799,mental,0)),9)</f>
        <v>9</v>
      </c>
    </row>
    <row r="800" spans="2:36">
      <c r="B800">
        <f>loaded!C800</f>
        <v>0</v>
      </c>
      <c r="C800">
        <f>loaded!I800</f>
        <v>0</v>
      </c>
      <c r="D800">
        <f>IF(loaded!K800="Male",1,IF(loaded!K800="Female",2,9))</f>
        <v>9</v>
      </c>
      <c r="E800" s="89" t="e">
        <f>IF(stats!$Y$13,DATE(RIGHT(loaded!M800,4),MID(loaded!M800,3,2),LEFT(loaded!M800,2)),DATE(RIGHT(loaded!M800,4), MID(loaded!M800,4,2),LEFT(loaded!M800,2)))</f>
        <v>#VALUE!</v>
      </c>
      <c r="F800" s="67" t="e">
        <f t="shared" si="24"/>
        <v>#VALUE!</v>
      </c>
      <c r="G800" t="str">
        <f>LEFT(loaded!O800,3)</f>
        <v/>
      </c>
      <c r="H800" s="67" t="str">
        <f>_xlfn.IFNA(INDEX(cntry_codes,MATCH(loaded!Q800,countries,0)),IF(loaded!Q800="","0003",""))</f>
        <v>0003</v>
      </c>
      <c r="I800" t="e">
        <f>INDEX(atsi_codes,MATCH(loaded!S800,atsi,0))</f>
        <v>#N/A</v>
      </c>
      <c r="J800" t="e">
        <f>INDEX(lang_codes,MATCH(loaded!U800,lang,0))</f>
        <v>#N/A</v>
      </c>
      <c r="K800" s="6">
        <f>loaded!W800</f>
        <v>0</v>
      </c>
      <c r="L800" t="e">
        <f>INDEX(us_acc_codes,MATCH(loaded!Y800,us_acc,0))</f>
        <v>#N/A</v>
      </c>
      <c r="M800" t="e">
        <f>INDEX(client_codes,MATCH(loaded!AA800,client,0))</f>
        <v>#N/A</v>
      </c>
      <c r="N800" t="e">
        <f>INDEX(src_ref_codes,MATCH(loaded!AC800,src_ref,0))</f>
        <v>#N/A</v>
      </c>
      <c r="O800" s="89" t="e">
        <f>IF(stats!$Y$13,DATE(RIGHT(loaded!AE800,4),MID(loaded!AE800,3,2),LEFT(loaded!AE800,2)),DATE(RIGHT(loaded!AE800,4),MID(loaded!AE800,4,2),LEFT(loaded!AE800,2)))</f>
        <v>#VALUE!</v>
      </c>
      <c r="P800" s="89" t="e">
        <f>IF(stats!$Y$13,DATE(RIGHT(loaded!AG800,4),MID(loaded!AG800,3,2),LEFT(loaded!AG800,2)),DATE(RIGHT(loaded!AG800,4),MID(loaded!AG800,4,2),LEFT(loaded!AG800,2)))</f>
        <v>#VALUE!</v>
      </c>
      <c r="Q800" s="67" t="e">
        <f t="shared" si="25"/>
        <v>#VALUE!</v>
      </c>
      <c r="R800" t="e">
        <f>INDEX(reces_codes,MATCH(loaded!AI800,reason,0))</f>
        <v>#N/A</v>
      </c>
      <c r="S800" t="e">
        <f>INDEX(TDS_codes,MATCH(loaded!AK800,TDS,0))</f>
        <v>#N/A</v>
      </c>
      <c r="T800" t="e">
        <f>IF(M800=2,"",INDEX(method_codes,MATCH(loaded!AM800,method,0)))</f>
        <v>#N/A</v>
      </c>
      <c r="U800" t="e">
        <f>IF(M800=2,"",INDEX(inj_codes,MATCH(loaded!AO800,inj,0)))</f>
        <v>#N/A</v>
      </c>
      <c r="V800" t="e">
        <f>IF(M800=2,"",INDEX(drug_codes,MATCH(loaded!AQ800,drug,0)))</f>
        <v>#N/A</v>
      </c>
      <c r="W800" t="e">
        <f>IF(M800=2,"",_xlfn.IFNA(INDEX(drug_codes,MATCH(loaded!AS800,drug,0)),""))</f>
        <v>#N/A</v>
      </c>
      <c r="X800" t="e">
        <f>IF(M800=2,"",_xlfn.IFNA(INDEX(drug_codes,MATCH(loaded!AU800,drug,0)),""))</f>
        <v>#N/A</v>
      </c>
      <c r="Y800" t="e">
        <f>IF(M800=2,"",_xlfn.IFNA(INDEX(drug_codes,MATCH(loaded!AW800,drug,0)),""))</f>
        <v>#N/A</v>
      </c>
      <c r="Z800" t="e">
        <f>IF(M800=2,"",_xlfn.IFNA(INDEX(drug_codes,MATCH(loaded!AY800,drug,0)),""))</f>
        <v>#N/A</v>
      </c>
      <c r="AA800" t="e">
        <f>IF(M800=2,"",_xlfn.IFNA(INDEX(drug_codes,MATCH(loaded!BA800,drug,0)),""))</f>
        <v>#N/A</v>
      </c>
      <c r="AB800" t="e">
        <f>INDEX(MTT_codes,MATCH(loaded!BC800,MTT,0))</f>
        <v>#N/A</v>
      </c>
      <c r="AC800" t="str">
        <f>_xlfn.IFNA(INDEX(MTT_codes,MATCH(loaded!BE800,MTT,0)),"")</f>
        <v/>
      </c>
      <c r="AD800" t="str">
        <f>_xlfn.IFNA(INDEX(MTT_codes,MATCH(loaded!BG800,MTT,0)),"")</f>
        <v/>
      </c>
      <c r="AE800" t="str">
        <f>_xlfn.IFNA(INDEX(MTT_codes,MATCH(loaded!BI800,MTT,0)),"")</f>
        <v/>
      </c>
      <c r="AF800" t="str">
        <f>_xlfn.IFNA(INDEX(MTT_codes,MATCH(loaded!BK800,MTT,0)),"")</f>
        <v/>
      </c>
      <c r="AG800" t="str">
        <f>_xlfn.IFNA(INDEX(MTT_codes,MATCH(loaded!BM800,MTT,0)),"")</f>
        <v/>
      </c>
      <c r="AH800" t="e">
        <f>INDEX(liv_ar_codes,MATCH(loaded!BO800,liv_ar,0))</f>
        <v>#N/A</v>
      </c>
      <c r="AI800" t="str">
        <f>_xlfn.IFNA(INDEX(MTT_codes,MATCH(loaded!BQ800,MTT,0)),"")</f>
        <v/>
      </c>
      <c r="AJ800">
        <f>_xlfn.IFNA(INDEX(mental_codes,MATCH(loaded!BS800,mental,0)),9)</f>
        <v>9</v>
      </c>
    </row>
    <row r="801" spans="2:36">
      <c r="B801">
        <f>loaded!C801</f>
        <v>0</v>
      </c>
      <c r="C801">
        <f>loaded!I801</f>
        <v>0</v>
      </c>
      <c r="D801">
        <f>IF(loaded!K801="Male",1,IF(loaded!K801="Female",2,9))</f>
        <v>9</v>
      </c>
      <c r="E801" s="89" t="e">
        <f>IF(stats!$Y$13,DATE(RIGHT(loaded!M801,4),MID(loaded!M801,3,2),LEFT(loaded!M801,2)),DATE(RIGHT(loaded!M801,4), MID(loaded!M801,4,2),LEFT(loaded!M801,2)))</f>
        <v>#VALUE!</v>
      </c>
      <c r="F801" s="67" t="e">
        <f t="shared" si="24"/>
        <v>#VALUE!</v>
      </c>
      <c r="G801" t="str">
        <f>LEFT(loaded!O801,3)</f>
        <v/>
      </c>
      <c r="H801" s="67" t="str">
        <f>_xlfn.IFNA(INDEX(cntry_codes,MATCH(loaded!Q801,countries,0)),IF(loaded!Q801="","0003",""))</f>
        <v>0003</v>
      </c>
      <c r="I801" t="e">
        <f>INDEX(atsi_codes,MATCH(loaded!S801,atsi,0))</f>
        <v>#N/A</v>
      </c>
      <c r="J801" t="e">
        <f>INDEX(lang_codes,MATCH(loaded!U801,lang,0))</f>
        <v>#N/A</v>
      </c>
      <c r="K801" s="6">
        <f>loaded!W801</f>
        <v>0</v>
      </c>
      <c r="L801" t="e">
        <f>INDEX(us_acc_codes,MATCH(loaded!Y801,us_acc,0))</f>
        <v>#N/A</v>
      </c>
      <c r="M801" t="e">
        <f>INDEX(client_codes,MATCH(loaded!AA801,client,0))</f>
        <v>#N/A</v>
      </c>
      <c r="N801" t="e">
        <f>INDEX(src_ref_codes,MATCH(loaded!AC801,src_ref,0))</f>
        <v>#N/A</v>
      </c>
      <c r="O801" s="89" t="e">
        <f>IF(stats!$Y$13,DATE(RIGHT(loaded!AE801,4),MID(loaded!AE801,3,2),LEFT(loaded!AE801,2)),DATE(RIGHT(loaded!AE801,4),MID(loaded!AE801,4,2),LEFT(loaded!AE801,2)))</f>
        <v>#VALUE!</v>
      </c>
      <c r="P801" s="89" t="e">
        <f>IF(stats!$Y$13,DATE(RIGHT(loaded!AG801,4),MID(loaded!AG801,3,2),LEFT(loaded!AG801,2)),DATE(RIGHT(loaded!AG801,4),MID(loaded!AG801,4,2),LEFT(loaded!AG801,2)))</f>
        <v>#VALUE!</v>
      </c>
      <c r="Q801" s="67" t="e">
        <f t="shared" si="25"/>
        <v>#VALUE!</v>
      </c>
      <c r="R801" t="e">
        <f>INDEX(reces_codes,MATCH(loaded!AI801,reason,0))</f>
        <v>#N/A</v>
      </c>
      <c r="S801" t="e">
        <f>INDEX(TDS_codes,MATCH(loaded!AK801,TDS,0))</f>
        <v>#N/A</v>
      </c>
      <c r="T801" t="e">
        <f>IF(M801=2,"",INDEX(method_codes,MATCH(loaded!AM801,method,0)))</f>
        <v>#N/A</v>
      </c>
      <c r="U801" t="e">
        <f>IF(M801=2,"",INDEX(inj_codes,MATCH(loaded!AO801,inj,0)))</f>
        <v>#N/A</v>
      </c>
      <c r="V801" t="e">
        <f>IF(M801=2,"",INDEX(drug_codes,MATCH(loaded!AQ801,drug,0)))</f>
        <v>#N/A</v>
      </c>
      <c r="W801" t="e">
        <f>IF(M801=2,"",_xlfn.IFNA(INDEX(drug_codes,MATCH(loaded!AS801,drug,0)),""))</f>
        <v>#N/A</v>
      </c>
      <c r="X801" t="e">
        <f>IF(M801=2,"",_xlfn.IFNA(INDEX(drug_codes,MATCH(loaded!AU801,drug,0)),""))</f>
        <v>#N/A</v>
      </c>
      <c r="Y801" t="e">
        <f>IF(M801=2,"",_xlfn.IFNA(INDEX(drug_codes,MATCH(loaded!AW801,drug,0)),""))</f>
        <v>#N/A</v>
      </c>
      <c r="Z801" t="e">
        <f>IF(M801=2,"",_xlfn.IFNA(INDEX(drug_codes,MATCH(loaded!AY801,drug,0)),""))</f>
        <v>#N/A</v>
      </c>
      <c r="AA801" t="e">
        <f>IF(M801=2,"",_xlfn.IFNA(INDEX(drug_codes,MATCH(loaded!BA801,drug,0)),""))</f>
        <v>#N/A</v>
      </c>
      <c r="AB801" t="e">
        <f>INDEX(MTT_codes,MATCH(loaded!BC801,MTT,0))</f>
        <v>#N/A</v>
      </c>
      <c r="AC801" t="str">
        <f>_xlfn.IFNA(INDEX(MTT_codes,MATCH(loaded!BE801,MTT,0)),"")</f>
        <v/>
      </c>
      <c r="AD801" t="str">
        <f>_xlfn.IFNA(INDEX(MTT_codes,MATCH(loaded!BG801,MTT,0)),"")</f>
        <v/>
      </c>
      <c r="AE801" t="str">
        <f>_xlfn.IFNA(INDEX(MTT_codes,MATCH(loaded!BI801,MTT,0)),"")</f>
        <v/>
      </c>
      <c r="AF801" t="str">
        <f>_xlfn.IFNA(INDEX(MTT_codes,MATCH(loaded!BK801,MTT,0)),"")</f>
        <v/>
      </c>
      <c r="AG801" t="str">
        <f>_xlfn.IFNA(INDEX(MTT_codes,MATCH(loaded!BM801,MTT,0)),"")</f>
        <v/>
      </c>
      <c r="AH801" t="e">
        <f>INDEX(liv_ar_codes,MATCH(loaded!BO801,liv_ar,0))</f>
        <v>#N/A</v>
      </c>
      <c r="AI801" t="str">
        <f>_xlfn.IFNA(INDEX(MTT_codes,MATCH(loaded!BQ801,MTT,0)),"")</f>
        <v/>
      </c>
      <c r="AJ801">
        <f>_xlfn.IFNA(INDEX(mental_codes,MATCH(loaded!BS801,mental,0)),9)</f>
        <v>9</v>
      </c>
    </row>
    <row r="802" spans="2:36">
      <c r="B802">
        <f>loaded!C802</f>
        <v>0</v>
      </c>
      <c r="C802">
        <f>loaded!I802</f>
        <v>0</v>
      </c>
      <c r="D802">
        <f>IF(loaded!K802="Male",1,IF(loaded!K802="Female",2,9))</f>
        <v>9</v>
      </c>
      <c r="E802" s="89" t="e">
        <f>IF(stats!$Y$13,DATE(RIGHT(loaded!M802,4),MID(loaded!M802,3,2),LEFT(loaded!M802,2)),DATE(RIGHT(loaded!M802,4), MID(loaded!M802,4,2),LEFT(loaded!M802,2)))</f>
        <v>#VALUE!</v>
      </c>
      <c r="F802" s="67" t="e">
        <f t="shared" si="24"/>
        <v>#VALUE!</v>
      </c>
      <c r="G802" t="str">
        <f>LEFT(loaded!O802,3)</f>
        <v/>
      </c>
      <c r="H802" s="67" t="str">
        <f>_xlfn.IFNA(INDEX(cntry_codes,MATCH(loaded!Q802,countries,0)),IF(loaded!Q802="","0003",""))</f>
        <v>0003</v>
      </c>
      <c r="I802" t="e">
        <f>INDEX(atsi_codes,MATCH(loaded!S802,atsi,0))</f>
        <v>#N/A</v>
      </c>
      <c r="J802" t="e">
        <f>INDEX(lang_codes,MATCH(loaded!U802,lang,0))</f>
        <v>#N/A</v>
      </c>
      <c r="K802" s="6">
        <f>loaded!W802</f>
        <v>0</v>
      </c>
      <c r="L802" t="e">
        <f>INDEX(us_acc_codes,MATCH(loaded!Y802,us_acc,0))</f>
        <v>#N/A</v>
      </c>
      <c r="M802" t="e">
        <f>INDEX(client_codes,MATCH(loaded!AA802,client,0))</f>
        <v>#N/A</v>
      </c>
      <c r="N802" t="e">
        <f>INDEX(src_ref_codes,MATCH(loaded!AC802,src_ref,0))</f>
        <v>#N/A</v>
      </c>
      <c r="O802" s="89" t="e">
        <f>IF(stats!$Y$13,DATE(RIGHT(loaded!AE802,4),MID(loaded!AE802,3,2),LEFT(loaded!AE802,2)),DATE(RIGHT(loaded!AE802,4),MID(loaded!AE802,4,2),LEFT(loaded!AE802,2)))</f>
        <v>#VALUE!</v>
      </c>
      <c r="P802" s="89" t="e">
        <f>IF(stats!$Y$13,DATE(RIGHT(loaded!AG802,4),MID(loaded!AG802,3,2),LEFT(loaded!AG802,2)),DATE(RIGHT(loaded!AG802,4),MID(loaded!AG802,4,2),LEFT(loaded!AG802,2)))</f>
        <v>#VALUE!</v>
      </c>
      <c r="Q802" s="67" t="e">
        <f t="shared" si="25"/>
        <v>#VALUE!</v>
      </c>
      <c r="R802" t="e">
        <f>INDEX(reces_codes,MATCH(loaded!AI802,reason,0))</f>
        <v>#N/A</v>
      </c>
      <c r="S802" t="e">
        <f>INDEX(TDS_codes,MATCH(loaded!AK802,TDS,0))</f>
        <v>#N/A</v>
      </c>
      <c r="T802" t="e">
        <f>IF(M802=2,"",INDEX(method_codes,MATCH(loaded!AM802,method,0)))</f>
        <v>#N/A</v>
      </c>
      <c r="U802" t="e">
        <f>IF(M802=2,"",INDEX(inj_codes,MATCH(loaded!AO802,inj,0)))</f>
        <v>#N/A</v>
      </c>
      <c r="V802" t="e">
        <f>IF(M802=2,"",INDEX(drug_codes,MATCH(loaded!AQ802,drug,0)))</f>
        <v>#N/A</v>
      </c>
      <c r="W802" t="e">
        <f>IF(M802=2,"",_xlfn.IFNA(INDEX(drug_codes,MATCH(loaded!AS802,drug,0)),""))</f>
        <v>#N/A</v>
      </c>
      <c r="X802" t="e">
        <f>IF(M802=2,"",_xlfn.IFNA(INDEX(drug_codes,MATCH(loaded!AU802,drug,0)),""))</f>
        <v>#N/A</v>
      </c>
      <c r="Y802" t="e">
        <f>IF(M802=2,"",_xlfn.IFNA(INDEX(drug_codes,MATCH(loaded!AW802,drug,0)),""))</f>
        <v>#N/A</v>
      </c>
      <c r="Z802" t="e">
        <f>IF(M802=2,"",_xlfn.IFNA(INDEX(drug_codes,MATCH(loaded!AY802,drug,0)),""))</f>
        <v>#N/A</v>
      </c>
      <c r="AA802" t="e">
        <f>IF(M802=2,"",_xlfn.IFNA(INDEX(drug_codes,MATCH(loaded!BA802,drug,0)),""))</f>
        <v>#N/A</v>
      </c>
      <c r="AB802" t="e">
        <f>INDEX(MTT_codes,MATCH(loaded!BC802,MTT,0))</f>
        <v>#N/A</v>
      </c>
      <c r="AC802" t="str">
        <f>_xlfn.IFNA(INDEX(MTT_codes,MATCH(loaded!BE802,MTT,0)),"")</f>
        <v/>
      </c>
      <c r="AD802" t="str">
        <f>_xlfn.IFNA(INDEX(MTT_codes,MATCH(loaded!BG802,MTT,0)),"")</f>
        <v/>
      </c>
      <c r="AE802" t="str">
        <f>_xlfn.IFNA(INDEX(MTT_codes,MATCH(loaded!BI802,MTT,0)),"")</f>
        <v/>
      </c>
      <c r="AF802" t="str">
        <f>_xlfn.IFNA(INDEX(MTT_codes,MATCH(loaded!BK802,MTT,0)),"")</f>
        <v/>
      </c>
      <c r="AG802" t="str">
        <f>_xlfn.IFNA(INDEX(MTT_codes,MATCH(loaded!BM802,MTT,0)),"")</f>
        <v/>
      </c>
      <c r="AH802" t="e">
        <f>INDEX(liv_ar_codes,MATCH(loaded!BO802,liv_ar,0))</f>
        <v>#N/A</v>
      </c>
      <c r="AI802" t="str">
        <f>_xlfn.IFNA(INDEX(MTT_codes,MATCH(loaded!BQ802,MTT,0)),"")</f>
        <v/>
      </c>
      <c r="AJ802">
        <f>_xlfn.IFNA(INDEX(mental_codes,MATCH(loaded!BS802,mental,0)),9)</f>
        <v>9</v>
      </c>
    </row>
    <row r="803" spans="2:36">
      <c r="B803">
        <f>loaded!C803</f>
        <v>0</v>
      </c>
      <c r="C803">
        <f>loaded!I803</f>
        <v>0</v>
      </c>
      <c r="D803">
        <f>IF(loaded!K803="Male",1,IF(loaded!K803="Female",2,9))</f>
        <v>9</v>
      </c>
      <c r="E803" s="89" t="e">
        <f>IF(stats!$Y$13,DATE(RIGHT(loaded!M803,4),MID(loaded!M803,3,2),LEFT(loaded!M803,2)),DATE(RIGHT(loaded!M803,4), MID(loaded!M803,4,2),LEFT(loaded!M803,2)))</f>
        <v>#VALUE!</v>
      </c>
      <c r="F803" s="67" t="e">
        <f t="shared" si="24"/>
        <v>#VALUE!</v>
      </c>
      <c r="G803" t="str">
        <f>LEFT(loaded!O803,3)</f>
        <v/>
      </c>
      <c r="H803" s="67" t="str">
        <f>_xlfn.IFNA(INDEX(cntry_codes,MATCH(loaded!Q803,countries,0)),IF(loaded!Q803="","0003",""))</f>
        <v>0003</v>
      </c>
      <c r="I803" t="e">
        <f>INDEX(atsi_codes,MATCH(loaded!S803,atsi,0))</f>
        <v>#N/A</v>
      </c>
      <c r="J803" t="e">
        <f>INDEX(lang_codes,MATCH(loaded!U803,lang,0))</f>
        <v>#N/A</v>
      </c>
      <c r="K803" s="6">
        <f>loaded!W803</f>
        <v>0</v>
      </c>
      <c r="L803" t="e">
        <f>INDEX(us_acc_codes,MATCH(loaded!Y803,us_acc,0))</f>
        <v>#N/A</v>
      </c>
      <c r="M803" t="e">
        <f>INDEX(client_codes,MATCH(loaded!AA803,client,0))</f>
        <v>#N/A</v>
      </c>
      <c r="N803" t="e">
        <f>INDEX(src_ref_codes,MATCH(loaded!AC803,src_ref,0))</f>
        <v>#N/A</v>
      </c>
      <c r="O803" s="89" t="e">
        <f>IF(stats!$Y$13,DATE(RIGHT(loaded!AE803,4),MID(loaded!AE803,3,2),LEFT(loaded!AE803,2)),DATE(RIGHT(loaded!AE803,4),MID(loaded!AE803,4,2),LEFT(loaded!AE803,2)))</f>
        <v>#VALUE!</v>
      </c>
      <c r="P803" s="89" t="e">
        <f>IF(stats!$Y$13,DATE(RIGHT(loaded!AG803,4),MID(loaded!AG803,3,2),LEFT(loaded!AG803,2)),DATE(RIGHT(loaded!AG803,4),MID(loaded!AG803,4,2),LEFT(loaded!AG803,2)))</f>
        <v>#VALUE!</v>
      </c>
      <c r="Q803" s="67" t="e">
        <f t="shared" si="25"/>
        <v>#VALUE!</v>
      </c>
      <c r="R803" t="e">
        <f>INDEX(reces_codes,MATCH(loaded!AI803,reason,0))</f>
        <v>#N/A</v>
      </c>
      <c r="S803" t="e">
        <f>INDEX(TDS_codes,MATCH(loaded!AK803,TDS,0))</f>
        <v>#N/A</v>
      </c>
      <c r="T803" t="e">
        <f>IF(M803=2,"",INDEX(method_codes,MATCH(loaded!AM803,method,0)))</f>
        <v>#N/A</v>
      </c>
      <c r="U803" t="e">
        <f>IF(M803=2,"",INDEX(inj_codes,MATCH(loaded!AO803,inj,0)))</f>
        <v>#N/A</v>
      </c>
      <c r="V803" t="e">
        <f>IF(M803=2,"",INDEX(drug_codes,MATCH(loaded!AQ803,drug,0)))</f>
        <v>#N/A</v>
      </c>
      <c r="W803" t="e">
        <f>IF(M803=2,"",_xlfn.IFNA(INDEX(drug_codes,MATCH(loaded!AS803,drug,0)),""))</f>
        <v>#N/A</v>
      </c>
      <c r="X803" t="e">
        <f>IF(M803=2,"",_xlfn.IFNA(INDEX(drug_codes,MATCH(loaded!AU803,drug,0)),""))</f>
        <v>#N/A</v>
      </c>
      <c r="Y803" t="e">
        <f>IF(M803=2,"",_xlfn.IFNA(INDEX(drug_codes,MATCH(loaded!AW803,drug,0)),""))</f>
        <v>#N/A</v>
      </c>
      <c r="Z803" t="e">
        <f>IF(M803=2,"",_xlfn.IFNA(INDEX(drug_codes,MATCH(loaded!AY803,drug,0)),""))</f>
        <v>#N/A</v>
      </c>
      <c r="AA803" t="e">
        <f>IF(M803=2,"",_xlfn.IFNA(INDEX(drug_codes,MATCH(loaded!BA803,drug,0)),""))</f>
        <v>#N/A</v>
      </c>
      <c r="AB803" t="e">
        <f>INDEX(MTT_codes,MATCH(loaded!BC803,MTT,0))</f>
        <v>#N/A</v>
      </c>
      <c r="AC803" t="str">
        <f>_xlfn.IFNA(INDEX(MTT_codes,MATCH(loaded!BE803,MTT,0)),"")</f>
        <v/>
      </c>
      <c r="AD803" t="str">
        <f>_xlfn.IFNA(INDEX(MTT_codes,MATCH(loaded!BG803,MTT,0)),"")</f>
        <v/>
      </c>
      <c r="AE803" t="str">
        <f>_xlfn.IFNA(INDEX(MTT_codes,MATCH(loaded!BI803,MTT,0)),"")</f>
        <v/>
      </c>
      <c r="AF803" t="str">
        <f>_xlfn.IFNA(INDEX(MTT_codes,MATCH(loaded!BK803,MTT,0)),"")</f>
        <v/>
      </c>
      <c r="AG803" t="str">
        <f>_xlfn.IFNA(INDEX(MTT_codes,MATCH(loaded!BM803,MTT,0)),"")</f>
        <v/>
      </c>
      <c r="AH803" t="e">
        <f>INDEX(liv_ar_codes,MATCH(loaded!BO803,liv_ar,0))</f>
        <v>#N/A</v>
      </c>
      <c r="AI803" t="str">
        <f>_xlfn.IFNA(INDEX(MTT_codes,MATCH(loaded!BQ803,MTT,0)),"")</f>
        <v/>
      </c>
      <c r="AJ803">
        <f>_xlfn.IFNA(INDEX(mental_codes,MATCH(loaded!BS803,mental,0)),9)</f>
        <v>9</v>
      </c>
    </row>
    <row r="804" spans="2:36">
      <c r="B804">
        <f>loaded!C804</f>
        <v>0</v>
      </c>
      <c r="C804">
        <f>loaded!I804</f>
        <v>0</v>
      </c>
      <c r="D804">
        <f>IF(loaded!K804="Male",1,IF(loaded!K804="Female",2,9))</f>
        <v>9</v>
      </c>
      <c r="E804" s="89" t="e">
        <f>IF(stats!$Y$13,DATE(RIGHT(loaded!M804,4),MID(loaded!M804,3,2),LEFT(loaded!M804,2)),DATE(RIGHT(loaded!M804,4), MID(loaded!M804,4,2),LEFT(loaded!M804,2)))</f>
        <v>#VALUE!</v>
      </c>
      <c r="F804" s="67" t="e">
        <f t="shared" si="24"/>
        <v>#VALUE!</v>
      </c>
      <c r="G804" t="str">
        <f>LEFT(loaded!O804,3)</f>
        <v/>
      </c>
      <c r="H804" s="67" t="str">
        <f>_xlfn.IFNA(INDEX(cntry_codes,MATCH(loaded!Q804,countries,0)),IF(loaded!Q804="","0003",""))</f>
        <v>0003</v>
      </c>
      <c r="I804" t="e">
        <f>INDEX(atsi_codes,MATCH(loaded!S804,atsi,0))</f>
        <v>#N/A</v>
      </c>
      <c r="J804" t="e">
        <f>INDEX(lang_codes,MATCH(loaded!U804,lang,0))</f>
        <v>#N/A</v>
      </c>
      <c r="K804" s="6">
        <f>loaded!W804</f>
        <v>0</v>
      </c>
      <c r="L804" t="e">
        <f>INDEX(us_acc_codes,MATCH(loaded!Y804,us_acc,0))</f>
        <v>#N/A</v>
      </c>
      <c r="M804" t="e">
        <f>INDEX(client_codes,MATCH(loaded!AA804,client,0))</f>
        <v>#N/A</v>
      </c>
      <c r="N804" t="e">
        <f>INDEX(src_ref_codes,MATCH(loaded!AC804,src_ref,0))</f>
        <v>#N/A</v>
      </c>
      <c r="O804" s="89" t="e">
        <f>IF(stats!$Y$13,DATE(RIGHT(loaded!AE804,4),MID(loaded!AE804,3,2),LEFT(loaded!AE804,2)),DATE(RIGHT(loaded!AE804,4),MID(loaded!AE804,4,2),LEFT(loaded!AE804,2)))</f>
        <v>#VALUE!</v>
      </c>
      <c r="P804" s="89" t="e">
        <f>IF(stats!$Y$13,DATE(RIGHT(loaded!AG804,4),MID(loaded!AG804,3,2),LEFT(loaded!AG804,2)),DATE(RIGHT(loaded!AG804,4),MID(loaded!AG804,4,2),LEFT(loaded!AG804,2)))</f>
        <v>#VALUE!</v>
      </c>
      <c r="Q804" s="67" t="e">
        <f t="shared" si="25"/>
        <v>#VALUE!</v>
      </c>
      <c r="R804" t="e">
        <f>INDEX(reces_codes,MATCH(loaded!AI804,reason,0))</f>
        <v>#N/A</v>
      </c>
      <c r="S804" t="e">
        <f>INDEX(TDS_codes,MATCH(loaded!AK804,TDS,0))</f>
        <v>#N/A</v>
      </c>
      <c r="T804" t="e">
        <f>IF(M804=2,"",INDEX(method_codes,MATCH(loaded!AM804,method,0)))</f>
        <v>#N/A</v>
      </c>
      <c r="U804" t="e">
        <f>IF(M804=2,"",INDEX(inj_codes,MATCH(loaded!AO804,inj,0)))</f>
        <v>#N/A</v>
      </c>
      <c r="V804" t="e">
        <f>IF(M804=2,"",INDEX(drug_codes,MATCH(loaded!AQ804,drug,0)))</f>
        <v>#N/A</v>
      </c>
      <c r="W804" t="e">
        <f>IF(M804=2,"",_xlfn.IFNA(INDEX(drug_codes,MATCH(loaded!AS804,drug,0)),""))</f>
        <v>#N/A</v>
      </c>
      <c r="X804" t="e">
        <f>IF(M804=2,"",_xlfn.IFNA(INDEX(drug_codes,MATCH(loaded!AU804,drug,0)),""))</f>
        <v>#N/A</v>
      </c>
      <c r="Y804" t="e">
        <f>IF(M804=2,"",_xlfn.IFNA(INDEX(drug_codes,MATCH(loaded!AW804,drug,0)),""))</f>
        <v>#N/A</v>
      </c>
      <c r="Z804" t="e">
        <f>IF(M804=2,"",_xlfn.IFNA(INDEX(drug_codes,MATCH(loaded!AY804,drug,0)),""))</f>
        <v>#N/A</v>
      </c>
      <c r="AA804" t="e">
        <f>IF(M804=2,"",_xlfn.IFNA(INDEX(drug_codes,MATCH(loaded!BA804,drug,0)),""))</f>
        <v>#N/A</v>
      </c>
      <c r="AB804" t="e">
        <f>INDEX(MTT_codes,MATCH(loaded!BC804,MTT,0))</f>
        <v>#N/A</v>
      </c>
      <c r="AC804" t="str">
        <f>_xlfn.IFNA(INDEX(MTT_codes,MATCH(loaded!BE804,MTT,0)),"")</f>
        <v/>
      </c>
      <c r="AD804" t="str">
        <f>_xlfn.IFNA(INDEX(MTT_codes,MATCH(loaded!BG804,MTT,0)),"")</f>
        <v/>
      </c>
      <c r="AE804" t="str">
        <f>_xlfn.IFNA(INDEX(MTT_codes,MATCH(loaded!BI804,MTT,0)),"")</f>
        <v/>
      </c>
      <c r="AF804" t="str">
        <f>_xlfn.IFNA(INDEX(MTT_codes,MATCH(loaded!BK804,MTT,0)),"")</f>
        <v/>
      </c>
      <c r="AG804" t="str">
        <f>_xlfn.IFNA(INDEX(MTT_codes,MATCH(loaded!BM804,MTT,0)),"")</f>
        <v/>
      </c>
      <c r="AH804" t="e">
        <f>INDEX(liv_ar_codes,MATCH(loaded!BO804,liv_ar,0))</f>
        <v>#N/A</v>
      </c>
      <c r="AI804" t="str">
        <f>_xlfn.IFNA(INDEX(MTT_codes,MATCH(loaded!BQ804,MTT,0)),"")</f>
        <v/>
      </c>
      <c r="AJ804">
        <f>_xlfn.IFNA(INDEX(mental_codes,MATCH(loaded!BS804,mental,0)),9)</f>
        <v>9</v>
      </c>
    </row>
    <row r="805" spans="2:36">
      <c r="B805">
        <f>loaded!C805</f>
        <v>0</v>
      </c>
      <c r="C805">
        <f>loaded!I805</f>
        <v>0</v>
      </c>
      <c r="D805">
        <f>IF(loaded!K805="Male",1,IF(loaded!K805="Female",2,9))</f>
        <v>9</v>
      </c>
      <c r="E805" s="89" t="e">
        <f>IF(stats!$Y$13,DATE(RIGHT(loaded!M805,4),MID(loaded!M805,3,2),LEFT(loaded!M805,2)),DATE(RIGHT(loaded!M805,4), MID(loaded!M805,4,2),LEFT(loaded!M805,2)))</f>
        <v>#VALUE!</v>
      </c>
      <c r="F805" s="67" t="e">
        <f t="shared" si="24"/>
        <v>#VALUE!</v>
      </c>
      <c r="G805" t="str">
        <f>LEFT(loaded!O805,3)</f>
        <v/>
      </c>
      <c r="H805" s="67" t="str">
        <f>_xlfn.IFNA(INDEX(cntry_codes,MATCH(loaded!Q805,countries,0)),IF(loaded!Q805="","0003",""))</f>
        <v>0003</v>
      </c>
      <c r="I805" t="e">
        <f>INDEX(atsi_codes,MATCH(loaded!S805,atsi,0))</f>
        <v>#N/A</v>
      </c>
      <c r="J805" t="e">
        <f>INDEX(lang_codes,MATCH(loaded!U805,lang,0))</f>
        <v>#N/A</v>
      </c>
      <c r="K805" s="6">
        <f>loaded!W805</f>
        <v>0</v>
      </c>
      <c r="L805" t="e">
        <f>INDEX(us_acc_codes,MATCH(loaded!Y805,us_acc,0))</f>
        <v>#N/A</v>
      </c>
      <c r="M805" t="e">
        <f>INDEX(client_codes,MATCH(loaded!AA805,client,0))</f>
        <v>#N/A</v>
      </c>
      <c r="N805" t="e">
        <f>INDEX(src_ref_codes,MATCH(loaded!AC805,src_ref,0))</f>
        <v>#N/A</v>
      </c>
      <c r="O805" s="89" t="e">
        <f>IF(stats!$Y$13,DATE(RIGHT(loaded!AE805,4),MID(loaded!AE805,3,2),LEFT(loaded!AE805,2)),DATE(RIGHT(loaded!AE805,4),MID(loaded!AE805,4,2),LEFT(loaded!AE805,2)))</f>
        <v>#VALUE!</v>
      </c>
      <c r="P805" s="89" t="e">
        <f>IF(stats!$Y$13,DATE(RIGHT(loaded!AG805,4),MID(loaded!AG805,3,2),LEFT(loaded!AG805,2)),DATE(RIGHT(loaded!AG805,4),MID(loaded!AG805,4,2),LEFT(loaded!AG805,2)))</f>
        <v>#VALUE!</v>
      </c>
      <c r="Q805" s="67" t="e">
        <f t="shared" si="25"/>
        <v>#VALUE!</v>
      </c>
      <c r="R805" t="e">
        <f>INDEX(reces_codes,MATCH(loaded!AI805,reason,0))</f>
        <v>#N/A</v>
      </c>
      <c r="S805" t="e">
        <f>INDEX(TDS_codes,MATCH(loaded!AK805,TDS,0))</f>
        <v>#N/A</v>
      </c>
      <c r="T805" t="e">
        <f>IF(M805=2,"",INDEX(method_codes,MATCH(loaded!AM805,method,0)))</f>
        <v>#N/A</v>
      </c>
      <c r="U805" t="e">
        <f>IF(M805=2,"",INDEX(inj_codes,MATCH(loaded!AO805,inj,0)))</f>
        <v>#N/A</v>
      </c>
      <c r="V805" t="e">
        <f>IF(M805=2,"",INDEX(drug_codes,MATCH(loaded!AQ805,drug,0)))</f>
        <v>#N/A</v>
      </c>
      <c r="W805" t="e">
        <f>IF(M805=2,"",_xlfn.IFNA(INDEX(drug_codes,MATCH(loaded!AS805,drug,0)),""))</f>
        <v>#N/A</v>
      </c>
      <c r="X805" t="e">
        <f>IF(M805=2,"",_xlfn.IFNA(INDEX(drug_codes,MATCH(loaded!AU805,drug,0)),""))</f>
        <v>#N/A</v>
      </c>
      <c r="Y805" t="e">
        <f>IF(M805=2,"",_xlfn.IFNA(INDEX(drug_codes,MATCH(loaded!AW805,drug,0)),""))</f>
        <v>#N/A</v>
      </c>
      <c r="Z805" t="e">
        <f>IF(M805=2,"",_xlfn.IFNA(INDEX(drug_codes,MATCH(loaded!AY805,drug,0)),""))</f>
        <v>#N/A</v>
      </c>
      <c r="AA805" t="e">
        <f>IF(M805=2,"",_xlfn.IFNA(INDEX(drug_codes,MATCH(loaded!BA805,drug,0)),""))</f>
        <v>#N/A</v>
      </c>
      <c r="AB805" t="e">
        <f>INDEX(MTT_codes,MATCH(loaded!BC805,MTT,0))</f>
        <v>#N/A</v>
      </c>
      <c r="AC805" t="str">
        <f>_xlfn.IFNA(INDEX(MTT_codes,MATCH(loaded!BE805,MTT,0)),"")</f>
        <v/>
      </c>
      <c r="AD805" t="str">
        <f>_xlfn.IFNA(INDEX(MTT_codes,MATCH(loaded!BG805,MTT,0)),"")</f>
        <v/>
      </c>
      <c r="AE805" t="str">
        <f>_xlfn.IFNA(INDEX(MTT_codes,MATCH(loaded!BI805,MTT,0)),"")</f>
        <v/>
      </c>
      <c r="AF805" t="str">
        <f>_xlfn.IFNA(INDEX(MTT_codes,MATCH(loaded!BK805,MTT,0)),"")</f>
        <v/>
      </c>
      <c r="AG805" t="str">
        <f>_xlfn.IFNA(INDEX(MTT_codes,MATCH(loaded!BM805,MTT,0)),"")</f>
        <v/>
      </c>
      <c r="AH805" t="e">
        <f>INDEX(liv_ar_codes,MATCH(loaded!BO805,liv_ar,0))</f>
        <v>#N/A</v>
      </c>
      <c r="AI805" t="str">
        <f>_xlfn.IFNA(INDEX(MTT_codes,MATCH(loaded!BQ805,MTT,0)),"")</f>
        <v/>
      </c>
      <c r="AJ805">
        <f>_xlfn.IFNA(INDEX(mental_codes,MATCH(loaded!BS805,mental,0)),9)</f>
        <v>9</v>
      </c>
    </row>
    <row r="806" spans="2:36">
      <c r="B806">
        <f>loaded!C806</f>
        <v>0</v>
      </c>
      <c r="C806">
        <f>loaded!I806</f>
        <v>0</v>
      </c>
      <c r="D806">
        <f>IF(loaded!K806="Male",1,IF(loaded!K806="Female",2,9))</f>
        <v>9</v>
      </c>
      <c r="E806" s="89" t="e">
        <f>IF(stats!$Y$13,DATE(RIGHT(loaded!M806,4),MID(loaded!M806,3,2),LEFT(loaded!M806,2)),DATE(RIGHT(loaded!M806,4), MID(loaded!M806,4,2),LEFT(loaded!M806,2)))</f>
        <v>#VALUE!</v>
      </c>
      <c r="F806" s="67" t="e">
        <f t="shared" si="24"/>
        <v>#VALUE!</v>
      </c>
      <c r="G806" t="str">
        <f>LEFT(loaded!O806,3)</f>
        <v/>
      </c>
      <c r="H806" s="67" t="str">
        <f>_xlfn.IFNA(INDEX(cntry_codes,MATCH(loaded!Q806,countries,0)),IF(loaded!Q806="","0003",""))</f>
        <v>0003</v>
      </c>
      <c r="I806" t="e">
        <f>INDEX(atsi_codes,MATCH(loaded!S806,atsi,0))</f>
        <v>#N/A</v>
      </c>
      <c r="J806" t="e">
        <f>INDEX(lang_codes,MATCH(loaded!U806,lang,0))</f>
        <v>#N/A</v>
      </c>
      <c r="K806" s="6">
        <f>loaded!W806</f>
        <v>0</v>
      </c>
      <c r="L806" t="e">
        <f>INDEX(us_acc_codes,MATCH(loaded!Y806,us_acc,0))</f>
        <v>#N/A</v>
      </c>
      <c r="M806" t="e">
        <f>INDEX(client_codes,MATCH(loaded!AA806,client,0))</f>
        <v>#N/A</v>
      </c>
      <c r="N806" t="e">
        <f>INDEX(src_ref_codes,MATCH(loaded!AC806,src_ref,0))</f>
        <v>#N/A</v>
      </c>
      <c r="O806" s="89" t="e">
        <f>IF(stats!$Y$13,DATE(RIGHT(loaded!AE806,4),MID(loaded!AE806,3,2),LEFT(loaded!AE806,2)),DATE(RIGHT(loaded!AE806,4),MID(loaded!AE806,4,2),LEFT(loaded!AE806,2)))</f>
        <v>#VALUE!</v>
      </c>
      <c r="P806" s="89" t="e">
        <f>IF(stats!$Y$13,DATE(RIGHT(loaded!AG806,4),MID(loaded!AG806,3,2),LEFT(loaded!AG806,2)),DATE(RIGHT(loaded!AG806,4),MID(loaded!AG806,4,2),LEFT(loaded!AG806,2)))</f>
        <v>#VALUE!</v>
      </c>
      <c r="Q806" s="67" t="e">
        <f t="shared" si="25"/>
        <v>#VALUE!</v>
      </c>
      <c r="R806" t="e">
        <f>INDEX(reces_codes,MATCH(loaded!AI806,reason,0))</f>
        <v>#N/A</v>
      </c>
      <c r="S806" t="e">
        <f>INDEX(TDS_codes,MATCH(loaded!AK806,TDS,0))</f>
        <v>#N/A</v>
      </c>
      <c r="T806" t="e">
        <f>IF(M806=2,"",INDEX(method_codes,MATCH(loaded!AM806,method,0)))</f>
        <v>#N/A</v>
      </c>
      <c r="U806" t="e">
        <f>IF(M806=2,"",INDEX(inj_codes,MATCH(loaded!AO806,inj,0)))</f>
        <v>#N/A</v>
      </c>
      <c r="V806" t="e">
        <f>IF(M806=2,"",INDEX(drug_codes,MATCH(loaded!AQ806,drug,0)))</f>
        <v>#N/A</v>
      </c>
      <c r="W806" t="e">
        <f>IF(M806=2,"",_xlfn.IFNA(INDEX(drug_codes,MATCH(loaded!AS806,drug,0)),""))</f>
        <v>#N/A</v>
      </c>
      <c r="X806" t="e">
        <f>IF(M806=2,"",_xlfn.IFNA(INDEX(drug_codes,MATCH(loaded!AU806,drug,0)),""))</f>
        <v>#N/A</v>
      </c>
      <c r="Y806" t="e">
        <f>IF(M806=2,"",_xlfn.IFNA(INDEX(drug_codes,MATCH(loaded!AW806,drug,0)),""))</f>
        <v>#N/A</v>
      </c>
      <c r="Z806" t="e">
        <f>IF(M806=2,"",_xlfn.IFNA(INDEX(drug_codes,MATCH(loaded!AY806,drug,0)),""))</f>
        <v>#N/A</v>
      </c>
      <c r="AA806" t="e">
        <f>IF(M806=2,"",_xlfn.IFNA(INDEX(drug_codes,MATCH(loaded!BA806,drug,0)),""))</f>
        <v>#N/A</v>
      </c>
      <c r="AB806" t="e">
        <f>INDEX(MTT_codes,MATCH(loaded!BC806,MTT,0))</f>
        <v>#N/A</v>
      </c>
      <c r="AC806" t="str">
        <f>_xlfn.IFNA(INDEX(MTT_codes,MATCH(loaded!BE806,MTT,0)),"")</f>
        <v/>
      </c>
      <c r="AD806" t="str">
        <f>_xlfn.IFNA(INDEX(MTT_codes,MATCH(loaded!BG806,MTT,0)),"")</f>
        <v/>
      </c>
      <c r="AE806" t="str">
        <f>_xlfn.IFNA(INDEX(MTT_codes,MATCH(loaded!BI806,MTT,0)),"")</f>
        <v/>
      </c>
      <c r="AF806" t="str">
        <f>_xlfn.IFNA(INDEX(MTT_codes,MATCH(loaded!BK806,MTT,0)),"")</f>
        <v/>
      </c>
      <c r="AG806" t="str">
        <f>_xlfn.IFNA(INDEX(MTT_codes,MATCH(loaded!BM806,MTT,0)),"")</f>
        <v/>
      </c>
      <c r="AH806" t="e">
        <f>INDEX(liv_ar_codes,MATCH(loaded!BO806,liv_ar,0))</f>
        <v>#N/A</v>
      </c>
      <c r="AI806" t="str">
        <f>_xlfn.IFNA(INDEX(MTT_codes,MATCH(loaded!BQ806,MTT,0)),"")</f>
        <v/>
      </c>
      <c r="AJ806">
        <f>_xlfn.IFNA(INDEX(mental_codes,MATCH(loaded!BS806,mental,0)),9)</f>
        <v>9</v>
      </c>
    </row>
    <row r="807" spans="2:36">
      <c r="B807">
        <f>loaded!C807</f>
        <v>0</v>
      </c>
      <c r="C807">
        <f>loaded!I807</f>
        <v>0</v>
      </c>
      <c r="D807">
        <f>IF(loaded!K807="Male",1,IF(loaded!K807="Female",2,9))</f>
        <v>9</v>
      </c>
      <c r="E807" s="89" t="e">
        <f>IF(stats!$Y$13,DATE(RIGHT(loaded!M807,4),MID(loaded!M807,3,2),LEFT(loaded!M807,2)),DATE(RIGHT(loaded!M807,4), MID(loaded!M807,4,2),LEFT(loaded!M807,2)))</f>
        <v>#VALUE!</v>
      </c>
      <c r="F807" s="67" t="e">
        <f t="shared" si="24"/>
        <v>#VALUE!</v>
      </c>
      <c r="G807" t="str">
        <f>LEFT(loaded!O807,3)</f>
        <v/>
      </c>
      <c r="H807" s="67" t="str">
        <f>_xlfn.IFNA(INDEX(cntry_codes,MATCH(loaded!Q807,countries,0)),IF(loaded!Q807="","0003",""))</f>
        <v>0003</v>
      </c>
      <c r="I807" t="e">
        <f>INDEX(atsi_codes,MATCH(loaded!S807,atsi,0))</f>
        <v>#N/A</v>
      </c>
      <c r="J807" t="e">
        <f>INDEX(lang_codes,MATCH(loaded!U807,lang,0))</f>
        <v>#N/A</v>
      </c>
      <c r="K807" s="6">
        <f>loaded!W807</f>
        <v>0</v>
      </c>
      <c r="L807" t="e">
        <f>INDEX(us_acc_codes,MATCH(loaded!Y807,us_acc,0))</f>
        <v>#N/A</v>
      </c>
      <c r="M807" t="e">
        <f>INDEX(client_codes,MATCH(loaded!AA807,client,0))</f>
        <v>#N/A</v>
      </c>
      <c r="N807" t="e">
        <f>INDEX(src_ref_codes,MATCH(loaded!AC807,src_ref,0))</f>
        <v>#N/A</v>
      </c>
      <c r="O807" s="89" t="e">
        <f>IF(stats!$Y$13,DATE(RIGHT(loaded!AE807,4),MID(loaded!AE807,3,2),LEFT(loaded!AE807,2)),DATE(RIGHT(loaded!AE807,4),MID(loaded!AE807,4,2),LEFT(loaded!AE807,2)))</f>
        <v>#VALUE!</v>
      </c>
      <c r="P807" s="89" t="e">
        <f>IF(stats!$Y$13,DATE(RIGHT(loaded!AG807,4),MID(loaded!AG807,3,2),LEFT(loaded!AG807,2)),DATE(RIGHT(loaded!AG807,4),MID(loaded!AG807,4,2),LEFT(loaded!AG807,2)))</f>
        <v>#VALUE!</v>
      </c>
      <c r="Q807" s="67" t="e">
        <f t="shared" si="25"/>
        <v>#VALUE!</v>
      </c>
      <c r="R807" t="e">
        <f>INDEX(reces_codes,MATCH(loaded!AI807,reason,0))</f>
        <v>#N/A</v>
      </c>
      <c r="S807" t="e">
        <f>INDEX(TDS_codes,MATCH(loaded!AK807,TDS,0))</f>
        <v>#N/A</v>
      </c>
      <c r="T807" t="e">
        <f>IF(M807=2,"",INDEX(method_codes,MATCH(loaded!AM807,method,0)))</f>
        <v>#N/A</v>
      </c>
      <c r="U807" t="e">
        <f>IF(M807=2,"",INDEX(inj_codes,MATCH(loaded!AO807,inj,0)))</f>
        <v>#N/A</v>
      </c>
      <c r="V807" t="e">
        <f>IF(M807=2,"",INDEX(drug_codes,MATCH(loaded!AQ807,drug,0)))</f>
        <v>#N/A</v>
      </c>
      <c r="W807" t="e">
        <f>IF(M807=2,"",_xlfn.IFNA(INDEX(drug_codes,MATCH(loaded!AS807,drug,0)),""))</f>
        <v>#N/A</v>
      </c>
      <c r="X807" t="e">
        <f>IF(M807=2,"",_xlfn.IFNA(INDEX(drug_codes,MATCH(loaded!AU807,drug,0)),""))</f>
        <v>#N/A</v>
      </c>
      <c r="Y807" t="e">
        <f>IF(M807=2,"",_xlfn.IFNA(INDEX(drug_codes,MATCH(loaded!AW807,drug,0)),""))</f>
        <v>#N/A</v>
      </c>
      <c r="Z807" t="e">
        <f>IF(M807=2,"",_xlfn.IFNA(INDEX(drug_codes,MATCH(loaded!AY807,drug,0)),""))</f>
        <v>#N/A</v>
      </c>
      <c r="AA807" t="e">
        <f>IF(M807=2,"",_xlfn.IFNA(INDEX(drug_codes,MATCH(loaded!BA807,drug,0)),""))</f>
        <v>#N/A</v>
      </c>
      <c r="AB807" t="e">
        <f>INDEX(MTT_codes,MATCH(loaded!BC807,MTT,0))</f>
        <v>#N/A</v>
      </c>
      <c r="AC807" t="str">
        <f>_xlfn.IFNA(INDEX(MTT_codes,MATCH(loaded!BE807,MTT,0)),"")</f>
        <v/>
      </c>
      <c r="AD807" t="str">
        <f>_xlfn.IFNA(INDEX(MTT_codes,MATCH(loaded!BG807,MTT,0)),"")</f>
        <v/>
      </c>
      <c r="AE807" t="str">
        <f>_xlfn.IFNA(INDEX(MTT_codes,MATCH(loaded!BI807,MTT,0)),"")</f>
        <v/>
      </c>
      <c r="AF807" t="str">
        <f>_xlfn.IFNA(INDEX(MTT_codes,MATCH(loaded!BK807,MTT,0)),"")</f>
        <v/>
      </c>
      <c r="AG807" t="str">
        <f>_xlfn.IFNA(INDEX(MTT_codes,MATCH(loaded!BM807,MTT,0)),"")</f>
        <v/>
      </c>
      <c r="AH807" t="e">
        <f>INDEX(liv_ar_codes,MATCH(loaded!BO807,liv_ar,0))</f>
        <v>#N/A</v>
      </c>
      <c r="AI807" t="str">
        <f>_xlfn.IFNA(INDEX(MTT_codes,MATCH(loaded!BQ807,MTT,0)),"")</f>
        <v/>
      </c>
      <c r="AJ807">
        <f>_xlfn.IFNA(INDEX(mental_codes,MATCH(loaded!BS807,mental,0)),9)</f>
        <v>9</v>
      </c>
    </row>
    <row r="808" spans="2:36">
      <c r="B808">
        <f>loaded!C808</f>
        <v>0</v>
      </c>
      <c r="C808">
        <f>loaded!I808</f>
        <v>0</v>
      </c>
      <c r="D808">
        <f>IF(loaded!K808="Male",1,IF(loaded!K808="Female",2,9))</f>
        <v>9</v>
      </c>
      <c r="E808" s="89" t="e">
        <f>IF(stats!$Y$13,DATE(RIGHT(loaded!M808,4),MID(loaded!M808,3,2),LEFT(loaded!M808,2)),DATE(RIGHT(loaded!M808,4), MID(loaded!M808,4,2),LEFT(loaded!M808,2)))</f>
        <v>#VALUE!</v>
      </c>
      <c r="F808" s="67" t="e">
        <f t="shared" si="24"/>
        <v>#VALUE!</v>
      </c>
      <c r="G808" t="str">
        <f>LEFT(loaded!O808,3)</f>
        <v/>
      </c>
      <c r="H808" s="67" t="str">
        <f>_xlfn.IFNA(INDEX(cntry_codes,MATCH(loaded!Q808,countries,0)),IF(loaded!Q808="","0003",""))</f>
        <v>0003</v>
      </c>
      <c r="I808" t="e">
        <f>INDEX(atsi_codes,MATCH(loaded!S808,atsi,0))</f>
        <v>#N/A</v>
      </c>
      <c r="J808" t="e">
        <f>INDEX(lang_codes,MATCH(loaded!U808,lang,0))</f>
        <v>#N/A</v>
      </c>
      <c r="K808" s="6">
        <f>loaded!W808</f>
        <v>0</v>
      </c>
      <c r="L808" t="e">
        <f>INDEX(us_acc_codes,MATCH(loaded!Y808,us_acc,0))</f>
        <v>#N/A</v>
      </c>
      <c r="M808" t="e">
        <f>INDEX(client_codes,MATCH(loaded!AA808,client,0))</f>
        <v>#N/A</v>
      </c>
      <c r="N808" t="e">
        <f>INDEX(src_ref_codes,MATCH(loaded!AC808,src_ref,0))</f>
        <v>#N/A</v>
      </c>
      <c r="O808" s="89" t="e">
        <f>IF(stats!$Y$13,DATE(RIGHT(loaded!AE808,4),MID(loaded!AE808,3,2),LEFT(loaded!AE808,2)),DATE(RIGHT(loaded!AE808,4),MID(loaded!AE808,4,2),LEFT(loaded!AE808,2)))</f>
        <v>#VALUE!</v>
      </c>
      <c r="P808" s="89" t="e">
        <f>IF(stats!$Y$13,DATE(RIGHT(loaded!AG808,4),MID(loaded!AG808,3,2),LEFT(loaded!AG808,2)),DATE(RIGHT(loaded!AG808,4),MID(loaded!AG808,4,2),LEFT(loaded!AG808,2)))</f>
        <v>#VALUE!</v>
      </c>
      <c r="Q808" s="67" t="e">
        <f t="shared" si="25"/>
        <v>#VALUE!</v>
      </c>
      <c r="R808" t="e">
        <f>INDEX(reces_codes,MATCH(loaded!AI808,reason,0))</f>
        <v>#N/A</v>
      </c>
      <c r="S808" t="e">
        <f>INDEX(TDS_codes,MATCH(loaded!AK808,TDS,0))</f>
        <v>#N/A</v>
      </c>
      <c r="T808" t="e">
        <f>IF(M808=2,"",INDEX(method_codes,MATCH(loaded!AM808,method,0)))</f>
        <v>#N/A</v>
      </c>
      <c r="U808" t="e">
        <f>IF(M808=2,"",INDEX(inj_codes,MATCH(loaded!AO808,inj,0)))</f>
        <v>#N/A</v>
      </c>
      <c r="V808" t="e">
        <f>IF(M808=2,"",INDEX(drug_codes,MATCH(loaded!AQ808,drug,0)))</f>
        <v>#N/A</v>
      </c>
      <c r="W808" t="e">
        <f>IF(M808=2,"",_xlfn.IFNA(INDEX(drug_codes,MATCH(loaded!AS808,drug,0)),""))</f>
        <v>#N/A</v>
      </c>
      <c r="X808" t="e">
        <f>IF(M808=2,"",_xlfn.IFNA(INDEX(drug_codes,MATCH(loaded!AU808,drug,0)),""))</f>
        <v>#N/A</v>
      </c>
      <c r="Y808" t="e">
        <f>IF(M808=2,"",_xlfn.IFNA(INDEX(drug_codes,MATCH(loaded!AW808,drug,0)),""))</f>
        <v>#N/A</v>
      </c>
      <c r="Z808" t="e">
        <f>IF(M808=2,"",_xlfn.IFNA(INDEX(drug_codes,MATCH(loaded!AY808,drug,0)),""))</f>
        <v>#N/A</v>
      </c>
      <c r="AA808" t="e">
        <f>IF(M808=2,"",_xlfn.IFNA(INDEX(drug_codes,MATCH(loaded!BA808,drug,0)),""))</f>
        <v>#N/A</v>
      </c>
      <c r="AB808" t="e">
        <f>INDEX(MTT_codes,MATCH(loaded!BC808,MTT,0))</f>
        <v>#N/A</v>
      </c>
      <c r="AC808" t="str">
        <f>_xlfn.IFNA(INDEX(MTT_codes,MATCH(loaded!BE808,MTT,0)),"")</f>
        <v/>
      </c>
      <c r="AD808" t="str">
        <f>_xlfn.IFNA(INDEX(MTT_codes,MATCH(loaded!BG808,MTT,0)),"")</f>
        <v/>
      </c>
      <c r="AE808" t="str">
        <f>_xlfn.IFNA(INDEX(MTT_codes,MATCH(loaded!BI808,MTT,0)),"")</f>
        <v/>
      </c>
      <c r="AF808" t="str">
        <f>_xlfn.IFNA(INDEX(MTT_codes,MATCH(loaded!BK808,MTT,0)),"")</f>
        <v/>
      </c>
      <c r="AG808" t="str">
        <f>_xlfn.IFNA(INDEX(MTT_codes,MATCH(loaded!BM808,MTT,0)),"")</f>
        <v/>
      </c>
      <c r="AH808" t="e">
        <f>INDEX(liv_ar_codes,MATCH(loaded!BO808,liv_ar,0))</f>
        <v>#N/A</v>
      </c>
      <c r="AI808" t="str">
        <f>_xlfn.IFNA(INDEX(MTT_codes,MATCH(loaded!BQ808,MTT,0)),"")</f>
        <v/>
      </c>
      <c r="AJ808">
        <f>_xlfn.IFNA(INDEX(mental_codes,MATCH(loaded!BS808,mental,0)),9)</f>
        <v>9</v>
      </c>
    </row>
    <row r="809" spans="2:36">
      <c r="B809">
        <f>loaded!C809</f>
        <v>0</v>
      </c>
      <c r="C809">
        <f>loaded!I809</f>
        <v>0</v>
      </c>
      <c r="D809">
        <f>IF(loaded!K809="Male",1,IF(loaded!K809="Female",2,9))</f>
        <v>9</v>
      </c>
      <c r="E809" s="89" t="e">
        <f>IF(stats!$Y$13,DATE(RIGHT(loaded!M809,4),MID(loaded!M809,3,2),LEFT(loaded!M809,2)),DATE(RIGHT(loaded!M809,4), MID(loaded!M809,4,2),LEFT(loaded!M809,2)))</f>
        <v>#VALUE!</v>
      </c>
      <c r="F809" s="67" t="e">
        <f t="shared" si="24"/>
        <v>#VALUE!</v>
      </c>
      <c r="G809" t="str">
        <f>LEFT(loaded!O809,3)</f>
        <v/>
      </c>
      <c r="H809" s="67" t="str">
        <f>_xlfn.IFNA(INDEX(cntry_codes,MATCH(loaded!Q809,countries,0)),IF(loaded!Q809="","0003",""))</f>
        <v>0003</v>
      </c>
      <c r="I809" t="e">
        <f>INDEX(atsi_codes,MATCH(loaded!S809,atsi,0))</f>
        <v>#N/A</v>
      </c>
      <c r="J809" t="e">
        <f>INDEX(lang_codes,MATCH(loaded!U809,lang,0))</f>
        <v>#N/A</v>
      </c>
      <c r="K809" s="6">
        <f>loaded!W809</f>
        <v>0</v>
      </c>
      <c r="L809" t="e">
        <f>INDEX(us_acc_codes,MATCH(loaded!Y809,us_acc,0))</f>
        <v>#N/A</v>
      </c>
      <c r="M809" t="e">
        <f>INDEX(client_codes,MATCH(loaded!AA809,client,0))</f>
        <v>#N/A</v>
      </c>
      <c r="N809" t="e">
        <f>INDEX(src_ref_codes,MATCH(loaded!AC809,src_ref,0))</f>
        <v>#N/A</v>
      </c>
      <c r="O809" s="89" t="e">
        <f>IF(stats!$Y$13,DATE(RIGHT(loaded!AE809,4),MID(loaded!AE809,3,2),LEFT(loaded!AE809,2)),DATE(RIGHT(loaded!AE809,4),MID(loaded!AE809,4,2),LEFT(loaded!AE809,2)))</f>
        <v>#VALUE!</v>
      </c>
      <c r="P809" s="89" t="e">
        <f>IF(stats!$Y$13,DATE(RIGHT(loaded!AG809,4),MID(loaded!AG809,3,2),LEFT(loaded!AG809,2)),DATE(RIGHT(loaded!AG809,4),MID(loaded!AG809,4,2),LEFT(loaded!AG809,2)))</f>
        <v>#VALUE!</v>
      </c>
      <c r="Q809" s="67" t="e">
        <f t="shared" si="25"/>
        <v>#VALUE!</v>
      </c>
      <c r="R809" t="e">
        <f>INDEX(reces_codes,MATCH(loaded!AI809,reason,0))</f>
        <v>#N/A</v>
      </c>
      <c r="S809" t="e">
        <f>INDEX(TDS_codes,MATCH(loaded!AK809,TDS,0))</f>
        <v>#N/A</v>
      </c>
      <c r="T809" t="e">
        <f>IF(M809=2,"",INDEX(method_codes,MATCH(loaded!AM809,method,0)))</f>
        <v>#N/A</v>
      </c>
      <c r="U809" t="e">
        <f>IF(M809=2,"",INDEX(inj_codes,MATCH(loaded!AO809,inj,0)))</f>
        <v>#N/A</v>
      </c>
      <c r="V809" t="e">
        <f>IF(M809=2,"",INDEX(drug_codes,MATCH(loaded!AQ809,drug,0)))</f>
        <v>#N/A</v>
      </c>
      <c r="W809" t="e">
        <f>IF(M809=2,"",_xlfn.IFNA(INDEX(drug_codes,MATCH(loaded!AS809,drug,0)),""))</f>
        <v>#N/A</v>
      </c>
      <c r="X809" t="e">
        <f>IF(M809=2,"",_xlfn.IFNA(INDEX(drug_codes,MATCH(loaded!AU809,drug,0)),""))</f>
        <v>#N/A</v>
      </c>
      <c r="Y809" t="e">
        <f>IF(M809=2,"",_xlfn.IFNA(INDEX(drug_codes,MATCH(loaded!AW809,drug,0)),""))</f>
        <v>#N/A</v>
      </c>
      <c r="Z809" t="e">
        <f>IF(M809=2,"",_xlfn.IFNA(INDEX(drug_codes,MATCH(loaded!AY809,drug,0)),""))</f>
        <v>#N/A</v>
      </c>
      <c r="AA809" t="e">
        <f>IF(M809=2,"",_xlfn.IFNA(INDEX(drug_codes,MATCH(loaded!BA809,drug,0)),""))</f>
        <v>#N/A</v>
      </c>
      <c r="AB809" t="e">
        <f>INDEX(MTT_codes,MATCH(loaded!BC809,MTT,0))</f>
        <v>#N/A</v>
      </c>
      <c r="AC809" t="str">
        <f>_xlfn.IFNA(INDEX(MTT_codes,MATCH(loaded!BE809,MTT,0)),"")</f>
        <v/>
      </c>
      <c r="AD809" t="str">
        <f>_xlfn.IFNA(INDEX(MTT_codes,MATCH(loaded!BG809,MTT,0)),"")</f>
        <v/>
      </c>
      <c r="AE809" t="str">
        <f>_xlfn.IFNA(INDEX(MTT_codes,MATCH(loaded!BI809,MTT,0)),"")</f>
        <v/>
      </c>
      <c r="AF809" t="str">
        <f>_xlfn.IFNA(INDEX(MTT_codes,MATCH(loaded!BK809,MTT,0)),"")</f>
        <v/>
      </c>
      <c r="AG809" t="str">
        <f>_xlfn.IFNA(INDEX(MTT_codes,MATCH(loaded!BM809,MTT,0)),"")</f>
        <v/>
      </c>
      <c r="AH809" t="e">
        <f>INDEX(liv_ar_codes,MATCH(loaded!BO809,liv_ar,0))</f>
        <v>#N/A</v>
      </c>
      <c r="AI809" t="str">
        <f>_xlfn.IFNA(INDEX(MTT_codes,MATCH(loaded!BQ809,MTT,0)),"")</f>
        <v/>
      </c>
      <c r="AJ809">
        <f>_xlfn.IFNA(INDEX(mental_codes,MATCH(loaded!BS809,mental,0)),9)</f>
        <v>9</v>
      </c>
    </row>
    <row r="810" spans="2:36">
      <c r="B810">
        <f>loaded!C810</f>
        <v>0</v>
      </c>
      <c r="C810">
        <f>loaded!I810</f>
        <v>0</v>
      </c>
      <c r="D810">
        <f>IF(loaded!K810="Male",1,IF(loaded!K810="Female",2,9))</f>
        <v>9</v>
      </c>
      <c r="E810" s="89" t="e">
        <f>IF(stats!$Y$13,DATE(RIGHT(loaded!M810,4),MID(loaded!M810,3,2),LEFT(loaded!M810,2)),DATE(RIGHT(loaded!M810,4), MID(loaded!M810,4,2),LEFT(loaded!M810,2)))</f>
        <v>#VALUE!</v>
      </c>
      <c r="F810" s="67" t="e">
        <f t="shared" si="24"/>
        <v>#VALUE!</v>
      </c>
      <c r="G810" t="str">
        <f>LEFT(loaded!O810,3)</f>
        <v/>
      </c>
      <c r="H810" s="67" t="str">
        <f>_xlfn.IFNA(INDEX(cntry_codes,MATCH(loaded!Q810,countries,0)),IF(loaded!Q810="","0003",""))</f>
        <v>0003</v>
      </c>
      <c r="I810" t="e">
        <f>INDEX(atsi_codes,MATCH(loaded!S810,atsi,0))</f>
        <v>#N/A</v>
      </c>
      <c r="J810" t="e">
        <f>INDEX(lang_codes,MATCH(loaded!U810,lang,0))</f>
        <v>#N/A</v>
      </c>
      <c r="K810" s="6">
        <f>loaded!W810</f>
        <v>0</v>
      </c>
      <c r="L810" t="e">
        <f>INDEX(us_acc_codes,MATCH(loaded!Y810,us_acc,0))</f>
        <v>#N/A</v>
      </c>
      <c r="M810" t="e">
        <f>INDEX(client_codes,MATCH(loaded!AA810,client,0))</f>
        <v>#N/A</v>
      </c>
      <c r="N810" t="e">
        <f>INDEX(src_ref_codes,MATCH(loaded!AC810,src_ref,0))</f>
        <v>#N/A</v>
      </c>
      <c r="O810" s="89" t="e">
        <f>IF(stats!$Y$13,DATE(RIGHT(loaded!AE810,4),MID(loaded!AE810,3,2),LEFT(loaded!AE810,2)),DATE(RIGHT(loaded!AE810,4),MID(loaded!AE810,4,2),LEFT(loaded!AE810,2)))</f>
        <v>#VALUE!</v>
      </c>
      <c r="P810" s="89" t="e">
        <f>IF(stats!$Y$13,DATE(RIGHT(loaded!AG810,4),MID(loaded!AG810,3,2),LEFT(loaded!AG810,2)),DATE(RIGHT(loaded!AG810,4),MID(loaded!AG810,4,2),LEFT(loaded!AG810,2)))</f>
        <v>#VALUE!</v>
      </c>
      <c r="Q810" s="67" t="e">
        <f t="shared" si="25"/>
        <v>#VALUE!</v>
      </c>
      <c r="R810" t="e">
        <f>INDEX(reces_codes,MATCH(loaded!AI810,reason,0))</f>
        <v>#N/A</v>
      </c>
      <c r="S810" t="e">
        <f>INDEX(TDS_codes,MATCH(loaded!AK810,TDS,0))</f>
        <v>#N/A</v>
      </c>
      <c r="T810" t="e">
        <f>IF(M810=2,"",INDEX(method_codes,MATCH(loaded!AM810,method,0)))</f>
        <v>#N/A</v>
      </c>
      <c r="U810" t="e">
        <f>IF(M810=2,"",INDEX(inj_codes,MATCH(loaded!AO810,inj,0)))</f>
        <v>#N/A</v>
      </c>
      <c r="V810" t="e">
        <f>IF(M810=2,"",INDEX(drug_codes,MATCH(loaded!AQ810,drug,0)))</f>
        <v>#N/A</v>
      </c>
      <c r="W810" t="e">
        <f>IF(M810=2,"",_xlfn.IFNA(INDEX(drug_codes,MATCH(loaded!AS810,drug,0)),""))</f>
        <v>#N/A</v>
      </c>
      <c r="X810" t="e">
        <f>IF(M810=2,"",_xlfn.IFNA(INDEX(drug_codes,MATCH(loaded!AU810,drug,0)),""))</f>
        <v>#N/A</v>
      </c>
      <c r="Y810" t="e">
        <f>IF(M810=2,"",_xlfn.IFNA(INDEX(drug_codes,MATCH(loaded!AW810,drug,0)),""))</f>
        <v>#N/A</v>
      </c>
      <c r="Z810" t="e">
        <f>IF(M810=2,"",_xlfn.IFNA(INDEX(drug_codes,MATCH(loaded!AY810,drug,0)),""))</f>
        <v>#N/A</v>
      </c>
      <c r="AA810" t="e">
        <f>IF(M810=2,"",_xlfn.IFNA(INDEX(drug_codes,MATCH(loaded!BA810,drug,0)),""))</f>
        <v>#N/A</v>
      </c>
      <c r="AB810" t="e">
        <f>INDEX(MTT_codes,MATCH(loaded!BC810,MTT,0))</f>
        <v>#N/A</v>
      </c>
      <c r="AC810" t="str">
        <f>_xlfn.IFNA(INDEX(MTT_codes,MATCH(loaded!BE810,MTT,0)),"")</f>
        <v/>
      </c>
      <c r="AD810" t="str">
        <f>_xlfn.IFNA(INDEX(MTT_codes,MATCH(loaded!BG810,MTT,0)),"")</f>
        <v/>
      </c>
      <c r="AE810" t="str">
        <f>_xlfn.IFNA(INDEX(MTT_codes,MATCH(loaded!BI810,MTT,0)),"")</f>
        <v/>
      </c>
      <c r="AF810" t="str">
        <f>_xlfn.IFNA(INDEX(MTT_codes,MATCH(loaded!BK810,MTT,0)),"")</f>
        <v/>
      </c>
      <c r="AG810" t="str">
        <f>_xlfn.IFNA(INDEX(MTT_codes,MATCH(loaded!BM810,MTT,0)),"")</f>
        <v/>
      </c>
      <c r="AH810" t="e">
        <f>INDEX(liv_ar_codes,MATCH(loaded!BO810,liv_ar,0))</f>
        <v>#N/A</v>
      </c>
      <c r="AI810" t="str">
        <f>_xlfn.IFNA(INDEX(MTT_codes,MATCH(loaded!BQ810,MTT,0)),"")</f>
        <v/>
      </c>
      <c r="AJ810">
        <f>_xlfn.IFNA(INDEX(mental_codes,MATCH(loaded!BS810,mental,0)),9)</f>
        <v>9</v>
      </c>
    </row>
    <row r="811" spans="2:36">
      <c r="B811">
        <f>loaded!C811</f>
        <v>0</v>
      </c>
      <c r="C811">
        <f>loaded!I811</f>
        <v>0</v>
      </c>
      <c r="D811">
        <f>IF(loaded!K811="Male",1,IF(loaded!K811="Female",2,9))</f>
        <v>9</v>
      </c>
      <c r="E811" s="89" t="e">
        <f>IF(stats!$Y$13,DATE(RIGHT(loaded!M811,4),MID(loaded!M811,3,2),LEFT(loaded!M811,2)),DATE(RIGHT(loaded!M811,4), MID(loaded!M811,4,2),LEFT(loaded!M811,2)))</f>
        <v>#VALUE!</v>
      </c>
      <c r="F811" s="67" t="e">
        <f t="shared" si="24"/>
        <v>#VALUE!</v>
      </c>
      <c r="G811" t="str">
        <f>LEFT(loaded!O811,3)</f>
        <v/>
      </c>
      <c r="H811" s="67" t="str">
        <f>_xlfn.IFNA(INDEX(cntry_codes,MATCH(loaded!Q811,countries,0)),IF(loaded!Q811="","0003",""))</f>
        <v>0003</v>
      </c>
      <c r="I811" t="e">
        <f>INDEX(atsi_codes,MATCH(loaded!S811,atsi,0))</f>
        <v>#N/A</v>
      </c>
      <c r="J811" t="e">
        <f>INDEX(lang_codes,MATCH(loaded!U811,lang,0))</f>
        <v>#N/A</v>
      </c>
      <c r="K811" s="6">
        <f>loaded!W811</f>
        <v>0</v>
      </c>
      <c r="L811" t="e">
        <f>INDEX(us_acc_codes,MATCH(loaded!Y811,us_acc,0))</f>
        <v>#N/A</v>
      </c>
      <c r="M811" t="e">
        <f>INDEX(client_codes,MATCH(loaded!AA811,client,0))</f>
        <v>#N/A</v>
      </c>
      <c r="N811" t="e">
        <f>INDEX(src_ref_codes,MATCH(loaded!AC811,src_ref,0))</f>
        <v>#N/A</v>
      </c>
      <c r="O811" s="89" t="e">
        <f>IF(stats!$Y$13,DATE(RIGHT(loaded!AE811,4),MID(loaded!AE811,3,2),LEFT(loaded!AE811,2)),DATE(RIGHT(loaded!AE811,4),MID(loaded!AE811,4,2),LEFT(loaded!AE811,2)))</f>
        <v>#VALUE!</v>
      </c>
      <c r="P811" s="89" t="e">
        <f>IF(stats!$Y$13,DATE(RIGHT(loaded!AG811,4),MID(loaded!AG811,3,2),LEFT(loaded!AG811,2)),DATE(RIGHT(loaded!AG811,4),MID(loaded!AG811,4,2),LEFT(loaded!AG811,2)))</f>
        <v>#VALUE!</v>
      </c>
      <c r="Q811" s="67" t="e">
        <f t="shared" si="25"/>
        <v>#VALUE!</v>
      </c>
      <c r="R811" t="e">
        <f>INDEX(reces_codes,MATCH(loaded!AI811,reason,0))</f>
        <v>#N/A</v>
      </c>
      <c r="S811" t="e">
        <f>INDEX(TDS_codes,MATCH(loaded!AK811,TDS,0))</f>
        <v>#N/A</v>
      </c>
      <c r="T811" t="e">
        <f>IF(M811=2,"",INDEX(method_codes,MATCH(loaded!AM811,method,0)))</f>
        <v>#N/A</v>
      </c>
      <c r="U811" t="e">
        <f>IF(M811=2,"",INDEX(inj_codes,MATCH(loaded!AO811,inj,0)))</f>
        <v>#N/A</v>
      </c>
      <c r="V811" t="e">
        <f>IF(M811=2,"",INDEX(drug_codes,MATCH(loaded!AQ811,drug,0)))</f>
        <v>#N/A</v>
      </c>
      <c r="W811" t="e">
        <f>IF(M811=2,"",_xlfn.IFNA(INDEX(drug_codes,MATCH(loaded!AS811,drug,0)),""))</f>
        <v>#N/A</v>
      </c>
      <c r="X811" t="e">
        <f>IF(M811=2,"",_xlfn.IFNA(INDEX(drug_codes,MATCH(loaded!AU811,drug,0)),""))</f>
        <v>#N/A</v>
      </c>
      <c r="Y811" t="e">
        <f>IF(M811=2,"",_xlfn.IFNA(INDEX(drug_codes,MATCH(loaded!AW811,drug,0)),""))</f>
        <v>#N/A</v>
      </c>
      <c r="Z811" t="e">
        <f>IF(M811=2,"",_xlfn.IFNA(INDEX(drug_codes,MATCH(loaded!AY811,drug,0)),""))</f>
        <v>#N/A</v>
      </c>
      <c r="AA811" t="e">
        <f>IF(M811=2,"",_xlfn.IFNA(INDEX(drug_codes,MATCH(loaded!BA811,drug,0)),""))</f>
        <v>#N/A</v>
      </c>
      <c r="AB811" t="e">
        <f>INDEX(MTT_codes,MATCH(loaded!BC811,MTT,0))</f>
        <v>#N/A</v>
      </c>
      <c r="AC811" t="str">
        <f>_xlfn.IFNA(INDEX(MTT_codes,MATCH(loaded!BE811,MTT,0)),"")</f>
        <v/>
      </c>
      <c r="AD811" t="str">
        <f>_xlfn.IFNA(INDEX(MTT_codes,MATCH(loaded!BG811,MTT,0)),"")</f>
        <v/>
      </c>
      <c r="AE811" t="str">
        <f>_xlfn.IFNA(INDEX(MTT_codes,MATCH(loaded!BI811,MTT,0)),"")</f>
        <v/>
      </c>
      <c r="AF811" t="str">
        <f>_xlfn.IFNA(INDEX(MTT_codes,MATCH(loaded!BK811,MTT,0)),"")</f>
        <v/>
      </c>
      <c r="AG811" t="str">
        <f>_xlfn.IFNA(INDEX(MTT_codes,MATCH(loaded!BM811,MTT,0)),"")</f>
        <v/>
      </c>
      <c r="AH811" t="e">
        <f>INDEX(liv_ar_codes,MATCH(loaded!BO811,liv_ar,0))</f>
        <v>#N/A</v>
      </c>
      <c r="AI811" t="str">
        <f>_xlfn.IFNA(INDEX(MTT_codes,MATCH(loaded!BQ811,MTT,0)),"")</f>
        <v/>
      </c>
      <c r="AJ811">
        <f>_xlfn.IFNA(INDEX(mental_codes,MATCH(loaded!BS811,mental,0)),9)</f>
        <v>9</v>
      </c>
    </row>
    <row r="812" spans="2:36">
      <c r="B812">
        <f>loaded!C812</f>
        <v>0</v>
      </c>
      <c r="C812">
        <f>loaded!I812</f>
        <v>0</v>
      </c>
      <c r="D812">
        <f>IF(loaded!K812="Male",1,IF(loaded!K812="Female",2,9))</f>
        <v>9</v>
      </c>
      <c r="E812" s="89" t="e">
        <f>IF(stats!$Y$13,DATE(RIGHT(loaded!M812,4),MID(loaded!M812,3,2),LEFT(loaded!M812,2)),DATE(RIGHT(loaded!M812,4), MID(loaded!M812,4,2),LEFT(loaded!M812,2)))</f>
        <v>#VALUE!</v>
      </c>
      <c r="F812" s="67" t="e">
        <f t="shared" si="24"/>
        <v>#VALUE!</v>
      </c>
      <c r="G812" t="str">
        <f>LEFT(loaded!O812,3)</f>
        <v/>
      </c>
      <c r="H812" s="67" t="str">
        <f>_xlfn.IFNA(INDEX(cntry_codes,MATCH(loaded!Q812,countries,0)),IF(loaded!Q812="","0003",""))</f>
        <v>0003</v>
      </c>
      <c r="I812" t="e">
        <f>INDEX(atsi_codes,MATCH(loaded!S812,atsi,0))</f>
        <v>#N/A</v>
      </c>
      <c r="J812" t="e">
        <f>INDEX(lang_codes,MATCH(loaded!U812,lang,0))</f>
        <v>#N/A</v>
      </c>
      <c r="K812" s="6">
        <f>loaded!W812</f>
        <v>0</v>
      </c>
      <c r="L812" t="e">
        <f>INDEX(us_acc_codes,MATCH(loaded!Y812,us_acc,0))</f>
        <v>#N/A</v>
      </c>
      <c r="M812" t="e">
        <f>INDEX(client_codes,MATCH(loaded!AA812,client,0))</f>
        <v>#N/A</v>
      </c>
      <c r="N812" t="e">
        <f>INDEX(src_ref_codes,MATCH(loaded!AC812,src_ref,0))</f>
        <v>#N/A</v>
      </c>
      <c r="O812" s="89" t="e">
        <f>IF(stats!$Y$13,DATE(RIGHT(loaded!AE812,4),MID(loaded!AE812,3,2),LEFT(loaded!AE812,2)),DATE(RIGHT(loaded!AE812,4),MID(loaded!AE812,4,2),LEFT(loaded!AE812,2)))</f>
        <v>#VALUE!</v>
      </c>
      <c r="P812" s="89" t="e">
        <f>IF(stats!$Y$13,DATE(RIGHT(loaded!AG812,4),MID(loaded!AG812,3,2),LEFT(loaded!AG812,2)),DATE(RIGHT(loaded!AG812,4),MID(loaded!AG812,4,2),LEFT(loaded!AG812,2)))</f>
        <v>#VALUE!</v>
      </c>
      <c r="Q812" s="67" t="e">
        <f t="shared" si="25"/>
        <v>#VALUE!</v>
      </c>
      <c r="R812" t="e">
        <f>INDEX(reces_codes,MATCH(loaded!AI812,reason,0))</f>
        <v>#N/A</v>
      </c>
      <c r="S812" t="e">
        <f>INDEX(TDS_codes,MATCH(loaded!AK812,TDS,0))</f>
        <v>#N/A</v>
      </c>
      <c r="T812" t="e">
        <f>IF(M812=2,"",INDEX(method_codes,MATCH(loaded!AM812,method,0)))</f>
        <v>#N/A</v>
      </c>
      <c r="U812" t="e">
        <f>IF(M812=2,"",INDEX(inj_codes,MATCH(loaded!AO812,inj,0)))</f>
        <v>#N/A</v>
      </c>
      <c r="V812" t="e">
        <f>IF(M812=2,"",INDEX(drug_codes,MATCH(loaded!AQ812,drug,0)))</f>
        <v>#N/A</v>
      </c>
      <c r="W812" t="e">
        <f>IF(M812=2,"",_xlfn.IFNA(INDEX(drug_codes,MATCH(loaded!AS812,drug,0)),""))</f>
        <v>#N/A</v>
      </c>
      <c r="X812" t="e">
        <f>IF(M812=2,"",_xlfn.IFNA(INDEX(drug_codes,MATCH(loaded!AU812,drug,0)),""))</f>
        <v>#N/A</v>
      </c>
      <c r="Y812" t="e">
        <f>IF(M812=2,"",_xlfn.IFNA(INDEX(drug_codes,MATCH(loaded!AW812,drug,0)),""))</f>
        <v>#N/A</v>
      </c>
      <c r="Z812" t="e">
        <f>IF(M812=2,"",_xlfn.IFNA(INDEX(drug_codes,MATCH(loaded!AY812,drug,0)),""))</f>
        <v>#N/A</v>
      </c>
      <c r="AA812" t="e">
        <f>IF(M812=2,"",_xlfn.IFNA(INDEX(drug_codes,MATCH(loaded!BA812,drug,0)),""))</f>
        <v>#N/A</v>
      </c>
      <c r="AB812" t="e">
        <f>INDEX(MTT_codes,MATCH(loaded!BC812,MTT,0))</f>
        <v>#N/A</v>
      </c>
      <c r="AC812" t="str">
        <f>_xlfn.IFNA(INDEX(MTT_codes,MATCH(loaded!BE812,MTT,0)),"")</f>
        <v/>
      </c>
      <c r="AD812" t="str">
        <f>_xlfn.IFNA(INDEX(MTT_codes,MATCH(loaded!BG812,MTT,0)),"")</f>
        <v/>
      </c>
      <c r="AE812" t="str">
        <f>_xlfn.IFNA(INDEX(MTT_codes,MATCH(loaded!BI812,MTT,0)),"")</f>
        <v/>
      </c>
      <c r="AF812" t="str">
        <f>_xlfn.IFNA(INDEX(MTT_codes,MATCH(loaded!BK812,MTT,0)),"")</f>
        <v/>
      </c>
      <c r="AG812" t="str">
        <f>_xlfn.IFNA(INDEX(MTT_codes,MATCH(loaded!BM812,MTT,0)),"")</f>
        <v/>
      </c>
      <c r="AH812" t="e">
        <f>INDEX(liv_ar_codes,MATCH(loaded!BO812,liv_ar,0))</f>
        <v>#N/A</v>
      </c>
      <c r="AI812" t="str">
        <f>_xlfn.IFNA(INDEX(MTT_codes,MATCH(loaded!BQ812,MTT,0)),"")</f>
        <v/>
      </c>
      <c r="AJ812">
        <f>_xlfn.IFNA(INDEX(mental_codes,MATCH(loaded!BS812,mental,0)),9)</f>
        <v>9</v>
      </c>
    </row>
    <row r="813" spans="2:36">
      <c r="B813">
        <f>loaded!C813</f>
        <v>0</v>
      </c>
      <c r="C813">
        <f>loaded!I813</f>
        <v>0</v>
      </c>
      <c r="D813">
        <f>IF(loaded!K813="Male",1,IF(loaded!K813="Female",2,9))</f>
        <v>9</v>
      </c>
      <c r="E813" s="89" t="e">
        <f>IF(stats!$Y$13,DATE(RIGHT(loaded!M813,4),MID(loaded!M813,3,2),LEFT(loaded!M813,2)),DATE(RIGHT(loaded!M813,4), MID(loaded!M813,4,2),LEFT(loaded!M813,2)))</f>
        <v>#VALUE!</v>
      </c>
      <c r="F813" s="67" t="e">
        <f t="shared" si="24"/>
        <v>#VALUE!</v>
      </c>
      <c r="G813" t="str">
        <f>LEFT(loaded!O813,3)</f>
        <v/>
      </c>
      <c r="H813" s="67" t="str">
        <f>_xlfn.IFNA(INDEX(cntry_codes,MATCH(loaded!Q813,countries,0)),IF(loaded!Q813="","0003",""))</f>
        <v>0003</v>
      </c>
      <c r="I813" t="e">
        <f>INDEX(atsi_codes,MATCH(loaded!S813,atsi,0))</f>
        <v>#N/A</v>
      </c>
      <c r="J813" t="e">
        <f>INDEX(lang_codes,MATCH(loaded!U813,lang,0))</f>
        <v>#N/A</v>
      </c>
      <c r="K813" s="6">
        <f>loaded!W813</f>
        <v>0</v>
      </c>
      <c r="L813" t="e">
        <f>INDEX(us_acc_codes,MATCH(loaded!Y813,us_acc,0))</f>
        <v>#N/A</v>
      </c>
      <c r="M813" t="e">
        <f>INDEX(client_codes,MATCH(loaded!AA813,client,0))</f>
        <v>#N/A</v>
      </c>
      <c r="N813" t="e">
        <f>INDEX(src_ref_codes,MATCH(loaded!AC813,src_ref,0))</f>
        <v>#N/A</v>
      </c>
      <c r="O813" s="89" t="e">
        <f>IF(stats!$Y$13,DATE(RIGHT(loaded!AE813,4),MID(loaded!AE813,3,2),LEFT(loaded!AE813,2)),DATE(RIGHT(loaded!AE813,4),MID(loaded!AE813,4,2),LEFT(loaded!AE813,2)))</f>
        <v>#VALUE!</v>
      </c>
      <c r="P813" s="89" t="e">
        <f>IF(stats!$Y$13,DATE(RIGHT(loaded!AG813,4),MID(loaded!AG813,3,2),LEFT(loaded!AG813,2)),DATE(RIGHT(loaded!AG813,4),MID(loaded!AG813,4,2),LEFT(loaded!AG813,2)))</f>
        <v>#VALUE!</v>
      </c>
      <c r="Q813" s="67" t="e">
        <f t="shared" si="25"/>
        <v>#VALUE!</v>
      </c>
      <c r="R813" t="e">
        <f>INDEX(reces_codes,MATCH(loaded!AI813,reason,0))</f>
        <v>#N/A</v>
      </c>
      <c r="S813" t="e">
        <f>INDEX(TDS_codes,MATCH(loaded!AK813,TDS,0))</f>
        <v>#N/A</v>
      </c>
      <c r="T813" t="e">
        <f>IF(M813=2,"",INDEX(method_codes,MATCH(loaded!AM813,method,0)))</f>
        <v>#N/A</v>
      </c>
      <c r="U813" t="e">
        <f>IF(M813=2,"",INDEX(inj_codes,MATCH(loaded!AO813,inj,0)))</f>
        <v>#N/A</v>
      </c>
      <c r="V813" t="e">
        <f>IF(M813=2,"",INDEX(drug_codes,MATCH(loaded!AQ813,drug,0)))</f>
        <v>#N/A</v>
      </c>
      <c r="W813" t="e">
        <f>IF(M813=2,"",_xlfn.IFNA(INDEX(drug_codes,MATCH(loaded!AS813,drug,0)),""))</f>
        <v>#N/A</v>
      </c>
      <c r="X813" t="e">
        <f>IF(M813=2,"",_xlfn.IFNA(INDEX(drug_codes,MATCH(loaded!AU813,drug,0)),""))</f>
        <v>#N/A</v>
      </c>
      <c r="Y813" t="e">
        <f>IF(M813=2,"",_xlfn.IFNA(INDEX(drug_codes,MATCH(loaded!AW813,drug,0)),""))</f>
        <v>#N/A</v>
      </c>
      <c r="Z813" t="e">
        <f>IF(M813=2,"",_xlfn.IFNA(INDEX(drug_codes,MATCH(loaded!AY813,drug,0)),""))</f>
        <v>#N/A</v>
      </c>
      <c r="AA813" t="e">
        <f>IF(M813=2,"",_xlfn.IFNA(INDEX(drug_codes,MATCH(loaded!BA813,drug,0)),""))</f>
        <v>#N/A</v>
      </c>
      <c r="AB813" t="e">
        <f>INDEX(MTT_codes,MATCH(loaded!BC813,MTT,0))</f>
        <v>#N/A</v>
      </c>
      <c r="AC813" t="str">
        <f>_xlfn.IFNA(INDEX(MTT_codes,MATCH(loaded!BE813,MTT,0)),"")</f>
        <v/>
      </c>
      <c r="AD813" t="str">
        <f>_xlfn.IFNA(INDEX(MTT_codes,MATCH(loaded!BG813,MTT,0)),"")</f>
        <v/>
      </c>
      <c r="AE813" t="str">
        <f>_xlfn.IFNA(INDEX(MTT_codes,MATCH(loaded!BI813,MTT,0)),"")</f>
        <v/>
      </c>
      <c r="AF813" t="str">
        <f>_xlfn.IFNA(INDEX(MTT_codes,MATCH(loaded!BK813,MTT,0)),"")</f>
        <v/>
      </c>
      <c r="AG813" t="str">
        <f>_xlfn.IFNA(INDEX(MTT_codes,MATCH(loaded!BM813,MTT,0)),"")</f>
        <v/>
      </c>
      <c r="AH813" t="e">
        <f>INDEX(liv_ar_codes,MATCH(loaded!BO813,liv_ar,0))</f>
        <v>#N/A</v>
      </c>
      <c r="AI813" t="str">
        <f>_xlfn.IFNA(INDEX(MTT_codes,MATCH(loaded!BQ813,MTT,0)),"")</f>
        <v/>
      </c>
      <c r="AJ813">
        <f>_xlfn.IFNA(INDEX(mental_codes,MATCH(loaded!BS813,mental,0)),9)</f>
        <v>9</v>
      </c>
    </row>
    <row r="814" spans="2:36">
      <c r="B814">
        <f>loaded!C814</f>
        <v>0</v>
      </c>
      <c r="C814">
        <f>loaded!I814</f>
        <v>0</v>
      </c>
      <c r="D814">
        <f>IF(loaded!K814="Male",1,IF(loaded!K814="Female",2,9))</f>
        <v>9</v>
      </c>
      <c r="E814" s="89" t="e">
        <f>IF(stats!$Y$13,DATE(RIGHT(loaded!M814,4),MID(loaded!M814,3,2),LEFT(loaded!M814,2)),DATE(RIGHT(loaded!M814,4), MID(loaded!M814,4,2),LEFT(loaded!M814,2)))</f>
        <v>#VALUE!</v>
      </c>
      <c r="F814" s="67" t="e">
        <f t="shared" si="24"/>
        <v>#VALUE!</v>
      </c>
      <c r="G814" t="str">
        <f>LEFT(loaded!O814,3)</f>
        <v/>
      </c>
      <c r="H814" s="67" t="str">
        <f>_xlfn.IFNA(INDEX(cntry_codes,MATCH(loaded!Q814,countries,0)),IF(loaded!Q814="","0003",""))</f>
        <v>0003</v>
      </c>
      <c r="I814" t="e">
        <f>INDEX(atsi_codes,MATCH(loaded!S814,atsi,0))</f>
        <v>#N/A</v>
      </c>
      <c r="J814" t="e">
        <f>INDEX(lang_codes,MATCH(loaded!U814,lang,0))</f>
        <v>#N/A</v>
      </c>
      <c r="K814" s="6">
        <f>loaded!W814</f>
        <v>0</v>
      </c>
      <c r="L814" t="e">
        <f>INDEX(us_acc_codes,MATCH(loaded!Y814,us_acc,0))</f>
        <v>#N/A</v>
      </c>
      <c r="M814" t="e">
        <f>INDEX(client_codes,MATCH(loaded!AA814,client,0))</f>
        <v>#N/A</v>
      </c>
      <c r="N814" t="e">
        <f>INDEX(src_ref_codes,MATCH(loaded!AC814,src_ref,0))</f>
        <v>#N/A</v>
      </c>
      <c r="O814" s="89" t="e">
        <f>IF(stats!$Y$13,DATE(RIGHT(loaded!AE814,4),MID(loaded!AE814,3,2),LEFT(loaded!AE814,2)),DATE(RIGHT(loaded!AE814,4),MID(loaded!AE814,4,2),LEFT(loaded!AE814,2)))</f>
        <v>#VALUE!</v>
      </c>
      <c r="P814" s="89" t="e">
        <f>IF(stats!$Y$13,DATE(RIGHT(loaded!AG814,4),MID(loaded!AG814,3,2),LEFT(loaded!AG814,2)),DATE(RIGHT(loaded!AG814,4),MID(loaded!AG814,4,2),LEFT(loaded!AG814,2)))</f>
        <v>#VALUE!</v>
      </c>
      <c r="Q814" s="67" t="e">
        <f t="shared" si="25"/>
        <v>#VALUE!</v>
      </c>
      <c r="R814" t="e">
        <f>INDEX(reces_codes,MATCH(loaded!AI814,reason,0))</f>
        <v>#N/A</v>
      </c>
      <c r="S814" t="e">
        <f>INDEX(TDS_codes,MATCH(loaded!AK814,TDS,0))</f>
        <v>#N/A</v>
      </c>
      <c r="T814" t="e">
        <f>IF(M814=2,"",INDEX(method_codes,MATCH(loaded!AM814,method,0)))</f>
        <v>#N/A</v>
      </c>
      <c r="U814" t="e">
        <f>IF(M814=2,"",INDEX(inj_codes,MATCH(loaded!AO814,inj,0)))</f>
        <v>#N/A</v>
      </c>
      <c r="V814" t="e">
        <f>IF(M814=2,"",INDEX(drug_codes,MATCH(loaded!AQ814,drug,0)))</f>
        <v>#N/A</v>
      </c>
      <c r="W814" t="e">
        <f>IF(M814=2,"",_xlfn.IFNA(INDEX(drug_codes,MATCH(loaded!AS814,drug,0)),""))</f>
        <v>#N/A</v>
      </c>
      <c r="X814" t="e">
        <f>IF(M814=2,"",_xlfn.IFNA(INDEX(drug_codes,MATCH(loaded!AU814,drug,0)),""))</f>
        <v>#N/A</v>
      </c>
      <c r="Y814" t="e">
        <f>IF(M814=2,"",_xlfn.IFNA(INDEX(drug_codes,MATCH(loaded!AW814,drug,0)),""))</f>
        <v>#N/A</v>
      </c>
      <c r="Z814" t="e">
        <f>IF(M814=2,"",_xlfn.IFNA(INDEX(drug_codes,MATCH(loaded!AY814,drug,0)),""))</f>
        <v>#N/A</v>
      </c>
      <c r="AA814" t="e">
        <f>IF(M814=2,"",_xlfn.IFNA(INDEX(drug_codes,MATCH(loaded!BA814,drug,0)),""))</f>
        <v>#N/A</v>
      </c>
      <c r="AB814" t="e">
        <f>INDEX(MTT_codes,MATCH(loaded!BC814,MTT,0))</f>
        <v>#N/A</v>
      </c>
      <c r="AC814" t="str">
        <f>_xlfn.IFNA(INDEX(MTT_codes,MATCH(loaded!BE814,MTT,0)),"")</f>
        <v/>
      </c>
      <c r="AD814" t="str">
        <f>_xlfn.IFNA(INDEX(MTT_codes,MATCH(loaded!BG814,MTT,0)),"")</f>
        <v/>
      </c>
      <c r="AE814" t="str">
        <f>_xlfn.IFNA(INDEX(MTT_codes,MATCH(loaded!BI814,MTT,0)),"")</f>
        <v/>
      </c>
      <c r="AF814" t="str">
        <f>_xlfn.IFNA(INDEX(MTT_codes,MATCH(loaded!BK814,MTT,0)),"")</f>
        <v/>
      </c>
      <c r="AG814" t="str">
        <f>_xlfn.IFNA(INDEX(MTT_codes,MATCH(loaded!BM814,MTT,0)),"")</f>
        <v/>
      </c>
      <c r="AH814" t="e">
        <f>INDEX(liv_ar_codes,MATCH(loaded!BO814,liv_ar,0))</f>
        <v>#N/A</v>
      </c>
      <c r="AI814" t="str">
        <f>_xlfn.IFNA(INDEX(MTT_codes,MATCH(loaded!BQ814,MTT,0)),"")</f>
        <v/>
      </c>
      <c r="AJ814">
        <f>_xlfn.IFNA(INDEX(mental_codes,MATCH(loaded!BS814,mental,0)),9)</f>
        <v>9</v>
      </c>
    </row>
    <row r="815" spans="2:36">
      <c r="B815">
        <f>loaded!C815</f>
        <v>0</v>
      </c>
      <c r="C815">
        <f>loaded!I815</f>
        <v>0</v>
      </c>
      <c r="D815">
        <f>IF(loaded!K815="Male",1,IF(loaded!K815="Female",2,9))</f>
        <v>9</v>
      </c>
      <c r="E815" s="89" t="e">
        <f>IF(stats!$Y$13,DATE(RIGHT(loaded!M815,4),MID(loaded!M815,3,2),LEFT(loaded!M815,2)),DATE(RIGHT(loaded!M815,4), MID(loaded!M815,4,2),LEFT(loaded!M815,2)))</f>
        <v>#VALUE!</v>
      </c>
      <c r="F815" s="67" t="e">
        <f t="shared" si="24"/>
        <v>#VALUE!</v>
      </c>
      <c r="G815" t="str">
        <f>LEFT(loaded!O815,3)</f>
        <v/>
      </c>
      <c r="H815" s="67" t="str">
        <f>_xlfn.IFNA(INDEX(cntry_codes,MATCH(loaded!Q815,countries,0)),IF(loaded!Q815="","0003",""))</f>
        <v>0003</v>
      </c>
      <c r="I815" t="e">
        <f>INDEX(atsi_codes,MATCH(loaded!S815,atsi,0))</f>
        <v>#N/A</v>
      </c>
      <c r="J815" t="e">
        <f>INDEX(lang_codes,MATCH(loaded!U815,lang,0))</f>
        <v>#N/A</v>
      </c>
      <c r="K815" s="6">
        <f>loaded!W815</f>
        <v>0</v>
      </c>
      <c r="L815" t="e">
        <f>INDEX(us_acc_codes,MATCH(loaded!Y815,us_acc,0))</f>
        <v>#N/A</v>
      </c>
      <c r="M815" t="e">
        <f>INDEX(client_codes,MATCH(loaded!AA815,client,0))</f>
        <v>#N/A</v>
      </c>
      <c r="N815" t="e">
        <f>INDEX(src_ref_codes,MATCH(loaded!AC815,src_ref,0))</f>
        <v>#N/A</v>
      </c>
      <c r="O815" s="89" t="e">
        <f>IF(stats!$Y$13,DATE(RIGHT(loaded!AE815,4),MID(loaded!AE815,3,2),LEFT(loaded!AE815,2)),DATE(RIGHT(loaded!AE815,4),MID(loaded!AE815,4,2),LEFT(loaded!AE815,2)))</f>
        <v>#VALUE!</v>
      </c>
      <c r="P815" s="89" t="e">
        <f>IF(stats!$Y$13,DATE(RIGHT(loaded!AG815,4),MID(loaded!AG815,3,2),LEFT(loaded!AG815,2)),DATE(RIGHT(loaded!AG815,4),MID(loaded!AG815,4,2),LEFT(loaded!AG815,2)))</f>
        <v>#VALUE!</v>
      </c>
      <c r="Q815" s="67" t="e">
        <f t="shared" si="25"/>
        <v>#VALUE!</v>
      </c>
      <c r="R815" t="e">
        <f>INDEX(reces_codes,MATCH(loaded!AI815,reason,0))</f>
        <v>#N/A</v>
      </c>
      <c r="S815" t="e">
        <f>INDEX(TDS_codes,MATCH(loaded!AK815,TDS,0))</f>
        <v>#N/A</v>
      </c>
      <c r="T815" t="e">
        <f>IF(M815=2,"",INDEX(method_codes,MATCH(loaded!AM815,method,0)))</f>
        <v>#N/A</v>
      </c>
      <c r="U815" t="e">
        <f>IF(M815=2,"",INDEX(inj_codes,MATCH(loaded!AO815,inj,0)))</f>
        <v>#N/A</v>
      </c>
      <c r="V815" t="e">
        <f>IF(M815=2,"",INDEX(drug_codes,MATCH(loaded!AQ815,drug,0)))</f>
        <v>#N/A</v>
      </c>
      <c r="W815" t="e">
        <f>IF(M815=2,"",_xlfn.IFNA(INDEX(drug_codes,MATCH(loaded!AS815,drug,0)),""))</f>
        <v>#N/A</v>
      </c>
      <c r="X815" t="e">
        <f>IF(M815=2,"",_xlfn.IFNA(INDEX(drug_codes,MATCH(loaded!AU815,drug,0)),""))</f>
        <v>#N/A</v>
      </c>
      <c r="Y815" t="e">
        <f>IF(M815=2,"",_xlfn.IFNA(INDEX(drug_codes,MATCH(loaded!AW815,drug,0)),""))</f>
        <v>#N/A</v>
      </c>
      <c r="Z815" t="e">
        <f>IF(M815=2,"",_xlfn.IFNA(INDEX(drug_codes,MATCH(loaded!AY815,drug,0)),""))</f>
        <v>#N/A</v>
      </c>
      <c r="AA815" t="e">
        <f>IF(M815=2,"",_xlfn.IFNA(INDEX(drug_codes,MATCH(loaded!BA815,drug,0)),""))</f>
        <v>#N/A</v>
      </c>
      <c r="AB815" t="e">
        <f>INDEX(MTT_codes,MATCH(loaded!BC815,MTT,0))</f>
        <v>#N/A</v>
      </c>
      <c r="AC815" t="str">
        <f>_xlfn.IFNA(INDEX(MTT_codes,MATCH(loaded!BE815,MTT,0)),"")</f>
        <v/>
      </c>
      <c r="AD815" t="str">
        <f>_xlfn.IFNA(INDEX(MTT_codes,MATCH(loaded!BG815,MTT,0)),"")</f>
        <v/>
      </c>
      <c r="AE815" t="str">
        <f>_xlfn.IFNA(INDEX(MTT_codes,MATCH(loaded!BI815,MTT,0)),"")</f>
        <v/>
      </c>
      <c r="AF815" t="str">
        <f>_xlfn.IFNA(INDEX(MTT_codes,MATCH(loaded!BK815,MTT,0)),"")</f>
        <v/>
      </c>
      <c r="AG815" t="str">
        <f>_xlfn.IFNA(INDEX(MTT_codes,MATCH(loaded!BM815,MTT,0)),"")</f>
        <v/>
      </c>
      <c r="AH815" t="e">
        <f>INDEX(liv_ar_codes,MATCH(loaded!BO815,liv_ar,0))</f>
        <v>#N/A</v>
      </c>
      <c r="AI815" t="str">
        <f>_xlfn.IFNA(INDEX(MTT_codes,MATCH(loaded!BQ815,MTT,0)),"")</f>
        <v/>
      </c>
      <c r="AJ815">
        <f>_xlfn.IFNA(INDEX(mental_codes,MATCH(loaded!BS815,mental,0)),9)</f>
        <v>9</v>
      </c>
    </row>
    <row r="816" spans="2:36">
      <c r="B816">
        <f>loaded!C816</f>
        <v>0</v>
      </c>
      <c r="C816">
        <f>loaded!I816</f>
        <v>0</v>
      </c>
      <c r="D816">
        <f>IF(loaded!K816="Male",1,IF(loaded!K816="Female",2,9))</f>
        <v>9</v>
      </c>
      <c r="E816" s="89" t="e">
        <f>IF(stats!$Y$13,DATE(RIGHT(loaded!M816,4),MID(loaded!M816,3,2),LEFT(loaded!M816,2)),DATE(RIGHT(loaded!M816,4), MID(loaded!M816,4,2),LEFT(loaded!M816,2)))</f>
        <v>#VALUE!</v>
      </c>
      <c r="F816" s="67" t="e">
        <f t="shared" si="24"/>
        <v>#VALUE!</v>
      </c>
      <c r="G816" t="str">
        <f>LEFT(loaded!O816,3)</f>
        <v/>
      </c>
      <c r="H816" s="67" t="str">
        <f>_xlfn.IFNA(INDEX(cntry_codes,MATCH(loaded!Q816,countries,0)),IF(loaded!Q816="","0003",""))</f>
        <v>0003</v>
      </c>
      <c r="I816" t="e">
        <f>INDEX(atsi_codes,MATCH(loaded!S816,atsi,0))</f>
        <v>#N/A</v>
      </c>
      <c r="J816" t="e">
        <f>INDEX(lang_codes,MATCH(loaded!U816,lang,0))</f>
        <v>#N/A</v>
      </c>
      <c r="K816" s="6">
        <f>loaded!W816</f>
        <v>0</v>
      </c>
      <c r="L816" t="e">
        <f>INDEX(us_acc_codes,MATCH(loaded!Y816,us_acc,0))</f>
        <v>#N/A</v>
      </c>
      <c r="M816" t="e">
        <f>INDEX(client_codes,MATCH(loaded!AA816,client,0))</f>
        <v>#N/A</v>
      </c>
      <c r="N816" t="e">
        <f>INDEX(src_ref_codes,MATCH(loaded!AC816,src_ref,0))</f>
        <v>#N/A</v>
      </c>
      <c r="O816" s="89" t="e">
        <f>IF(stats!$Y$13,DATE(RIGHT(loaded!AE816,4),MID(loaded!AE816,3,2),LEFT(loaded!AE816,2)),DATE(RIGHT(loaded!AE816,4),MID(loaded!AE816,4,2),LEFT(loaded!AE816,2)))</f>
        <v>#VALUE!</v>
      </c>
      <c r="P816" s="89" t="e">
        <f>IF(stats!$Y$13,DATE(RIGHT(loaded!AG816,4),MID(loaded!AG816,3,2),LEFT(loaded!AG816,2)),DATE(RIGHT(loaded!AG816,4),MID(loaded!AG816,4,2),LEFT(loaded!AG816,2)))</f>
        <v>#VALUE!</v>
      </c>
      <c r="Q816" s="67" t="e">
        <f t="shared" si="25"/>
        <v>#VALUE!</v>
      </c>
      <c r="R816" t="e">
        <f>INDEX(reces_codes,MATCH(loaded!AI816,reason,0))</f>
        <v>#N/A</v>
      </c>
      <c r="S816" t="e">
        <f>INDEX(TDS_codes,MATCH(loaded!AK816,TDS,0))</f>
        <v>#N/A</v>
      </c>
      <c r="T816" t="e">
        <f>IF(M816=2,"",INDEX(method_codes,MATCH(loaded!AM816,method,0)))</f>
        <v>#N/A</v>
      </c>
      <c r="U816" t="e">
        <f>IF(M816=2,"",INDEX(inj_codes,MATCH(loaded!AO816,inj,0)))</f>
        <v>#N/A</v>
      </c>
      <c r="V816" t="e">
        <f>IF(M816=2,"",INDEX(drug_codes,MATCH(loaded!AQ816,drug,0)))</f>
        <v>#N/A</v>
      </c>
      <c r="W816" t="e">
        <f>IF(M816=2,"",_xlfn.IFNA(INDEX(drug_codes,MATCH(loaded!AS816,drug,0)),""))</f>
        <v>#N/A</v>
      </c>
      <c r="X816" t="e">
        <f>IF(M816=2,"",_xlfn.IFNA(INDEX(drug_codes,MATCH(loaded!AU816,drug,0)),""))</f>
        <v>#N/A</v>
      </c>
      <c r="Y816" t="e">
        <f>IF(M816=2,"",_xlfn.IFNA(INDEX(drug_codes,MATCH(loaded!AW816,drug,0)),""))</f>
        <v>#N/A</v>
      </c>
      <c r="Z816" t="e">
        <f>IF(M816=2,"",_xlfn.IFNA(INDEX(drug_codes,MATCH(loaded!AY816,drug,0)),""))</f>
        <v>#N/A</v>
      </c>
      <c r="AA816" t="e">
        <f>IF(M816=2,"",_xlfn.IFNA(INDEX(drug_codes,MATCH(loaded!BA816,drug,0)),""))</f>
        <v>#N/A</v>
      </c>
      <c r="AB816" t="e">
        <f>INDEX(MTT_codes,MATCH(loaded!BC816,MTT,0))</f>
        <v>#N/A</v>
      </c>
      <c r="AC816" t="str">
        <f>_xlfn.IFNA(INDEX(MTT_codes,MATCH(loaded!BE816,MTT,0)),"")</f>
        <v/>
      </c>
      <c r="AD816" t="str">
        <f>_xlfn.IFNA(INDEX(MTT_codes,MATCH(loaded!BG816,MTT,0)),"")</f>
        <v/>
      </c>
      <c r="AE816" t="str">
        <f>_xlfn.IFNA(INDEX(MTT_codes,MATCH(loaded!BI816,MTT,0)),"")</f>
        <v/>
      </c>
      <c r="AF816" t="str">
        <f>_xlfn.IFNA(INDEX(MTT_codes,MATCH(loaded!BK816,MTT,0)),"")</f>
        <v/>
      </c>
      <c r="AG816" t="str">
        <f>_xlfn.IFNA(INDEX(MTT_codes,MATCH(loaded!BM816,MTT,0)),"")</f>
        <v/>
      </c>
      <c r="AH816" t="e">
        <f>INDEX(liv_ar_codes,MATCH(loaded!BO816,liv_ar,0))</f>
        <v>#N/A</v>
      </c>
      <c r="AI816" t="str">
        <f>_xlfn.IFNA(INDEX(MTT_codes,MATCH(loaded!BQ816,MTT,0)),"")</f>
        <v/>
      </c>
      <c r="AJ816">
        <f>_xlfn.IFNA(INDEX(mental_codes,MATCH(loaded!BS816,mental,0)),9)</f>
        <v>9</v>
      </c>
    </row>
    <row r="817" spans="2:36">
      <c r="B817">
        <f>loaded!C817</f>
        <v>0</v>
      </c>
      <c r="C817">
        <f>loaded!I817</f>
        <v>0</v>
      </c>
      <c r="D817">
        <f>IF(loaded!K817="Male",1,IF(loaded!K817="Female",2,9))</f>
        <v>9</v>
      </c>
      <c r="E817" s="89" t="e">
        <f>IF(stats!$Y$13,DATE(RIGHT(loaded!M817,4),MID(loaded!M817,3,2),LEFT(loaded!M817,2)),DATE(RIGHT(loaded!M817,4), MID(loaded!M817,4,2),LEFT(loaded!M817,2)))</f>
        <v>#VALUE!</v>
      </c>
      <c r="F817" s="67" t="e">
        <f t="shared" si="24"/>
        <v>#VALUE!</v>
      </c>
      <c r="G817" t="str">
        <f>LEFT(loaded!O817,3)</f>
        <v/>
      </c>
      <c r="H817" s="67" t="str">
        <f>_xlfn.IFNA(INDEX(cntry_codes,MATCH(loaded!Q817,countries,0)),IF(loaded!Q817="","0003",""))</f>
        <v>0003</v>
      </c>
      <c r="I817" t="e">
        <f>INDEX(atsi_codes,MATCH(loaded!S817,atsi,0))</f>
        <v>#N/A</v>
      </c>
      <c r="J817" t="e">
        <f>INDEX(lang_codes,MATCH(loaded!U817,lang,0))</f>
        <v>#N/A</v>
      </c>
      <c r="K817" s="6">
        <f>loaded!W817</f>
        <v>0</v>
      </c>
      <c r="L817" t="e">
        <f>INDEX(us_acc_codes,MATCH(loaded!Y817,us_acc,0))</f>
        <v>#N/A</v>
      </c>
      <c r="M817" t="e">
        <f>INDEX(client_codes,MATCH(loaded!AA817,client,0))</f>
        <v>#N/A</v>
      </c>
      <c r="N817" t="e">
        <f>INDEX(src_ref_codes,MATCH(loaded!AC817,src_ref,0))</f>
        <v>#N/A</v>
      </c>
      <c r="O817" s="89" t="e">
        <f>IF(stats!$Y$13,DATE(RIGHT(loaded!AE817,4),MID(loaded!AE817,3,2),LEFT(loaded!AE817,2)),DATE(RIGHT(loaded!AE817,4),MID(loaded!AE817,4,2),LEFT(loaded!AE817,2)))</f>
        <v>#VALUE!</v>
      </c>
      <c r="P817" s="89" t="e">
        <f>IF(stats!$Y$13,DATE(RIGHT(loaded!AG817,4),MID(loaded!AG817,3,2),LEFT(loaded!AG817,2)),DATE(RIGHT(loaded!AG817,4),MID(loaded!AG817,4,2),LEFT(loaded!AG817,2)))</f>
        <v>#VALUE!</v>
      </c>
      <c r="Q817" s="67" t="e">
        <f t="shared" si="25"/>
        <v>#VALUE!</v>
      </c>
      <c r="R817" t="e">
        <f>INDEX(reces_codes,MATCH(loaded!AI817,reason,0))</f>
        <v>#N/A</v>
      </c>
      <c r="S817" t="e">
        <f>INDEX(TDS_codes,MATCH(loaded!AK817,TDS,0))</f>
        <v>#N/A</v>
      </c>
      <c r="T817" t="e">
        <f>IF(M817=2,"",INDEX(method_codes,MATCH(loaded!AM817,method,0)))</f>
        <v>#N/A</v>
      </c>
      <c r="U817" t="e">
        <f>IF(M817=2,"",INDEX(inj_codes,MATCH(loaded!AO817,inj,0)))</f>
        <v>#N/A</v>
      </c>
      <c r="V817" t="e">
        <f>IF(M817=2,"",INDEX(drug_codes,MATCH(loaded!AQ817,drug,0)))</f>
        <v>#N/A</v>
      </c>
      <c r="W817" t="e">
        <f>IF(M817=2,"",_xlfn.IFNA(INDEX(drug_codes,MATCH(loaded!AS817,drug,0)),""))</f>
        <v>#N/A</v>
      </c>
      <c r="X817" t="e">
        <f>IF(M817=2,"",_xlfn.IFNA(INDEX(drug_codes,MATCH(loaded!AU817,drug,0)),""))</f>
        <v>#N/A</v>
      </c>
      <c r="Y817" t="e">
        <f>IF(M817=2,"",_xlfn.IFNA(INDEX(drug_codes,MATCH(loaded!AW817,drug,0)),""))</f>
        <v>#N/A</v>
      </c>
      <c r="Z817" t="e">
        <f>IF(M817=2,"",_xlfn.IFNA(INDEX(drug_codes,MATCH(loaded!AY817,drug,0)),""))</f>
        <v>#N/A</v>
      </c>
      <c r="AA817" t="e">
        <f>IF(M817=2,"",_xlfn.IFNA(INDEX(drug_codes,MATCH(loaded!BA817,drug,0)),""))</f>
        <v>#N/A</v>
      </c>
      <c r="AB817" t="e">
        <f>INDEX(MTT_codes,MATCH(loaded!BC817,MTT,0))</f>
        <v>#N/A</v>
      </c>
      <c r="AC817" t="str">
        <f>_xlfn.IFNA(INDEX(MTT_codes,MATCH(loaded!BE817,MTT,0)),"")</f>
        <v/>
      </c>
      <c r="AD817" t="str">
        <f>_xlfn.IFNA(INDEX(MTT_codes,MATCH(loaded!BG817,MTT,0)),"")</f>
        <v/>
      </c>
      <c r="AE817" t="str">
        <f>_xlfn.IFNA(INDEX(MTT_codes,MATCH(loaded!BI817,MTT,0)),"")</f>
        <v/>
      </c>
      <c r="AF817" t="str">
        <f>_xlfn.IFNA(INDEX(MTT_codes,MATCH(loaded!BK817,MTT,0)),"")</f>
        <v/>
      </c>
      <c r="AG817" t="str">
        <f>_xlfn.IFNA(INDEX(MTT_codes,MATCH(loaded!BM817,MTT,0)),"")</f>
        <v/>
      </c>
      <c r="AH817" t="e">
        <f>INDEX(liv_ar_codes,MATCH(loaded!BO817,liv_ar,0))</f>
        <v>#N/A</v>
      </c>
      <c r="AI817" t="str">
        <f>_xlfn.IFNA(INDEX(MTT_codes,MATCH(loaded!BQ817,MTT,0)),"")</f>
        <v/>
      </c>
      <c r="AJ817">
        <f>_xlfn.IFNA(INDEX(mental_codes,MATCH(loaded!BS817,mental,0)),9)</f>
        <v>9</v>
      </c>
    </row>
    <row r="818" spans="2:36">
      <c r="B818">
        <f>loaded!C818</f>
        <v>0</v>
      </c>
      <c r="C818">
        <f>loaded!I818</f>
        <v>0</v>
      </c>
      <c r="D818">
        <f>IF(loaded!K818="Male",1,IF(loaded!K818="Female",2,9))</f>
        <v>9</v>
      </c>
      <c r="E818" s="89" t="e">
        <f>IF(stats!$Y$13,DATE(RIGHT(loaded!M818,4),MID(loaded!M818,3,2),LEFT(loaded!M818,2)),DATE(RIGHT(loaded!M818,4), MID(loaded!M818,4,2),LEFT(loaded!M818,2)))</f>
        <v>#VALUE!</v>
      </c>
      <c r="F818" s="67" t="e">
        <f t="shared" si="24"/>
        <v>#VALUE!</v>
      </c>
      <c r="G818" t="str">
        <f>LEFT(loaded!O818,3)</f>
        <v/>
      </c>
      <c r="H818" s="67" t="str">
        <f>_xlfn.IFNA(INDEX(cntry_codes,MATCH(loaded!Q818,countries,0)),IF(loaded!Q818="","0003",""))</f>
        <v>0003</v>
      </c>
      <c r="I818" t="e">
        <f>INDEX(atsi_codes,MATCH(loaded!S818,atsi,0))</f>
        <v>#N/A</v>
      </c>
      <c r="J818" t="e">
        <f>INDEX(lang_codes,MATCH(loaded!U818,lang,0))</f>
        <v>#N/A</v>
      </c>
      <c r="K818" s="6">
        <f>loaded!W818</f>
        <v>0</v>
      </c>
      <c r="L818" t="e">
        <f>INDEX(us_acc_codes,MATCH(loaded!Y818,us_acc,0))</f>
        <v>#N/A</v>
      </c>
      <c r="M818" t="e">
        <f>INDEX(client_codes,MATCH(loaded!AA818,client,0))</f>
        <v>#N/A</v>
      </c>
      <c r="N818" t="e">
        <f>INDEX(src_ref_codes,MATCH(loaded!AC818,src_ref,0))</f>
        <v>#N/A</v>
      </c>
      <c r="O818" s="89" t="e">
        <f>IF(stats!$Y$13,DATE(RIGHT(loaded!AE818,4),MID(loaded!AE818,3,2),LEFT(loaded!AE818,2)),DATE(RIGHT(loaded!AE818,4),MID(loaded!AE818,4,2),LEFT(loaded!AE818,2)))</f>
        <v>#VALUE!</v>
      </c>
      <c r="P818" s="89" t="e">
        <f>IF(stats!$Y$13,DATE(RIGHT(loaded!AG818,4),MID(loaded!AG818,3,2),LEFT(loaded!AG818,2)),DATE(RIGHT(loaded!AG818,4),MID(loaded!AG818,4,2),LEFT(loaded!AG818,2)))</f>
        <v>#VALUE!</v>
      </c>
      <c r="Q818" s="67" t="e">
        <f t="shared" si="25"/>
        <v>#VALUE!</v>
      </c>
      <c r="R818" t="e">
        <f>INDEX(reces_codes,MATCH(loaded!AI818,reason,0))</f>
        <v>#N/A</v>
      </c>
      <c r="S818" t="e">
        <f>INDEX(TDS_codes,MATCH(loaded!AK818,TDS,0))</f>
        <v>#N/A</v>
      </c>
      <c r="T818" t="e">
        <f>IF(M818=2,"",INDEX(method_codes,MATCH(loaded!AM818,method,0)))</f>
        <v>#N/A</v>
      </c>
      <c r="U818" t="e">
        <f>IF(M818=2,"",INDEX(inj_codes,MATCH(loaded!AO818,inj,0)))</f>
        <v>#N/A</v>
      </c>
      <c r="V818" t="e">
        <f>IF(M818=2,"",INDEX(drug_codes,MATCH(loaded!AQ818,drug,0)))</f>
        <v>#N/A</v>
      </c>
      <c r="W818" t="e">
        <f>IF(M818=2,"",_xlfn.IFNA(INDEX(drug_codes,MATCH(loaded!AS818,drug,0)),""))</f>
        <v>#N/A</v>
      </c>
      <c r="X818" t="e">
        <f>IF(M818=2,"",_xlfn.IFNA(INDEX(drug_codes,MATCH(loaded!AU818,drug,0)),""))</f>
        <v>#N/A</v>
      </c>
      <c r="Y818" t="e">
        <f>IF(M818=2,"",_xlfn.IFNA(INDEX(drug_codes,MATCH(loaded!AW818,drug,0)),""))</f>
        <v>#N/A</v>
      </c>
      <c r="Z818" t="e">
        <f>IF(M818=2,"",_xlfn.IFNA(INDEX(drug_codes,MATCH(loaded!AY818,drug,0)),""))</f>
        <v>#N/A</v>
      </c>
      <c r="AA818" t="e">
        <f>IF(M818=2,"",_xlfn.IFNA(INDEX(drug_codes,MATCH(loaded!BA818,drug,0)),""))</f>
        <v>#N/A</v>
      </c>
      <c r="AB818" t="e">
        <f>INDEX(MTT_codes,MATCH(loaded!BC818,MTT,0))</f>
        <v>#N/A</v>
      </c>
      <c r="AC818" t="str">
        <f>_xlfn.IFNA(INDEX(MTT_codes,MATCH(loaded!BE818,MTT,0)),"")</f>
        <v/>
      </c>
      <c r="AD818" t="str">
        <f>_xlfn.IFNA(INDEX(MTT_codes,MATCH(loaded!BG818,MTT,0)),"")</f>
        <v/>
      </c>
      <c r="AE818" t="str">
        <f>_xlfn.IFNA(INDEX(MTT_codes,MATCH(loaded!BI818,MTT,0)),"")</f>
        <v/>
      </c>
      <c r="AF818" t="str">
        <f>_xlfn.IFNA(INDEX(MTT_codes,MATCH(loaded!BK818,MTT,0)),"")</f>
        <v/>
      </c>
      <c r="AG818" t="str">
        <f>_xlfn.IFNA(INDEX(MTT_codes,MATCH(loaded!BM818,MTT,0)),"")</f>
        <v/>
      </c>
      <c r="AH818" t="e">
        <f>INDEX(liv_ar_codes,MATCH(loaded!BO818,liv_ar,0))</f>
        <v>#N/A</v>
      </c>
      <c r="AI818" t="str">
        <f>_xlfn.IFNA(INDEX(MTT_codes,MATCH(loaded!BQ818,MTT,0)),"")</f>
        <v/>
      </c>
      <c r="AJ818">
        <f>_xlfn.IFNA(INDEX(mental_codes,MATCH(loaded!BS818,mental,0)),9)</f>
        <v>9</v>
      </c>
    </row>
    <row r="819" spans="2:36">
      <c r="B819">
        <f>loaded!C819</f>
        <v>0</v>
      </c>
      <c r="C819">
        <f>loaded!I819</f>
        <v>0</v>
      </c>
      <c r="D819">
        <f>IF(loaded!K819="Male",1,IF(loaded!K819="Female",2,9))</f>
        <v>9</v>
      </c>
      <c r="E819" s="89" t="e">
        <f>IF(stats!$Y$13,DATE(RIGHT(loaded!M819,4),MID(loaded!M819,3,2),LEFT(loaded!M819,2)),DATE(RIGHT(loaded!M819,4), MID(loaded!M819,4,2),LEFT(loaded!M819,2)))</f>
        <v>#VALUE!</v>
      </c>
      <c r="F819" s="67" t="e">
        <f t="shared" si="24"/>
        <v>#VALUE!</v>
      </c>
      <c r="G819" t="str">
        <f>LEFT(loaded!O819,3)</f>
        <v/>
      </c>
      <c r="H819" s="67" t="str">
        <f>_xlfn.IFNA(INDEX(cntry_codes,MATCH(loaded!Q819,countries,0)),IF(loaded!Q819="","0003",""))</f>
        <v>0003</v>
      </c>
      <c r="I819" t="e">
        <f>INDEX(atsi_codes,MATCH(loaded!S819,atsi,0))</f>
        <v>#N/A</v>
      </c>
      <c r="J819" t="e">
        <f>INDEX(lang_codes,MATCH(loaded!U819,lang,0))</f>
        <v>#N/A</v>
      </c>
      <c r="K819" s="6">
        <f>loaded!W819</f>
        <v>0</v>
      </c>
      <c r="L819" t="e">
        <f>INDEX(us_acc_codes,MATCH(loaded!Y819,us_acc,0))</f>
        <v>#N/A</v>
      </c>
      <c r="M819" t="e">
        <f>INDEX(client_codes,MATCH(loaded!AA819,client,0))</f>
        <v>#N/A</v>
      </c>
      <c r="N819" t="e">
        <f>INDEX(src_ref_codes,MATCH(loaded!AC819,src_ref,0))</f>
        <v>#N/A</v>
      </c>
      <c r="O819" s="89" t="e">
        <f>IF(stats!$Y$13,DATE(RIGHT(loaded!AE819,4),MID(loaded!AE819,3,2),LEFT(loaded!AE819,2)),DATE(RIGHT(loaded!AE819,4),MID(loaded!AE819,4,2),LEFT(loaded!AE819,2)))</f>
        <v>#VALUE!</v>
      </c>
      <c r="P819" s="89" t="e">
        <f>IF(stats!$Y$13,DATE(RIGHT(loaded!AG819,4),MID(loaded!AG819,3,2),LEFT(loaded!AG819,2)),DATE(RIGHT(loaded!AG819,4),MID(loaded!AG819,4,2),LEFT(loaded!AG819,2)))</f>
        <v>#VALUE!</v>
      </c>
      <c r="Q819" s="67" t="e">
        <f t="shared" si="25"/>
        <v>#VALUE!</v>
      </c>
      <c r="R819" t="e">
        <f>INDEX(reces_codes,MATCH(loaded!AI819,reason,0))</f>
        <v>#N/A</v>
      </c>
      <c r="S819" t="e">
        <f>INDEX(TDS_codes,MATCH(loaded!AK819,TDS,0))</f>
        <v>#N/A</v>
      </c>
      <c r="T819" t="e">
        <f>IF(M819=2,"",INDEX(method_codes,MATCH(loaded!AM819,method,0)))</f>
        <v>#N/A</v>
      </c>
      <c r="U819" t="e">
        <f>IF(M819=2,"",INDEX(inj_codes,MATCH(loaded!AO819,inj,0)))</f>
        <v>#N/A</v>
      </c>
      <c r="V819" t="e">
        <f>IF(M819=2,"",INDEX(drug_codes,MATCH(loaded!AQ819,drug,0)))</f>
        <v>#N/A</v>
      </c>
      <c r="W819" t="e">
        <f>IF(M819=2,"",_xlfn.IFNA(INDEX(drug_codes,MATCH(loaded!AS819,drug,0)),""))</f>
        <v>#N/A</v>
      </c>
      <c r="X819" t="e">
        <f>IF(M819=2,"",_xlfn.IFNA(INDEX(drug_codes,MATCH(loaded!AU819,drug,0)),""))</f>
        <v>#N/A</v>
      </c>
      <c r="Y819" t="e">
        <f>IF(M819=2,"",_xlfn.IFNA(INDEX(drug_codes,MATCH(loaded!AW819,drug,0)),""))</f>
        <v>#N/A</v>
      </c>
      <c r="Z819" t="e">
        <f>IF(M819=2,"",_xlfn.IFNA(INDEX(drug_codes,MATCH(loaded!AY819,drug,0)),""))</f>
        <v>#N/A</v>
      </c>
      <c r="AA819" t="e">
        <f>IF(M819=2,"",_xlfn.IFNA(INDEX(drug_codes,MATCH(loaded!BA819,drug,0)),""))</f>
        <v>#N/A</v>
      </c>
      <c r="AB819" t="e">
        <f>INDEX(MTT_codes,MATCH(loaded!BC819,MTT,0))</f>
        <v>#N/A</v>
      </c>
      <c r="AC819" t="str">
        <f>_xlfn.IFNA(INDEX(MTT_codes,MATCH(loaded!BE819,MTT,0)),"")</f>
        <v/>
      </c>
      <c r="AD819" t="str">
        <f>_xlfn.IFNA(INDEX(MTT_codes,MATCH(loaded!BG819,MTT,0)),"")</f>
        <v/>
      </c>
      <c r="AE819" t="str">
        <f>_xlfn.IFNA(INDEX(MTT_codes,MATCH(loaded!BI819,MTT,0)),"")</f>
        <v/>
      </c>
      <c r="AF819" t="str">
        <f>_xlfn.IFNA(INDEX(MTT_codes,MATCH(loaded!BK819,MTT,0)),"")</f>
        <v/>
      </c>
      <c r="AG819" t="str">
        <f>_xlfn.IFNA(INDEX(MTT_codes,MATCH(loaded!BM819,MTT,0)),"")</f>
        <v/>
      </c>
      <c r="AH819" t="e">
        <f>INDEX(liv_ar_codes,MATCH(loaded!BO819,liv_ar,0))</f>
        <v>#N/A</v>
      </c>
      <c r="AI819" t="str">
        <f>_xlfn.IFNA(INDEX(MTT_codes,MATCH(loaded!BQ819,MTT,0)),"")</f>
        <v/>
      </c>
      <c r="AJ819">
        <f>_xlfn.IFNA(INDEX(mental_codes,MATCH(loaded!BS819,mental,0)),9)</f>
        <v>9</v>
      </c>
    </row>
    <row r="820" spans="2:36">
      <c r="B820">
        <f>loaded!C820</f>
        <v>0</v>
      </c>
      <c r="C820">
        <f>loaded!I820</f>
        <v>0</v>
      </c>
      <c r="D820">
        <f>IF(loaded!K820="Male",1,IF(loaded!K820="Female",2,9))</f>
        <v>9</v>
      </c>
      <c r="E820" s="89" t="e">
        <f>IF(stats!$Y$13,DATE(RIGHT(loaded!M820,4),MID(loaded!M820,3,2),LEFT(loaded!M820,2)),DATE(RIGHT(loaded!M820,4), MID(loaded!M820,4,2),LEFT(loaded!M820,2)))</f>
        <v>#VALUE!</v>
      </c>
      <c r="F820" s="67" t="e">
        <f t="shared" si="24"/>
        <v>#VALUE!</v>
      </c>
      <c r="G820" t="str">
        <f>LEFT(loaded!O820,3)</f>
        <v/>
      </c>
      <c r="H820" s="67" t="str">
        <f>_xlfn.IFNA(INDEX(cntry_codes,MATCH(loaded!Q820,countries,0)),IF(loaded!Q820="","0003",""))</f>
        <v>0003</v>
      </c>
      <c r="I820" t="e">
        <f>INDEX(atsi_codes,MATCH(loaded!S820,atsi,0))</f>
        <v>#N/A</v>
      </c>
      <c r="J820" t="e">
        <f>INDEX(lang_codes,MATCH(loaded!U820,lang,0))</f>
        <v>#N/A</v>
      </c>
      <c r="K820" s="6">
        <f>loaded!W820</f>
        <v>0</v>
      </c>
      <c r="L820" t="e">
        <f>INDEX(us_acc_codes,MATCH(loaded!Y820,us_acc,0))</f>
        <v>#N/A</v>
      </c>
      <c r="M820" t="e">
        <f>INDEX(client_codes,MATCH(loaded!AA820,client,0))</f>
        <v>#N/A</v>
      </c>
      <c r="N820" t="e">
        <f>INDEX(src_ref_codes,MATCH(loaded!AC820,src_ref,0))</f>
        <v>#N/A</v>
      </c>
      <c r="O820" s="89" t="e">
        <f>IF(stats!$Y$13,DATE(RIGHT(loaded!AE820,4),MID(loaded!AE820,3,2),LEFT(loaded!AE820,2)),DATE(RIGHT(loaded!AE820,4),MID(loaded!AE820,4,2),LEFT(loaded!AE820,2)))</f>
        <v>#VALUE!</v>
      </c>
      <c r="P820" s="89" t="e">
        <f>IF(stats!$Y$13,DATE(RIGHT(loaded!AG820,4),MID(loaded!AG820,3,2),LEFT(loaded!AG820,2)),DATE(RIGHT(loaded!AG820,4),MID(loaded!AG820,4,2),LEFT(loaded!AG820,2)))</f>
        <v>#VALUE!</v>
      </c>
      <c r="Q820" s="67" t="e">
        <f t="shared" si="25"/>
        <v>#VALUE!</v>
      </c>
      <c r="R820" t="e">
        <f>INDEX(reces_codes,MATCH(loaded!AI820,reason,0))</f>
        <v>#N/A</v>
      </c>
      <c r="S820" t="e">
        <f>INDEX(TDS_codes,MATCH(loaded!AK820,TDS,0))</f>
        <v>#N/A</v>
      </c>
      <c r="T820" t="e">
        <f>IF(M820=2,"",INDEX(method_codes,MATCH(loaded!AM820,method,0)))</f>
        <v>#N/A</v>
      </c>
      <c r="U820" t="e">
        <f>IF(M820=2,"",INDEX(inj_codes,MATCH(loaded!AO820,inj,0)))</f>
        <v>#N/A</v>
      </c>
      <c r="V820" t="e">
        <f>IF(M820=2,"",INDEX(drug_codes,MATCH(loaded!AQ820,drug,0)))</f>
        <v>#N/A</v>
      </c>
      <c r="W820" t="e">
        <f>IF(M820=2,"",_xlfn.IFNA(INDEX(drug_codes,MATCH(loaded!AS820,drug,0)),""))</f>
        <v>#N/A</v>
      </c>
      <c r="X820" t="e">
        <f>IF(M820=2,"",_xlfn.IFNA(INDEX(drug_codes,MATCH(loaded!AU820,drug,0)),""))</f>
        <v>#N/A</v>
      </c>
      <c r="Y820" t="e">
        <f>IF(M820=2,"",_xlfn.IFNA(INDEX(drug_codes,MATCH(loaded!AW820,drug,0)),""))</f>
        <v>#N/A</v>
      </c>
      <c r="Z820" t="e">
        <f>IF(M820=2,"",_xlfn.IFNA(INDEX(drug_codes,MATCH(loaded!AY820,drug,0)),""))</f>
        <v>#N/A</v>
      </c>
      <c r="AA820" t="e">
        <f>IF(M820=2,"",_xlfn.IFNA(INDEX(drug_codes,MATCH(loaded!BA820,drug,0)),""))</f>
        <v>#N/A</v>
      </c>
      <c r="AB820" t="e">
        <f>INDEX(MTT_codes,MATCH(loaded!BC820,MTT,0))</f>
        <v>#N/A</v>
      </c>
      <c r="AC820" t="str">
        <f>_xlfn.IFNA(INDEX(MTT_codes,MATCH(loaded!BE820,MTT,0)),"")</f>
        <v/>
      </c>
      <c r="AD820" t="str">
        <f>_xlfn.IFNA(INDEX(MTT_codes,MATCH(loaded!BG820,MTT,0)),"")</f>
        <v/>
      </c>
      <c r="AE820" t="str">
        <f>_xlfn.IFNA(INDEX(MTT_codes,MATCH(loaded!BI820,MTT,0)),"")</f>
        <v/>
      </c>
      <c r="AF820" t="str">
        <f>_xlfn.IFNA(INDEX(MTT_codes,MATCH(loaded!BK820,MTT,0)),"")</f>
        <v/>
      </c>
      <c r="AG820" t="str">
        <f>_xlfn.IFNA(INDEX(MTT_codes,MATCH(loaded!BM820,MTT,0)),"")</f>
        <v/>
      </c>
      <c r="AH820" t="e">
        <f>INDEX(liv_ar_codes,MATCH(loaded!BO820,liv_ar,0))</f>
        <v>#N/A</v>
      </c>
      <c r="AI820" t="str">
        <f>_xlfn.IFNA(INDEX(MTT_codes,MATCH(loaded!BQ820,MTT,0)),"")</f>
        <v/>
      </c>
      <c r="AJ820">
        <f>_xlfn.IFNA(INDEX(mental_codes,MATCH(loaded!BS820,mental,0)),9)</f>
        <v>9</v>
      </c>
    </row>
    <row r="821" spans="2:36">
      <c r="B821">
        <f>loaded!C821</f>
        <v>0</v>
      </c>
      <c r="C821">
        <f>loaded!I821</f>
        <v>0</v>
      </c>
      <c r="D821">
        <f>IF(loaded!K821="Male",1,IF(loaded!K821="Female",2,9))</f>
        <v>9</v>
      </c>
      <c r="E821" s="89" t="e">
        <f>IF(stats!$Y$13,DATE(RIGHT(loaded!M821,4),MID(loaded!M821,3,2),LEFT(loaded!M821,2)),DATE(RIGHT(loaded!M821,4), MID(loaded!M821,4,2),LEFT(loaded!M821,2)))</f>
        <v>#VALUE!</v>
      </c>
      <c r="F821" s="67" t="e">
        <f t="shared" si="24"/>
        <v>#VALUE!</v>
      </c>
      <c r="G821" t="str">
        <f>LEFT(loaded!O821,3)</f>
        <v/>
      </c>
      <c r="H821" s="67" t="str">
        <f>_xlfn.IFNA(INDEX(cntry_codes,MATCH(loaded!Q821,countries,0)),IF(loaded!Q821="","0003",""))</f>
        <v>0003</v>
      </c>
      <c r="I821" t="e">
        <f>INDEX(atsi_codes,MATCH(loaded!S821,atsi,0))</f>
        <v>#N/A</v>
      </c>
      <c r="J821" t="e">
        <f>INDEX(lang_codes,MATCH(loaded!U821,lang,0))</f>
        <v>#N/A</v>
      </c>
      <c r="K821" s="6">
        <f>loaded!W821</f>
        <v>0</v>
      </c>
      <c r="L821" t="e">
        <f>INDEX(us_acc_codes,MATCH(loaded!Y821,us_acc,0))</f>
        <v>#N/A</v>
      </c>
      <c r="M821" t="e">
        <f>INDEX(client_codes,MATCH(loaded!AA821,client,0))</f>
        <v>#N/A</v>
      </c>
      <c r="N821" t="e">
        <f>INDEX(src_ref_codes,MATCH(loaded!AC821,src_ref,0))</f>
        <v>#N/A</v>
      </c>
      <c r="O821" s="89" t="e">
        <f>IF(stats!$Y$13,DATE(RIGHT(loaded!AE821,4),MID(loaded!AE821,3,2),LEFT(loaded!AE821,2)),DATE(RIGHT(loaded!AE821,4),MID(loaded!AE821,4,2),LEFT(loaded!AE821,2)))</f>
        <v>#VALUE!</v>
      </c>
      <c r="P821" s="89" t="e">
        <f>IF(stats!$Y$13,DATE(RIGHT(loaded!AG821,4),MID(loaded!AG821,3,2),LEFT(loaded!AG821,2)),DATE(RIGHT(loaded!AG821,4),MID(loaded!AG821,4,2),LEFT(loaded!AG821,2)))</f>
        <v>#VALUE!</v>
      </c>
      <c r="Q821" s="67" t="e">
        <f t="shared" si="25"/>
        <v>#VALUE!</v>
      </c>
      <c r="R821" t="e">
        <f>INDEX(reces_codes,MATCH(loaded!AI821,reason,0))</f>
        <v>#N/A</v>
      </c>
      <c r="S821" t="e">
        <f>INDEX(TDS_codes,MATCH(loaded!AK821,TDS,0))</f>
        <v>#N/A</v>
      </c>
      <c r="T821" t="e">
        <f>IF(M821=2,"",INDEX(method_codes,MATCH(loaded!AM821,method,0)))</f>
        <v>#N/A</v>
      </c>
      <c r="U821" t="e">
        <f>IF(M821=2,"",INDEX(inj_codes,MATCH(loaded!AO821,inj,0)))</f>
        <v>#N/A</v>
      </c>
      <c r="V821" t="e">
        <f>IF(M821=2,"",INDEX(drug_codes,MATCH(loaded!AQ821,drug,0)))</f>
        <v>#N/A</v>
      </c>
      <c r="W821" t="e">
        <f>IF(M821=2,"",_xlfn.IFNA(INDEX(drug_codes,MATCH(loaded!AS821,drug,0)),""))</f>
        <v>#N/A</v>
      </c>
      <c r="X821" t="e">
        <f>IF(M821=2,"",_xlfn.IFNA(INDEX(drug_codes,MATCH(loaded!AU821,drug,0)),""))</f>
        <v>#N/A</v>
      </c>
      <c r="Y821" t="e">
        <f>IF(M821=2,"",_xlfn.IFNA(INDEX(drug_codes,MATCH(loaded!AW821,drug,0)),""))</f>
        <v>#N/A</v>
      </c>
      <c r="Z821" t="e">
        <f>IF(M821=2,"",_xlfn.IFNA(INDEX(drug_codes,MATCH(loaded!AY821,drug,0)),""))</f>
        <v>#N/A</v>
      </c>
      <c r="AA821" t="e">
        <f>IF(M821=2,"",_xlfn.IFNA(INDEX(drug_codes,MATCH(loaded!BA821,drug,0)),""))</f>
        <v>#N/A</v>
      </c>
      <c r="AB821" t="e">
        <f>INDEX(MTT_codes,MATCH(loaded!BC821,MTT,0))</f>
        <v>#N/A</v>
      </c>
      <c r="AC821" t="str">
        <f>_xlfn.IFNA(INDEX(MTT_codes,MATCH(loaded!BE821,MTT,0)),"")</f>
        <v/>
      </c>
      <c r="AD821" t="str">
        <f>_xlfn.IFNA(INDEX(MTT_codes,MATCH(loaded!BG821,MTT,0)),"")</f>
        <v/>
      </c>
      <c r="AE821" t="str">
        <f>_xlfn.IFNA(INDEX(MTT_codes,MATCH(loaded!BI821,MTT,0)),"")</f>
        <v/>
      </c>
      <c r="AF821" t="str">
        <f>_xlfn.IFNA(INDEX(MTT_codes,MATCH(loaded!BK821,MTT,0)),"")</f>
        <v/>
      </c>
      <c r="AG821" t="str">
        <f>_xlfn.IFNA(INDEX(MTT_codes,MATCH(loaded!BM821,MTT,0)),"")</f>
        <v/>
      </c>
      <c r="AH821" t="e">
        <f>INDEX(liv_ar_codes,MATCH(loaded!BO821,liv_ar,0))</f>
        <v>#N/A</v>
      </c>
      <c r="AI821" t="str">
        <f>_xlfn.IFNA(INDEX(MTT_codes,MATCH(loaded!BQ821,MTT,0)),"")</f>
        <v/>
      </c>
      <c r="AJ821">
        <f>_xlfn.IFNA(INDEX(mental_codes,MATCH(loaded!BS821,mental,0)),9)</f>
        <v>9</v>
      </c>
    </row>
    <row r="822" spans="2:36">
      <c r="B822">
        <f>loaded!C822</f>
        <v>0</v>
      </c>
      <c r="C822">
        <f>loaded!I822</f>
        <v>0</v>
      </c>
      <c r="D822">
        <f>IF(loaded!K822="Male",1,IF(loaded!K822="Female",2,9))</f>
        <v>9</v>
      </c>
      <c r="E822" s="89" t="e">
        <f>IF(stats!$Y$13,DATE(RIGHT(loaded!M822,4),MID(loaded!M822,3,2),LEFT(loaded!M822,2)),DATE(RIGHT(loaded!M822,4), MID(loaded!M822,4,2),LEFT(loaded!M822,2)))</f>
        <v>#VALUE!</v>
      </c>
      <c r="F822" s="67" t="e">
        <f t="shared" si="24"/>
        <v>#VALUE!</v>
      </c>
      <c r="G822" t="str">
        <f>LEFT(loaded!O822,3)</f>
        <v/>
      </c>
      <c r="H822" s="67" t="str">
        <f>_xlfn.IFNA(INDEX(cntry_codes,MATCH(loaded!Q822,countries,0)),IF(loaded!Q822="","0003",""))</f>
        <v>0003</v>
      </c>
      <c r="I822" t="e">
        <f>INDEX(atsi_codes,MATCH(loaded!S822,atsi,0))</f>
        <v>#N/A</v>
      </c>
      <c r="J822" t="e">
        <f>INDEX(lang_codes,MATCH(loaded!U822,lang,0))</f>
        <v>#N/A</v>
      </c>
      <c r="K822" s="6">
        <f>loaded!W822</f>
        <v>0</v>
      </c>
      <c r="L822" t="e">
        <f>INDEX(us_acc_codes,MATCH(loaded!Y822,us_acc,0))</f>
        <v>#N/A</v>
      </c>
      <c r="M822" t="e">
        <f>INDEX(client_codes,MATCH(loaded!AA822,client,0))</f>
        <v>#N/A</v>
      </c>
      <c r="N822" t="e">
        <f>INDEX(src_ref_codes,MATCH(loaded!AC822,src_ref,0))</f>
        <v>#N/A</v>
      </c>
      <c r="O822" s="89" t="e">
        <f>IF(stats!$Y$13,DATE(RIGHT(loaded!AE822,4),MID(loaded!AE822,3,2),LEFT(loaded!AE822,2)),DATE(RIGHT(loaded!AE822,4),MID(loaded!AE822,4,2),LEFT(loaded!AE822,2)))</f>
        <v>#VALUE!</v>
      </c>
      <c r="P822" s="89" t="e">
        <f>IF(stats!$Y$13,DATE(RIGHT(loaded!AG822,4),MID(loaded!AG822,3,2),LEFT(loaded!AG822,2)),DATE(RIGHT(loaded!AG822,4),MID(loaded!AG822,4,2),LEFT(loaded!AG822,2)))</f>
        <v>#VALUE!</v>
      </c>
      <c r="Q822" s="67" t="e">
        <f t="shared" si="25"/>
        <v>#VALUE!</v>
      </c>
      <c r="R822" t="e">
        <f>INDEX(reces_codes,MATCH(loaded!AI822,reason,0))</f>
        <v>#N/A</v>
      </c>
      <c r="S822" t="e">
        <f>INDEX(TDS_codes,MATCH(loaded!AK822,TDS,0))</f>
        <v>#N/A</v>
      </c>
      <c r="T822" t="e">
        <f>IF(M822=2,"",INDEX(method_codes,MATCH(loaded!AM822,method,0)))</f>
        <v>#N/A</v>
      </c>
      <c r="U822" t="e">
        <f>IF(M822=2,"",INDEX(inj_codes,MATCH(loaded!AO822,inj,0)))</f>
        <v>#N/A</v>
      </c>
      <c r="V822" t="e">
        <f>IF(M822=2,"",INDEX(drug_codes,MATCH(loaded!AQ822,drug,0)))</f>
        <v>#N/A</v>
      </c>
      <c r="W822" t="e">
        <f>IF(M822=2,"",_xlfn.IFNA(INDEX(drug_codes,MATCH(loaded!AS822,drug,0)),""))</f>
        <v>#N/A</v>
      </c>
      <c r="X822" t="e">
        <f>IF(M822=2,"",_xlfn.IFNA(INDEX(drug_codes,MATCH(loaded!AU822,drug,0)),""))</f>
        <v>#N/A</v>
      </c>
      <c r="Y822" t="e">
        <f>IF(M822=2,"",_xlfn.IFNA(INDEX(drug_codes,MATCH(loaded!AW822,drug,0)),""))</f>
        <v>#N/A</v>
      </c>
      <c r="Z822" t="e">
        <f>IF(M822=2,"",_xlfn.IFNA(INDEX(drug_codes,MATCH(loaded!AY822,drug,0)),""))</f>
        <v>#N/A</v>
      </c>
      <c r="AA822" t="e">
        <f>IF(M822=2,"",_xlfn.IFNA(INDEX(drug_codes,MATCH(loaded!BA822,drug,0)),""))</f>
        <v>#N/A</v>
      </c>
      <c r="AB822" t="e">
        <f>INDEX(MTT_codes,MATCH(loaded!BC822,MTT,0))</f>
        <v>#N/A</v>
      </c>
      <c r="AC822" t="str">
        <f>_xlfn.IFNA(INDEX(MTT_codes,MATCH(loaded!BE822,MTT,0)),"")</f>
        <v/>
      </c>
      <c r="AD822" t="str">
        <f>_xlfn.IFNA(INDEX(MTT_codes,MATCH(loaded!BG822,MTT,0)),"")</f>
        <v/>
      </c>
      <c r="AE822" t="str">
        <f>_xlfn.IFNA(INDEX(MTT_codes,MATCH(loaded!BI822,MTT,0)),"")</f>
        <v/>
      </c>
      <c r="AF822" t="str">
        <f>_xlfn.IFNA(INDEX(MTT_codes,MATCH(loaded!BK822,MTT,0)),"")</f>
        <v/>
      </c>
      <c r="AG822" t="str">
        <f>_xlfn.IFNA(INDEX(MTT_codes,MATCH(loaded!BM822,MTT,0)),"")</f>
        <v/>
      </c>
      <c r="AH822" t="e">
        <f>INDEX(liv_ar_codes,MATCH(loaded!BO822,liv_ar,0))</f>
        <v>#N/A</v>
      </c>
      <c r="AI822" t="str">
        <f>_xlfn.IFNA(INDEX(MTT_codes,MATCH(loaded!BQ822,MTT,0)),"")</f>
        <v/>
      </c>
      <c r="AJ822">
        <f>_xlfn.IFNA(INDEX(mental_codes,MATCH(loaded!BS822,mental,0)),9)</f>
        <v>9</v>
      </c>
    </row>
    <row r="823" spans="2:36">
      <c r="B823">
        <f>loaded!C823</f>
        <v>0</v>
      </c>
      <c r="C823">
        <f>loaded!I823</f>
        <v>0</v>
      </c>
      <c r="D823">
        <f>IF(loaded!K823="Male",1,IF(loaded!K823="Female",2,9))</f>
        <v>9</v>
      </c>
      <c r="E823" s="89" t="e">
        <f>IF(stats!$Y$13,DATE(RIGHT(loaded!M823,4),MID(loaded!M823,3,2),LEFT(loaded!M823,2)),DATE(RIGHT(loaded!M823,4), MID(loaded!M823,4,2),LEFT(loaded!M823,2)))</f>
        <v>#VALUE!</v>
      </c>
      <c r="F823" s="67" t="e">
        <f t="shared" si="24"/>
        <v>#VALUE!</v>
      </c>
      <c r="G823" t="str">
        <f>LEFT(loaded!O823,3)</f>
        <v/>
      </c>
      <c r="H823" s="67" t="str">
        <f>_xlfn.IFNA(INDEX(cntry_codes,MATCH(loaded!Q823,countries,0)),IF(loaded!Q823="","0003",""))</f>
        <v>0003</v>
      </c>
      <c r="I823" t="e">
        <f>INDEX(atsi_codes,MATCH(loaded!S823,atsi,0))</f>
        <v>#N/A</v>
      </c>
      <c r="J823" t="e">
        <f>INDEX(lang_codes,MATCH(loaded!U823,lang,0))</f>
        <v>#N/A</v>
      </c>
      <c r="K823" s="6">
        <f>loaded!W823</f>
        <v>0</v>
      </c>
      <c r="L823" t="e">
        <f>INDEX(us_acc_codes,MATCH(loaded!Y823,us_acc,0))</f>
        <v>#N/A</v>
      </c>
      <c r="M823" t="e">
        <f>INDEX(client_codes,MATCH(loaded!AA823,client,0))</f>
        <v>#N/A</v>
      </c>
      <c r="N823" t="e">
        <f>INDEX(src_ref_codes,MATCH(loaded!AC823,src_ref,0))</f>
        <v>#N/A</v>
      </c>
      <c r="O823" s="89" t="e">
        <f>IF(stats!$Y$13,DATE(RIGHT(loaded!AE823,4),MID(loaded!AE823,3,2),LEFT(loaded!AE823,2)),DATE(RIGHT(loaded!AE823,4),MID(loaded!AE823,4,2),LEFT(loaded!AE823,2)))</f>
        <v>#VALUE!</v>
      </c>
      <c r="P823" s="89" t="e">
        <f>IF(stats!$Y$13,DATE(RIGHT(loaded!AG823,4),MID(loaded!AG823,3,2),LEFT(loaded!AG823,2)),DATE(RIGHT(loaded!AG823,4),MID(loaded!AG823,4,2),LEFT(loaded!AG823,2)))</f>
        <v>#VALUE!</v>
      </c>
      <c r="Q823" s="67" t="e">
        <f t="shared" si="25"/>
        <v>#VALUE!</v>
      </c>
      <c r="R823" t="e">
        <f>INDEX(reces_codes,MATCH(loaded!AI823,reason,0))</f>
        <v>#N/A</v>
      </c>
      <c r="S823" t="e">
        <f>INDEX(TDS_codes,MATCH(loaded!AK823,TDS,0))</f>
        <v>#N/A</v>
      </c>
      <c r="T823" t="e">
        <f>IF(M823=2,"",INDEX(method_codes,MATCH(loaded!AM823,method,0)))</f>
        <v>#N/A</v>
      </c>
      <c r="U823" t="e">
        <f>IF(M823=2,"",INDEX(inj_codes,MATCH(loaded!AO823,inj,0)))</f>
        <v>#N/A</v>
      </c>
      <c r="V823" t="e">
        <f>IF(M823=2,"",INDEX(drug_codes,MATCH(loaded!AQ823,drug,0)))</f>
        <v>#N/A</v>
      </c>
      <c r="W823" t="e">
        <f>IF(M823=2,"",_xlfn.IFNA(INDEX(drug_codes,MATCH(loaded!AS823,drug,0)),""))</f>
        <v>#N/A</v>
      </c>
      <c r="X823" t="e">
        <f>IF(M823=2,"",_xlfn.IFNA(INDEX(drug_codes,MATCH(loaded!AU823,drug,0)),""))</f>
        <v>#N/A</v>
      </c>
      <c r="Y823" t="e">
        <f>IF(M823=2,"",_xlfn.IFNA(INDEX(drug_codes,MATCH(loaded!AW823,drug,0)),""))</f>
        <v>#N/A</v>
      </c>
      <c r="Z823" t="e">
        <f>IF(M823=2,"",_xlfn.IFNA(INDEX(drug_codes,MATCH(loaded!AY823,drug,0)),""))</f>
        <v>#N/A</v>
      </c>
      <c r="AA823" t="e">
        <f>IF(M823=2,"",_xlfn.IFNA(INDEX(drug_codes,MATCH(loaded!BA823,drug,0)),""))</f>
        <v>#N/A</v>
      </c>
      <c r="AB823" t="e">
        <f>INDEX(MTT_codes,MATCH(loaded!BC823,MTT,0))</f>
        <v>#N/A</v>
      </c>
      <c r="AC823" t="str">
        <f>_xlfn.IFNA(INDEX(MTT_codes,MATCH(loaded!BE823,MTT,0)),"")</f>
        <v/>
      </c>
      <c r="AD823" t="str">
        <f>_xlfn.IFNA(INDEX(MTT_codes,MATCH(loaded!BG823,MTT,0)),"")</f>
        <v/>
      </c>
      <c r="AE823" t="str">
        <f>_xlfn.IFNA(INDEX(MTT_codes,MATCH(loaded!BI823,MTT,0)),"")</f>
        <v/>
      </c>
      <c r="AF823" t="str">
        <f>_xlfn.IFNA(INDEX(MTT_codes,MATCH(loaded!BK823,MTT,0)),"")</f>
        <v/>
      </c>
      <c r="AG823" t="str">
        <f>_xlfn.IFNA(INDEX(MTT_codes,MATCH(loaded!BM823,MTT,0)),"")</f>
        <v/>
      </c>
      <c r="AH823" t="e">
        <f>INDEX(liv_ar_codes,MATCH(loaded!BO823,liv_ar,0))</f>
        <v>#N/A</v>
      </c>
      <c r="AI823" t="str">
        <f>_xlfn.IFNA(INDEX(MTT_codes,MATCH(loaded!BQ823,MTT,0)),"")</f>
        <v/>
      </c>
      <c r="AJ823">
        <f>_xlfn.IFNA(INDEX(mental_codes,MATCH(loaded!BS823,mental,0)),9)</f>
        <v>9</v>
      </c>
    </row>
    <row r="824" spans="2:36">
      <c r="B824">
        <f>loaded!C824</f>
        <v>0</v>
      </c>
      <c r="C824">
        <f>loaded!I824</f>
        <v>0</v>
      </c>
      <c r="D824">
        <f>IF(loaded!K824="Male",1,IF(loaded!K824="Female",2,9))</f>
        <v>9</v>
      </c>
      <c r="E824" s="89" t="e">
        <f>IF(stats!$Y$13,DATE(RIGHT(loaded!M824,4),MID(loaded!M824,3,2),LEFT(loaded!M824,2)),DATE(RIGHT(loaded!M824,4), MID(loaded!M824,4,2),LEFT(loaded!M824,2)))</f>
        <v>#VALUE!</v>
      </c>
      <c r="F824" s="67" t="e">
        <f t="shared" si="24"/>
        <v>#VALUE!</v>
      </c>
      <c r="G824" t="str">
        <f>LEFT(loaded!O824,3)</f>
        <v/>
      </c>
      <c r="H824" s="67" t="str">
        <f>_xlfn.IFNA(INDEX(cntry_codes,MATCH(loaded!Q824,countries,0)),IF(loaded!Q824="","0003",""))</f>
        <v>0003</v>
      </c>
      <c r="I824" t="e">
        <f>INDEX(atsi_codes,MATCH(loaded!S824,atsi,0))</f>
        <v>#N/A</v>
      </c>
      <c r="J824" t="e">
        <f>INDEX(lang_codes,MATCH(loaded!U824,lang,0))</f>
        <v>#N/A</v>
      </c>
      <c r="K824" s="6">
        <f>loaded!W824</f>
        <v>0</v>
      </c>
      <c r="L824" t="e">
        <f>INDEX(us_acc_codes,MATCH(loaded!Y824,us_acc,0))</f>
        <v>#N/A</v>
      </c>
      <c r="M824" t="e">
        <f>INDEX(client_codes,MATCH(loaded!AA824,client,0))</f>
        <v>#N/A</v>
      </c>
      <c r="N824" t="e">
        <f>INDEX(src_ref_codes,MATCH(loaded!AC824,src_ref,0))</f>
        <v>#N/A</v>
      </c>
      <c r="O824" s="89" t="e">
        <f>IF(stats!$Y$13,DATE(RIGHT(loaded!AE824,4),MID(loaded!AE824,3,2),LEFT(loaded!AE824,2)),DATE(RIGHT(loaded!AE824,4),MID(loaded!AE824,4,2),LEFT(loaded!AE824,2)))</f>
        <v>#VALUE!</v>
      </c>
      <c r="P824" s="89" t="e">
        <f>IF(stats!$Y$13,DATE(RIGHT(loaded!AG824,4),MID(loaded!AG824,3,2),LEFT(loaded!AG824,2)),DATE(RIGHT(loaded!AG824,4),MID(loaded!AG824,4,2),LEFT(loaded!AG824,2)))</f>
        <v>#VALUE!</v>
      </c>
      <c r="Q824" s="67" t="e">
        <f t="shared" si="25"/>
        <v>#VALUE!</v>
      </c>
      <c r="R824" t="e">
        <f>INDEX(reces_codes,MATCH(loaded!AI824,reason,0))</f>
        <v>#N/A</v>
      </c>
      <c r="S824" t="e">
        <f>INDEX(TDS_codes,MATCH(loaded!AK824,TDS,0))</f>
        <v>#N/A</v>
      </c>
      <c r="T824" t="e">
        <f>IF(M824=2,"",INDEX(method_codes,MATCH(loaded!AM824,method,0)))</f>
        <v>#N/A</v>
      </c>
      <c r="U824" t="e">
        <f>IF(M824=2,"",INDEX(inj_codes,MATCH(loaded!AO824,inj,0)))</f>
        <v>#N/A</v>
      </c>
      <c r="V824" t="e">
        <f>IF(M824=2,"",INDEX(drug_codes,MATCH(loaded!AQ824,drug,0)))</f>
        <v>#N/A</v>
      </c>
      <c r="W824" t="e">
        <f>IF(M824=2,"",_xlfn.IFNA(INDEX(drug_codes,MATCH(loaded!AS824,drug,0)),""))</f>
        <v>#N/A</v>
      </c>
      <c r="X824" t="e">
        <f>IF(M824=2,"",_xlfn.IFNA(INDEX(drug_codes,MATCH(loaded!AU824,drug,0)),""))</f>
        <v>#N/A</v>
      </c>
      <c r="Y824" t="e">
        <f>IF(M824=2,"",_xlfn.IFNA(INDEX(drug_codes,MATCH(loaded!AW824,drug,0)),""))</f>
        <v>#N/A</v>
      </c>
      <c r="Z824" t="e">
        <f>IF(M824=2,"",_xlfn.IFNA(INDEX(drug_codes,MATCH(loaded!AY824,drug,0)),""))</f>
        <v>#N/A</v>
      </c>
      <c r="AA824" t="e">
        <f>IF(M824=2,"",_xlfn.IFNA(INDEX(drug_codes,MATCH(loaded!BA824,drug,0)),""))</f>
        <v>#N/A</v>
      </c>
      <c r="AB824" t="e">
        <f>INDEX(MTT_codes,MATCH(loaded!BC824,MTT,0))</f>
        <v>#N/A</v>
      </c>
      <c r="AC824" t="str">
        <f>_xlfn.IFNA(INDEX(MTT_codes,MATCH(loaded!BE824,MTT,0)),"")</f>
        <v/>
      </c>
      <c r="AD824" t="str">
        <f>_xlfn.IFNA(INDEX(MTT_codes,MATCH(loaded!BG824,MTT,0)),"")</f>
        <v/>
      </c>
      <c r="AE824" t="str">
        <f>_xlfn.IFNA(INDEX(MTT_codes,MATCH(loaded!BI824,MTT,0)),"")</f>
        <v/>
      </c>
      <c r="AF824" t="str">
        <f>_xlfn.IFNA(INDEX(MTT_codes,MATCH(loaded!BK824,MTT,0)),"")</f>
        <v/>
      </c>
      <c r="AG824" t="str">
        <f>_xlfn.IFNA(INDEX(MTT_codes,MATCH(loaded!BM824,MTT,0)),"")</f>
        <v/>
      </c>
      <c r="AH824" t="e">
        <f>INDEX(liv_ar_codes,MATCH(loaded!BO824,liv_ar,0))</f>
        <v>#N/A</v>
      </c>
      <c r="AI824" t="str">
        <f>_xlfn.IFNA(INDEX(MTT_codes,MATCH(loaded!BQ824,MTT,0)),"")</f>
        <v/>
      </c>
      <c r="AJ824">
        <f>_xlfn.IFNA(INDEX(mental_codes,MATCH(loaded!BS824,mental,0)),9)</f>
        <v>9</v>
      </c>
    </row>
    <row r="825" spans="2:36">
      <c r="B825">
        <f>loaded!C825</f>
        <v>0</v>
      </c>
      <c r="C825">
        <f>loaded!I825</f>
        <v>0</v>
      </c>
      <c r="D825">
        <f>IF(loaded!K825="Male",1,IF(loaded!K825="Female",2,9))</f>
        <v>9</v>
      </c>
      <c r="E825" s="89" t="e">
        <f>IF(stats!$Y$13,DATE(RIGHT(loaded!M825,4),MID(loaded!M825,3,2),LEFT(loaded!M825,2)),DATE(RIGHT(loaded!M825,4), MID(loaded!M825,4,2),LEFT(loaded!M825,2)))</f>
        <v>#VALUE!</v>
      </c>
      <c r="F825" s="67" t="e">
        <f t="shared" si="24"/>
        <v>#VALUE!</v>
      </c>
      <c r="G825" t="str">
        <f>LEFT(loaded!O825,3)</f>
        <v/>
      </c>
      <c r="H825" s="67" t="str">
        <f>_xlfn.IFNA(INDEX(cntry_codes,MATCH(loaded!Q825,countries,0)),IF(loaded!Q825="","0003",""))</f>
        <v>0003</v>
      </c>
      <c r="I825" t="e">
        <f>INDEX(atsi_codes,MATCH(loaded!S825,atsi,0))</f>
        <v>#N/A</v>
      </c>
      <c r="J825" t="e">
        <f>INDEX(lang_codes,MATCH(loaded!U825,lang,0))</f>
        <v>#N/A</v>
      </c>
      <c r="K825" s="6">
        <f>loaded!W825</f>
        <v>0</v>
      </c>
      <c r="L825" t="e">
        <f>INDEX(us_acc_codes,MATCH(loaded!Y825,us_acc,0))</f>
        <v>#N/A</v>
      </c>
      <c r="M825" t="e">
        <f>INDEX(client_codes,MATCH(loaded!AA825,client,0))</f>
        <v>#N/A</v>
      </c>
      <c r="N825" t="e">
        <f>INDEX(src_ref_codes,MATCH(loaded!AC825,src_ref,0))</f>
        <v>#N/A</v>
      </c>
      <c r="O825" s="89" t="e">
        <f>IF(stats!$Y$13,DATE(RIGHT(loaded!AE825,4),MID(loaded!AE825,3,2),LEFT(loaded!AE825,2)),DATE(RIGHT(loaded!AE825,4),MID(loaded!AE825,4,2),LEFT(loaded!AE825,2)))</f>
        <v>#VALUE!</v>
      </c>
      <c r="P825" s="89" t="e">
        <f>IF(stats!$Y$13,DATE(RIGHT(loaded!AG825,4),MID(loaded!AG825,3,2),LEFT(loaded!AG825,2)),DATE(RIGHT(loaded!AG825,4),MID(loaded!AG825,4,2),LEFT(loaded!AG825,2)))</f>
        <v>#VALUE!</v>
      </c>
      <c r="Q825" s="67" t="e">
        <f t="shared" si="25"/>
        <v>#VALUE!</v>
      </c>
      <c r="R825" t="e">
        <f>INDEX(reces_codes,MATCH(loaded!AI825,reason,0))</f>
        <v>#N/A</v>
      </c>
      <c r="S825" t="e">
        <f>INDEX(TDS_codes,MATCH(loaded!AK825,TDS,0))</f>
        <v>#N/A</v>
      </c>
      <c r="T825" t="e">
        <f>IF(M825=2,"",INDEX(method_codes,MATCH(loaded!AM825,method,0)))</f>
        <v>#N/A</v>
      </c>
      <c r="U825" t="e">
        <f>IF(M825=2,"",INDEX(inj_codes,MATCH(loaded!AO825,inj,0)))</f>
        <v>#N/A</v>
      </c>
      <c r="V825" t="e">
        <f>IF(M825=2,"",INDEX(drug_codes,MATCH(loaded!AQ825,drug,0)))</f>
        <v>#N/A</v>
      </c>
      <c r="W825" t="e">
        <f>IF(M825=2,"",_xlfn.IFNA(INDEX(drug_codes,MATCH(loaded!AS825,drug,0)),""))</f>
        <v>#N/A</v>
      </c>
      <c r="X825" t="e">
        <f>IF(M825=2,"",_xlfn.IFNA(INDEX(drug_codes,MATCH(loaded!AU825,drug,0)),""))</f>
        <v>#N/A</v>
      </c>
      <c r="Y825" t="e">
        <f>IF(M825=2,"",_xlfn.IFNA(INDEX(drug_codes,MATCH(loaded!AW825,drug,0)),""))</f>
        <v>#N/A</v>
      </c>
      <c r="Z825" t="e">
        <f>IF(M825=2,"",_xlfn.IFNA(INDEX(drug_codes,MATCH(loaded!AY825,drug,0)),""))</f>
        <v>#N/A</v>
      </c>
      <c r="AA825" t="e">
        <f>IF(M825=2,"",_xlfn.IFNA(INDEX(drug_codes,MATCH(loaded!BA825,drug,0)),""))</f>
        <v>#N/A</v>
      </c>
      <c r="AB825" t="e">
        <f>INDEX(MTT_codes,MATCH(loaded!BC825,MTT,0))</f>
        <v>#N/A</v>
      </c>
      <c r="AC825" t="str">
        <f>_xlfn.IFNA(INDEX(MTT_codes,MATCH(loaded!BE825,MTT,0)),"")</f>
        <v/>
      </c>
      <c r="AD825" t="str">
        <f>_xlfn.IFNA(INDEX(MTT_codes,MATCH(loaded!BG825,MTT,0)),"")</f>
        <v/>
      </c>
      <c r="AE825" t="str">
        <f>_xlfn.IFNA(INDEX(MTT_codes,MATCH(loaded!BI825,MTT,0)),"")</f>
        <v/>
      </c>
      <c r="AF825" t="str">
        <f>_xlfn.IFNA(INDEX(MTT_codes,MATCH(loaded!BK825,MTT,0)),"")</f>
        <v/>
      </c>
      <c r="AG825" t="str">
        <f>_xlfn.IFNA(INDEX(MTT_codes,MATCH(loaded!BM825,MTT,0)),"")</f>
        <v/>
      </c>
      <c r="AH825" t="e">
        <f>INDEX(liv_ar_codes,MATCH(loaded!BO825,liv_ar,0))</f>
        <v>#N/A</v>
      </c>
      <c r="AI825" t="str">
        <f>_xlfn.IFNA(INDEX(MTT_codes,MATCH(loaded!BQ825,MTT,0)),"")</f>
        <v/>
      </c>
      <c r="AJ825">
        <f>_xlfn.IFNA(INDEX(mental_codes,MATCH(loaded!BS825,mental,0)),9)</f>
        <v>9</v>
      </c>
    </row>
    <row r="826" spans="2:36">
      <c r="B826">
        <f>loaded!C826</f>
        <v>0</v>
      </c>
      <c r="C826">
        <f>loaded!I826</f>
        <v>0</v>
      </c>
      <c r="D826">
        <f>IF(loaded!K826="Male",1,IF(loaded!K826="Female",2,9))</f>
        <v>9</v>
      </c>
      <c r="E826" s="89" t="e">
        <f>IF(stats!$Y$13,DATE(RIGHT(loaded!M826,4),MID(loaded!M826,3,2),LEFT(loaded!M826,2)),DATE(RIGHT(loaded!M826,4), MID(loaded!M826,4,2),LEFT(loaded!M826,2)))</f>
        <v>#VALUE!</v>
      </c>
      <c r="F826" s="67" t="e">
        <f t="shared" si="24"/>
        <v>#VALUE!</v>
      </c>
      <c r="G826" t="str">
        <f>LEFT(loaded!O826,3)</f>
        <v/>
      </c>
      <c r="H826" s="67" t="str">
        <f>_xlfn.IFNA(INDEX(cntry_codes,MATCH(loaded!Q826,countries,0)),IF(loaded!Q826="","0003",""))</f>
        <v>0003</v>
      </c>
      <c r="I826" t="e">
        <f>INDEX(atsi_codes,MATCH(loaded!S826,atsi,0))</f>
        <v>#N/A</v>
      </c>
      <c r="J826" t="e">
        <f>INDEX(lang_codes,MATCH(loaded!U826,lang,0))</f>
        <v>#N/A</v>
      </c>
      <c r="K826" s="6">
        <f>loaded!W826</f>
        <v>0</v>
      </c>
      <c r="L826" t="e">
        <f>INDEX(us_acc_codes,MATCH(loaded!Y826,us_acc,0))</f>
        <v>#N/A</v>
      </c>
      <c r="M826" t="e">
        <f>INDEX(client_codes,MATCH(loaded!AA826,client,0))</f>
        <v>#N/A</v>
      </c>
      <c r="N826" t="e">
        <f>INDEX(src_ref_codes,MATCH(loaded!AC826,src_ref,0))</f>
        <v>#N/A</v>
      </c>
      <c r="O826" s="89" t="e">
        <f>IF(stats!$Y$13,DATE(RIGHT(loaded!AE826,4),MID(loaded!AE826,3,2),LEFT(loaded!AE826,2)),DATE(RIGHT(loaded!AE826,4),MID(loaded!AE826,4,2),LEFT(loaded!AE826,2)))</f>
        <v>#VALUE!</v>
      </c>
      <c r="P826" s="89" t="e">
        <f>IF(stats!$Y$13,DATE(RIGHT(loaded!AG826,4),MID(loaded!AG826,3,2),LEFT(loaded!AG826,2)),DATE(RIGHT(loaded!AG826,4),MID(loaded!AG826,4,2),LEFT(loaded!AG826,2)))</f>
        <v>#VALUE!</v>
      </c>
      <c r="Q826" s="67" t="e">
        <f t="shared" si="25"/>
        <v>#VALUE!</v>
      </c>
      <c r="R826" t="e">
        <f>INDEX(reces_codes,MATCH(loaded!AI826,reason,0))</f>
        <v>#N/A</v>
      </c>
      <c r="S826" t="e">
        <f>INDEX(TDS_codes,MATCH(loaded!AK826,TDS,0))</f>
        <v>#N/A</v>
      </c>
      <c r="T826" t="e">
        <f>IF(M826=2,"",INDEX(method_codes,MATCH(loaded!AM826,method,0)))</f>
        <v>#N/A</v>
      </c>
      <c r="U826" t="e">
        <f>IF(M826=2,"",INDEX(inj_codes,MATCH(loaded!AO826,inj,0)))</f>
        <v>#N/A</v>
      </c>
      <c r="V826" t="e">
        <f>IF(M826=2,"",INDEX(drug_codes,MATCH(loaded!AQ826,drug,0)))</f>
        <v>#N/A</v>
      </c>
      <c r="W826" t="e">
        <f>IF(M826=2,"",_xlfn.IFNA(INDEX(drug_codes,MATCH(loaded!AS826,drug,0)),""))</f>
        <v>#N/A</v>
      </c>
      <c r="X826" t="e">
        <f>IF(M826=2,"",_xlfn.IFNA(INDEX(drug_codes,MATCH(loaded!AU826,drug,0)),""))</f>
        <v>#N/A</v>
      </c>
      <c r="Y826" t="e">
        <f>IF(M826=2,"",_xlfn.IFNA(INDEX(drug_codes,MATCH(loaded!AW826,drug,0)),""))</f>
        <v>#N/A</v>
      </c>
      <c r="Z826" t="e">
        <f>IF(M826=2,"",_xlfn.IFNA(INDEX(drug_codes,MATCH(loaded!AY826,drug,0)),""))</f>
        <v>#N/A</v>
      </c>
      <c r="AA826" t="e">
        <f>IF(M826=2,"",_xlfn.IFNA(INDEX(drug_codes,MATCH(loaded!BA826,drug,0)),""))</f>
        <v>#N/A</v>
      </c>
      <c r="AB826" t="e">
        <f>INDEX(MTT_codes,MATCH(loaded!BC826,MTT,0))</f>
        <v>#N/A</v>
      </c>
      <c r="AC826" t="str">
        <f>_xlfn.IFNA(INDEX(MTT_codes,MATCH(loaded!BE826,MTT,0)),"")</f>
        <v/>
      </c>
      <c r="AD826" t="str">
        <f>_xlfn.IFNA(INDEX(MTT_codes,MATCH(loaded!BG826,MTT,0)),"")</f>
        <v/>
      </c>
      <c r="AE826" t="str">
        <f>_xlfn.IFNA(INDEX(MTT_codes,MATCH(loaded!BI826,MTT,0)),"")</f>
        <v/>
      </c>
      <c r="AF826" t="str">
        <f>_xlfn.IFNA(INDEX(MTT_codes,MATCH(loaded!BK826,MTT,0)),"")</f>
        <v/>
      </c>
      <c r="AG826" t="str">
        <f>_xlfn.IFNA(INDEX(MTT_codes,MATCH(loaded!BM826,MTT,0)),"")</f>
        <v/>
      </c>
      <c r="AH826" t="e">
        <f>INDEX(liv_ar_codes,MATCH(loaded!BO826,liv_ar,0))</f>
        <v>#N/A</v>
      </c>
      <c r="AI826" t="str">
        <f>_xlfn.IFNA(INDEX(MTT_codes,MATCH(loaded!BQ826,MTT,0)),"")</f>
        <v/>
      </c>
      <c r="AJ826">
        <f>_xlfn.IFNA(INDEX(mental_codes,MATCH(loaded!BS826,mental,0)),9)</f>
        <v>9</v>
      </c>
    </row>
    <row r="827" spans="2:36">
      <c r="B827">
        <f>loaded!C827</f>
        <v>0</v>
      </c>
      <c r="C827">
        <f>loaded!I827</f>
        <v>0</v>
      </c>
      <c r="D827">
        <f>IF(loaded!K827="Male",1,IF(loaded!K827="Female",2,9))</f>
        <v>9</v>
      </c>
      <c r="E827" s="89" t="e">
        <f>IF(stats!$Y$13,DATE(RIGHT(loaded!M827,4),MID(loaded!M827,3,2),LEFT(loaded!M827,2)),DATE(RIGHT(loaded!M827,4), MID(loaded!M827,4,2),LEFT(loaded!M827,2)))</f>
        <v>#VALUE!</v>
      </c>
      <c r="F827" s="67" t="e">
        <f t="shared" si="24"/>
        <v>#VALUE!</v>
      </c>
      <c r="G827" t="str">
        <f>LEFT(loaded!O827,3)</f>
        <v/>
      </c>
      <c r="H827" s="67" t="str">
        <f>_xlfn.IFNA(INDEX(cntry_codes,MATCH(loaded!Q827,countries,0)),IF(loaded!Q827="","0003",""))</f>
        <v>0003</v>
      </c>
      <c r="I827" t="e">
        <f>INDEX(atsi_codes,MATCH(loaded!S827,atsi,0))</f>
        <v>#N/A</v>
      </c>
      <c r="J827" t="e">
        <f>INDEX(lang_codes,MATCH(loaded!U827,lang,0))</f>
        <v>#N/A</v>
      </c>
      <c r="K827" s="6">
        <f>loaded!W827</f>
        <v>0</v>
      </c>
      <c r="L827" t="e">
        <f>INDEX(us_acc_codes,MATCH(loaded!Y827,us_acc,0))</f>
        <v>#N/A</v>
      </c>
      <c r="M827" t="e">
        <f>INDEX(client_codes,MATCH(loaded!AA827,client,0))</f>
        <v>#N/A</v>
      </c>
      <c r="N827" t="e">
        <f>INDEX(src_ref_codes,MATCH(loaded!AC827,src_ref,0))</f>
        <v>#N/A</v>
      </c>
      <c r="O827" s="89" t="e">
        <f>IF(stats!$Y$13,DATE(RIGHT(loaded!AE827,4),MID(loaded!AE827,3,2),LEFT(loaded!AE827,2)),DATE(RIGHT(loaded!AE827,4),MID(loaded!AE827,4,2),LEFT(loaded!AE827,2)))</f>
        <v>#VALUE!</v>
      </c>
      <c r="P827" s="89" t="e">
        <f>IF(stats!$Y$13,DATE(RIGHT(loaded!AG827,4),MID(loaded!AG827,3,2),LEFT(loaded!AG827,2)),DATE(RIGHT(loaded!AG827,4),MID(loaded!AG827,4,2),LEFT(loaded!AG827,2)))</f>
        <v>#VALUE!</v>
      </c>
      <c r="Q827" s="67" t="e">
        <f t="shared" si="25"/>
        <v>#VALUE!</v>
      </c>
      <c r="R827" t="e">
        <f>INDEX(reces_codes,MATCH(loaded!AI827,reason,0))</f>
        <v>#N/A</v>
      </c>
      <c r="S827" t="e">
        <f>INDEX(TDS_codes,MATCH(loaded!AK827,TDS,0))</f>
        <v>#N/A</v>
      </c>
      <c r="T827" t="e">
        <f>IF(M827=2,"",INDEX(method_codes,MATCH(loaded!AM827,method,0)))</f>
        <v>#N/A</v>
      </c>
      <c r="U827" t="e">
        <f>IF(M827=2,"",INDEX(inj_codes,MATCH(loaded!AO827,inj,0)))</f>
        <v>#N/A</v>
      </c>
      <c r="V827" t="e">
        <f>IF(M827=2,"",INDEX(drug_codes,MATCH(loaded!AQ827,drug,0)))</f>
        <v>#N/A</v>
      </c>
      <c r="W827" t="e">
        <f>IF(M827=2,"",_xlfn.IFNA(INDEX(drug_codes,MATCH(loaded!AS827,drug,0)),""))</f>
        <v>#N/A</v>
      </c>
      <c r="X827" t="e">
        <f>IF(M827=2,"",_xlfn.IFNA(INDEX(drug_codes,MATCH(loaded!AU827,drug,0)),""))</f>
        <v>#N/A</v>
      </c>
      <c r="Y827" t="e">
        <f>IF(M827=2,"",_xlfn.IFNA(INDEX(drug_codes,MATCH(loaded!AW827,drug,0)),""))</f>
        <v>#N/A</v>
      </c>
      <c r="Z827" t="e">
        <f>IF(M827=2,"",_xlfn.IFNA(INDEX(drug_codes,MATCH(loaded!AY827,drug,0)),""))</f>
        <v>#N/A</v>
      </c>
      <c r="AA827" t="e">
        <f>IF(M827=2,"",_xlfn.IFNA(INDEX(drug_codes,MATCH(loaded!BA827,drug,0)),""))</f>
        <v>#N/A</v>
      </c>
      <c r="AB827" t="e">
        <f>INDEX(MTT_codes,MATCH(loaded!BC827,MTT,0))</f>
        <v>#N/A</v>
      </c>
      <c r="AC827" t="str">
        <f>_xlfn.IFNA(INDEX(MTT_codes,MATCH(loaded!BE827,MTT,0)),"")</f>
        <v/>
      </c>
      <c r="AD827" t="str">
        <f>_xlfn.IFNA(INDEX(MTT_codes,MATCH(loaded!BG827,MTT,0)),"")</f>
        <v/>
      </c>
      <c r="AE827" t="str">
        <f>_xlfn.IFNA(INDEX(MTT_codes,MATCH(loaded!BI827,MTT,0)),"")</f>
        <v/>
      </c>
      <c r="AF827" t="str">
        <f>_xlfn.IFNA(INDEX(MTT_codes,MATCH(loaded!BK827,MTT,0)),"")</f>
        <v/>
      </c>
      <c r="AG827" t="str">
        <f>_xlfn.IFNA(INDEX(MTT_codes,MATCH(loaded!BM827,MTT,0)),"")</f>
        <v/>
      </c>
      <c r="AH827" t="e">
        <f>INDEX(liv_ar_codes,MATCH(loaded!BO827,liv_ar,0))</f>
        <v>#N/A</v>
      </c>
      <c r="AI827" t="str">
        <f>_xlfn.IFNA(INDEX(MTT_codes,MATCH(loaded!BQ827,MTT,0)),"")</f>
        <v/>
      </c>
      <c r="AJ827">
        <f>_xlfn.IFNA(INDEX(mental_codes,MATCH(loaded!BS827,mental,0)),9)</f>
        <v>9</v>
      </c>
    </row>
    <row r="828" spans="2:36">
      <c r="B828">
        <f>loaded!C828</f>
        <v>0</v>
      </c>
      <c r="C828">
        <f>loaded!I828</f>
        <v>0</v>
      </c>
      <c r="D828">
        <f>IF(loaded!K828="Male",1,IF(loaded!K828="Female",2,9))</f>
        <v>9</v>
      </c>
      <c r="E828" s="89" t="e">
        <f>IF(stats!$Y$13,DATE(RIGHT(loaded!M828,4),MID(loaded!M828,3,2),LEFT(loaded!M828,2)),DATE(RIGHT(loaded!M828,4), MID(loaded!M828,4,2),LEFT(loaded!M828,2)))</f>
        <v>#VALUE!</v>
      </c>
      <c r="F828" s="67" t="e">
        <f t="shared" si="24"/>
        <v>#VALUE!</v>
      </c>
      <c r="G828" t="str">
        <f>LEFT(loaded!O828,3)</f>
        <v/>
      </c>
      <c r="H828" s="67" t="str">
        <f>_xlfn.IFNA(INDEX(cntry_codes,MATCH(loaded!Q828,countries,0)),IF(loaded!Q828="","0003",""))</f>
        <v>0003</v>
      </c>
      <c r="I828" t="e">
        <f>INDEX(atsi_codes,MATCH(loaded!S828,atsi,0))</f>
        <v>#N/A</v>
      </c>
      <c r="J828" t="e">
        <f>INDEX(lang_codes,MATCH(loaded!U828,lang,0))</f>
        <v>#N/A</v>
      </c>
      <c r="K828" s="6">
        <f>loaded!W828</f>
        <v>0</v>
      </c>
      <c r="L828" t="e">
        <f>INDEX(us_acc_codes,MATCH(loaded!Y828,us_acc,0))</f>
        <v>#N/A</v>
      </c>
      <c r="M828" t="e">
        <f>INDEX(client_codes,MATCH(loaded!AA828,client,0))</f>
        <v>#N/A</v>
      </c>
      <c r="N828" t="e">
        <f>INDEX(src_ref_codes,MATCH(loaded!AC828,src_ref,0))</f>
        <v>#N/A</v>
      </c>
      <c r="O828" s="89" t="e">
        <f>IF(stats!$Y$13,DATE(RIGHT(loaded!AE828,4),MID(loaded!AE828,3,2),LEFT(loaded!AE828,2)),DATE(RIGHT(loaded!AE828,4),MID(loaded!AE828,4,2),LEFT(loaded!AE828,2)))</f>
        <v>#VALUE!</v>
      </c>
      <c r="P828" s="89" t="e">
        <f>IF(stats!$Y$13,DATE(RIGHT(loaded!AG828,4),MID(loaded!AG828,3,2),LEFT(loaded!AG828,2)),DATE(RIGHT(loaded!AG828,4),MID(loaded!AG828,4,2),LEFT(loaded!AG828,2)))</f>
        <v>#VALUE!</v>
      </c>
      <c r="Q828" s="67" t="e">
        <f t="shared" si="25"/>
        <v>#VALUE!</v>
      </c>
      <c r="R828" t="e">
        <f>INDEX(reces_codes,MATCH(loaded!AI828,reason,0))</f>
        <v>#N/A</v>
      </c>
      <c r="S828" t="e">
        <f>INDEX(TDS_codes,MATCH(loaded!AK828,TDS,0))</f>
        <v>#N/A</v>
      </c>
      <c r="T828" t="e">
        <f>IF(M828=2,"",INDEX(method_codes,MATCH(loaded!AM828,method,0)))</f>
        <v>#N/A</v>
      </c>
      <c r="U828" t="e">
        <f>IF(M828=2,"",INDEX(inj_codes,MATCH(loaded!AO828,inj,0)))</f>
        <v>#N/A</v>
      </c>
      <c r="V828" t="e">
        <f>IF(M828=2,"",INDEX(drug_codes,MATCH(loaded!AQ828,drug,0)))</f>
        <v>#N/A</v>
      </c>
      <c r="W828" t="e">
        <f>IF(M828=2,"",_xlfn.IFNA(INDEX(drug_codes,MATCH(loaded!AS828,drug,0)),""))</f>
        <v>#N/A</v>
      </c>
      <c r="X828" t="e">
        <f>IF(M828=2,"",_xlfn.IFNA(INDEX(drug_codes,MATCH(loaded!AU828,drug,0)),""))</f>
        <v>#N/A</v>
      </c>
      <c r="Y828" t="e">
        <f>IF(M828=2,"",_xlfn.IFNA(INDEX(drug_codes,MATCH(loaded!AW828,drug,0)),""))</f>
        <v>#N/A</v>
      </c>
      <c r="Z828" t="e">
        <f>IF(M828=2,"",_xlfn.IFNA(INDEX(drug_codes,MATCH(loaded!AY828,drug,0)),""))</f>
        <v>#N/A</v>
      </c>
      <c r="AA828" t="e">
        <f>IF(M828=2,"",_xlfn.IFNA(INDEX(drug_codes,MATCH(loaded!BA828,drug,0)),""))</f>
        <v>#N/A</v>
      </c>
      <c r="AB828" t="e">
        <f>INDEX(MTT_codes,MATCH(loaded!BC828,MTT,0))</f>
        <v>#N/A</v>
      </c>
      <c r="AC828" t="str">
        <f>_xlfn.IFNA(INDEX(MTT_codes,MATCH(loaded!BE828,MTT,0)),"")</f>
        <v/>
      </c>
      <c r="AD828" t="str">
        <f>_xlfn.IFNA(INDEX(MTT_codes,MATCH(loaded!BG828,MTT,0)),"")</f>
        <v/>
      </c>
      <c r="AE828" t="str">
        <f>_xlfn.IFNA(INDEX(MTT_codes,MATCH(loaded!BI828,MTT,0)),"")</f>
        <v/>
      </c>
      <c r="AF828" t="str">
        <f>_xlfn.IFNA(INDEX(MTT_codes,MATCH(loaded!BK828,MTT,0)),"")</f>
        <v/>
      </c>
      <c r="AG828" t="str">
        <f>_xlfn.IFNA(INDEX(MTT_codes,MATCH(loaded!BM828,MTT,0)),"")</f>
        <v/>
      </c>
      <c r="AH828" t="e">
        <f>INDEX(liv_ar_codes,MATCH(loaded!BO828,liv_ar,0))</f>
        <v>#N/A</v>
      </c>
      <c r="AI828" t="str">
        <f>_xlfn.IFNA(INDEX(MTT_codes,MATCH(loaded!BQ828,MTT,0)),"")</f>
        <v/>
      </c>
      <c r="AJ828">
        <f>_xlfn.IFNA(INDEX(mental_codes,MATCH(loaded!BS828,mental,0)),9)</f>
        <v>9</v>
      </c>
    </row>
    <row r="829" spans="2:36">
      <c r="B829">
        <f>loaded!C829</f>
        <v>0</v>
      </c>
      <c r="C829">
        <f>loaded!I829</f>
        <v>0</v>
      </c>
      <c r="D829">
        <f>IF(loaded!K829="Male",1,IF(loaded!K829="Female",2,9))</f>
        <v>9</v>
      </c>
      <c r="E829" s="89" t="e">
        <f>IF(stats!$Y$13,DATE(RIGHT(loaded!M829,4),MID(loaded!M829,3,2),LEFT(loaded!M829,2)),DATE(RIGHT(loaded!M829,4), MID(loaded!M829,4,2),LEFT(loaded!M829,2)))</f>
        <v>#VALUE!</v>
      </c>
      <c r="F829" s="67" t="e">
        <f t="shared" si="24"/>
        <v>#VALUE!</v>
      </c>
      <c r="G829" t="str">
        <f>LEFT(loaded!O829,3)</f>
        <v/>
      </c>
      <c r="H829" s="67" t="str">
        <f>_xlfn.IFNA(INDEX(cntry_codes,MATCH(loaded!Q829,countries,0)),IF(loaded!Q829="","0003",""))</f>
        <v>0003</v>
      </c>
      <c r="I829" t="e">
        <f>INDEX(atsi_codes,MATCH(loaded!S829,atsi,0))</f>
        <v>#N/A</v>
      </c>
      <c r="J829" t="e">
        <f>INDEX(lang_codes,MATCH(loaded!U829,lang,0))</f>
        <v>#N/A</v>
      </c>
      <c r="K829" s="6">
        <f>loaded!W829</f>
        <v>0</v>
      </c>
      <c r="L829" t="e">
        <f>INDEX(us_acc_codes,MATCH(loaded!Y829,us_acc,0))</f>
        <v>#N/A</v>
      </c>
      <c r="M829" t="e">
        <f>INDEX(client_codes,MATCH(loaded!AA829,client,0))</f>
        <v>#N/A</v>
      </c>
      <c r="N829" t="e">
        <f>INDEX(src_ref_codes,MATCH(loaded!AC829,src_ref,0))</f>
        <v>#N/A</v>
      </c>
      <c r="O829" s="89" t="e">
        <f>IF(stats!$Y$13,DATE(RIGHT(loaded!AE829,4),MID(loaded!AE829,3,2),LEFT(loaded!AE829,2)),DATE(RIGHT(loaded!AE829,4),MID(loaded!AE829,4,2),LEFT(loaded!AE829,2)))</f>
        <v>#VALUE!</v>
      </c>
      <c r="P829" s="89" t="e">
        <f>IF(stats!$Y$13,DATE(RIGHT(loaded!AG829,4),MID(loaded!AG829,3,2),LEFT(loaded!AG829,2)),DATE(RIGHT(loaded!AG829,4),MID(loaded!AG829,4,2),LEFT(loaded!AG829,2)))</f>
        <v>#VALUE!</v>
      </c>
      <c r="Q829" s="67" t="e">
        <f t="shared" si="25"/>
        <v>#VALUE!</v>
      </c>
      <c r="R829" t="e">
        <f>INDEX(reces_codes,MATCH(loaded!AI829,reason,0))</f>
        <v>#N/A</v>
      </c>
      <c r="S829" t="e">
        <f>INDEX(TDS_codes,MATCH(loaded!AK829,TDS,0))</f>
        <v>#N/A</v>
      </c>
      <c r="T829" t="e">
        <f>IF(M829=2,"",INDEX(method_codes,MATCH(loaded!AM829,method,0)))</f>
        <v>#N/A</v>
      </c>
      <c r="U829" t="e">
        <f>IF(M829=2,"",INDEX(inj_codes,MATCH(loaded!AO829,inj,0)))</f>
        <v>#N/A</v>
      </c>
      <c r="V829" t="e">
        <f>IF(M829=2,"",INDEX(drug_codes,MATCH(loaded!AQ829,drug,0)))</f>
        <v>#N/A</v>
      </c>
      <c r="W829" t="e">
        <f>IF(M829=2,"",_xlfn.IFNA(INDEX(drug_codes,MATCH(loaded!AS829,drug,0)),""))</f>
        <v>#N/A</v>
      </c>
      <c r="X829" t="e">
        <f>IF(M829=2,"",_xlfn.IFNA(INDEX(drug_codes,MATCH(loaded!AU829,drug,0)),""))</f>
        <v>#N/A</v>
      </c>
      <c r="Y829" t="e">
        <f>IF(M829=2,"",_xlfn.IFNA(INDEX(drug_codes,MATCH(loaded!AW829,drug,0)),""))</f>
        <v>#N/A</v>
      </c>
      <c r="Z829" t="e">
        <f>IF(M829=2,"",_xlfn.IFNA(INDEX(drug_codes,MATCH(loaded!AY829,drug,0)),""))</f>
        <v>#N/A</v>
      </c>
      <c r="AA829" t="e">
        <f>IF(M829=2,"",_xlfn.IFNA(INDEX(drug_codes,MATCH(loaded!BA829,drug,0)),""))</f>
        <v>#N/A</v>
      </c>
      <c r="AB829" t="e">
        <f>INDEX(MTT_codes,MATCH(loaded!BC829,MTT,0))</f>
        <v>#N/A</v>
      </c>
      <c r="AC829" t="str">
        <f>_xlfn.IFNA(INDEX(MTT_codes,MATCH(loaded!BE829,MTT,0)),"")</f>
        <v/>
      </c>
      <c r="AD829" t="str">
        <f>_xlfn.IFNA(INDEX(MTT_codes,MATCH(loaded!BG829,MTT,0)),"")</f>
        <v/>
      </c>
      <c r="AE829" t="str">
        <f>_xlfn.IFNA(INDEX(MTT_codes,MATCH(loaded!BI829,MTT,0)),"")</f>
        <v/>
      </c>
      <c r="AF829" t="str">
        <f>_xlfn.IFNA(INDEX(MTT_codes,MATCH(loaded!BK829,MTT,0)),"")</f>
        <v/>
      </c>
      <c r="AG829" t="str">
        <f>_xlfn.IFNA(INDEX(MTT_codes,MATCH(loaded!BM829,MTT,0)),"")</f>
        <v/>
      </c>
      <c r="AH829" t="e">
        <f>INDEX(liv_ar_codes,MATCH(loaded!BO829,liv_ar,0))</f>
        <v>#N/A</v>
      </c>
      <c r="AI829" t="str">
        <f>_xlfn.IFNA(INDEX(MTT_codes,MATCH(loaded!BQ829,MTT,0)),"")</f>
        <v/>
      </c>
      <c r="AJ829">
        <f>_xlfn.IFNA(INDEX(mental_codes,MATCH(loaded!BS829,mental,0)),9)</f>
        <v>9</v>
      </c>
    </row>
    <row r="830" spans="2:36">
      <c r="B830">
        <f>loaded!C830</f>
        <v>0</v>
      </c>
      <c r="C830">
        <f>loaded!I830</f>
        <v>0</v>
      </c>
      <c r="D830">
        <f>IF(loaded!K830="Male",1,IF(loaded!K830="Female",2,9))</f>
        <v>9</v>
      </c>
      <c r="E830" s="89" t="e">
        <f>IF(stats!$Y$13,DATE(RIGHT(loaded!M830,4),MID(loaded!M830,3,2),LEFT(loaded!M830,2)),DATE(RIGHT(loaded!M830,4), MID(loaded!M830,4,2),LEFT(loaded!M830,2)))</f>
        <v>#VALUE!</v>
      </c>
      <c r="F830" s="67" t="e">
        <f t="shared" si="24"/>
        <v>#VALUE!</v>
      </c>
      <c r="G830" t="str">
        <f>LEFT(loaded!O830,3)</f>
        <v/>
      </c>
      <c r="H830" s="67" t="str">
        <f>_xlfn.IFNA(INDEX(cntry_codes,MATCH(loaded!Q830,countries,0)),IF(loaded!Q830="","0003",""))</f>
        <v>0003</v>
      </c>
      <c r="I830" t="e">
        <f>INDEX(atsi_codes,MATCH(loaded!S830,atsi,0))</f>
        <v>#N/A</v>
      </c>
      <c r="J830" t="e">
        <f>INDEX(lang_codes,MATCH(loaded!U830,lang,0))</f>
        <v>#N/A</v>
      </c>
      <c r="K830" s="6">
        <f>loaded!W830</f>
        <v>0</v>
      </c>
      <c r="L830" t="e">
        <f>INDEX(us_acc_codes,MATCH(loaded!Y830,us_acc,0))</f>
        <v>#N/A</v>
      </c>
      <c r="M830" t="e">
        <f>INDEX(client_codes,MATCH(loaded!AA830,client,0))</f>
        <v>#N/A</v>
      </c>
      <c r="N830" t="e">
        <f>INDEX(src_ref_codes,MATCH(loaded!AC830,src_ref,0))</f>
        <v>#N/A</v>
      </c>
      <c r="O830" s="89" t="e">
        <f>IF(stats!$Y$13,DATE(RIGHT(loaded!AE830,4),MID(loaded!AE830,3,2),LEFT(loaded!AE830,2)),DATE(RIGHT(loaded!AE830,4),MID(loaded!AE830,4,2),LEFT(loaded!AE830,2)))</f>
        <v>#VALUE!</v>
      </c>
      <c r="P830" s="89" t="e">
        <f>IF(stats!$Y$13,DATE(RIGHT(loaded!AG830,4),MID(loaded!AG830,3,2),LEFT(loaded!AG830,2)),DATE(RIGHT(loaded!AG830,4),MID(loaded!AG830,4,2),LEFT(loaded!AG830,2)))</f>
        <v>#VALUE!</v>
      </c>
      <c r="Q830" s="67" t="e">
        <f t="shared" si="25"/>
        <v>#VALUE!</v>
      </c>
      <c r="R830" t="e">
        <f>INDEX(reces_codes,MATCH(loaded!AI830,reason,0))</f>
        <v>#N/A</v>
      </c>
      <c r="S830" t="e">
        <f>INDEX(TDS_codes,MATCH(loaded!AK830,TDS,0))</f>
        <v>#N/A</v>
      </c>
      <c r="T830" t="e">
        <f>IF(M830=2,"",INDEX(method_codes,MATCH(loaded!AM830,method,0)))</f>
        <v>#N/A</v>
      </c>
      <c r="U830" t="e">
        <f>IF(M830=2,"",INDEX(inj_codes,MATCH(loaded!AO830,inj,0)))</f>
        <v>#N/A</v>
      </c>
      <c r="V830" t="e">
        <f>IF(M830=2,"",INDEX(drug_codes,MATCH(loaded!AQ830,drug,0)))</f>
        <v>#N/A</v>
      </c>
      <c r="W830" t="e">
        <f>IF(M830=2,"",_xlfn.IFNA(INDEX(drug_codes,MATCH(loaded!AS830,drug,0)),""))</f>
        <v>#N/A</v>
      </c>
      <c r="X830" t="e">
        <f>IF(M830=2,"",_xlfn.IFNA(INDEX(drug_codes,MATCH(loaded!AU830,drug,0)),""))</f>
        <v>#N/A</v>
      </c>
      <c r="Y830" t="e">
        <f>IF(M830=2,"",_xlfn.IFNA(INDEX(drug_codes,MATCH(loaded!AW830,drug,0)),""))</f>
        <v>#N/A</v>
      </c>
      <c r="Z830" t="e">
        <f>IF(M830=2,"",_xlfn.IFNA(INDEX(drug_codes,MATCH(loaded!AY830,drug,0)),""))</f>
        <v>#N/A</v>
      </c>
      <c r="AA830" t="e">
        <f>IF(M830=2,"",_xlfn.IFNA(INDEX(drug_codes,MATCH(loaded!BA830,drug,0)),""))</f>
        <v>#N/A</v>
      </c>
      <c r="AB830" t="e">
        <f>INDEX(MTT_codes,MATCH(loaded!BC830,MTT,0))</f>
        <v>#N/A</v>
      </c>
      <c r="AC830" t="str">
        <f>_xlfn.IFNA(INDEX(MTT_codes,MATCH(loaded!BE830,MTT,0)),"")</f>
        <v/>
      </c>
      <c r="AD830" t="str">
        <f>_xlfn.IFNA(INDEX(MTT_codes,MATCH(loaded!BG830,MTT,0)),"")</f>
        <v/>
      </c>
      <c r="AE830" t="str">
        <f>_xlfn.IFNA(INDEX(MTT_codes,MATCH(loaded!BI830,MTT,0)),"")</f>
        <v/>
      </c>
      <c r="AF830" t="str">
        <f>_xlfn.IFNA(INDEX(MTT_codes,MATCH(loaded!BK830,MTT,0)),"")</f>
        <v/>
      </c>
      <c r="AG830" t="str">
        <f>_xlfn.IFNA(INDEX(MTT_codes,MATCH(loaded!BM830,MTT,0)),"")</f>
        <v/>
      </c>
      <c r="AH830" t="e">
        <f>INDEX(liv_ar_codes,MATCH(loaded!BO830,liv_ar,0))</f>
        <v>#N/A</v>
      </c>
      <c r="AI830" t="str">
        <f>_xlfn.IFNA(INDEX(MTT_codes,MATCH(loaded!BQ830,MTT,0)),"")</f>
        <v/>
      </c>
      <c r="AJ830">
        <f>_xlfn.IFNA(INDEX(mental_codes,MATCH(loaded!BS830,mental,0)),9)</f>
        <v>9</v>
      </c>
    </row>
    <row r="831" spans="2:36">
      <c r="B831">
        <f>loaded!C831</f>
        <v>0</v>
      </c>
      <c r="C831">
        <f>loaded!I831</f>
        <v>0</v>
      </c>
      <c r="D831">
        <f>IF(loaded!K831="Male",1,IF(loaded!K831="Female",2,9))</f>
        <v>9</v>
      </c>
      <c r="E831" s="89" t="e">
        <f>IF(stats!$Y$13,DATE(RIGHT(loaded!M831,4),MID(loaded!M831,3,2),LEFT(loaded!M831,2)),DATE(RIGHT(loaded!M831,4), MID(loaded!M831,4,2),LEFT(loaded!M831,2)))</f>
        <v>#VALUE!</v>
      </c>
      <c r="F831" s="67" t="e">
        <f t="shared" si="24"/>
        <v>#VALUE!</v>
      </c>
      <c r="G831" t="str">
        <f>LEFT(loaded!O831,3)</f>
        <v/>
      </c>
      <c r="H831" s="67" t="str">
        <f>_xlfn.IFNA(INDEX(cntry_codes,MATCH(loaded!Q831,countries,0)),IF(loaded!Q831="","0003",""))</f>
        <v>0003</v>
      </c>
      <c r="I831" t="e">
        <f>INDEX(atsi_codes,MATCH(loaded!S831,atsi,0))</f>
        <v>#N/A</v>
      </c>
      <c r="J831" t="e">
        <f>INDEX(lang_codes,MATCH(loaded!U831,lang,0))</f>
        <v>#N/A</v>
      </c>
      <c r="K831" s="6">
        <f>loaded!W831</f>
        <v>0</v>
      </c>
      <c r="L831" t="e">
        <f>INDEX(us_acc_codes,MATCH(loaded!Y831,us_acc,0))</f>
        <v>#N/A</v>
      </c>
      <c r="M831" t="e">
        <f>INDEX(client_codes,MATCH(loaded!AA831,client,0))</f>
        <v>#N/A</v>
      </c>
      <c r="N831" t="e">
        <f>INDEX(src_ref_codes,MATCH(loaded!AC831,src_ref,0))</f>
        <v>#N/A</v>
      </c>
      <c r="O831" s="89" t="e">
        <f>IF(stats!$Y$13,DATE(RIGHT(loaded!AE831,4),MID(loaded!AE831,3,2),LEFT(loaded!AE831,2)),DATE(RIGHT(loaded!AE831,4),MID(loaded!AE831,4,2),LEFT(loaded!AE831,2)))</f>
        <v>#VALUE!</v>
      </c>
      <c r="P831" s="89" t="e">
        <f>IF(stats!$Y$13,DATE(RIGHT(loaded!AG831,4),MID(loaded!AG831,3,2),LEFT(loaded!AG831,2)),DATE(RIGHT(loaded!AG831,4),MID(loaded!AG831,4,2),LEFT(loaded!AG831,2)))</f>
        <v>#VALUE!</v>
      </c>
      <c r="Q831" s="67" t="e">
        <f t="shared" si="25"/>
        <v>#VALUE!</v>
      </c>
      <c r="R831" t="e">
        <f>INDEX(reces_codes,MATCH(loaded!AI831,reason,0))</f>
        <v>#N/A</v>
      </c>
      <c r="S831" t="e">
        <f>INDEX(TDS_codes,MATCH(loaded!AK831,TDS,0))</f>
        <v>#N/A</v>
      </c>
      <c r="T831" t="e">
        <f>IF(M831=2,"",INDEX(method_codes,MATCH(loaded!AM831,method,0)))</f>
        <v>#N/A</v>
      </c>
      <c r="U831" t="e">
        <f>IF(M831=2,"",INDEX(inj_codes,MATCH(loaded!AO831,inj,0)))</f>
        <v>#N/A</v>
      </c>
      <c r="V831" t="e">
        <f>IF(M831=2,"",INDEX(drug_codes,MATCH(loaded!AQ831,drug,0)))</f>
        <v>#N/A</v>
      </c>
      <c r="W831" t="e">
        <f>IF(M831=2,"",_xlfn.IFNA(INDEX(drug_codes,MATCH(loaded!AS831,drug,0)),""))</f>
        <v>#N/A</v>
      </c>
      <c r="X831" t="e">
        <f>IF(M831=2,"",_xlfn.IFNA(INDEX(drug_codes,MATCH(loaded!AU831,drug,0)),""))</f>
        <v>#N/A</v>
      </c>
      <c r="Y831" t="e">
        <f>IF(M831=2,"",_xlfn.IFNA(INDEX(drug_codes,MATCH(loaded!AW831,drug,0)),""))</f>
        <v>#N/A</v>
      </c>
      <c r="Z831" t="e">
        <f>IF(M831=2,"",_xlfn.IFNA(INDEX(drug_codes,MATCH(loaded!AY831,drug,0)),""))</f>
        <v>#N/A</v>
      </c>
      <c r="AA831" t="e">
        <f>IF(M831=2,"",_xlfn.IFNA(INDEX(drug_codes,MATCH(loaded!BA831,drug,0)),""))</f>
        <v>#N/A</v>
      </c>
      <c r="AB831" t="e">
        <f>INDEX(MTT_codes,MATCH(loaded!BC831,MTT,0))</f>
        <v>#N/A</v>
      </c>
      <c r="AC831" t="str">
        <f>_xlfn.IFNA(INDEX(MTT_codes,MATCH(loaded!BE831,MTT,0)),"")</f>
        <v/>
      </c>
      <c r="AD831" t="str">
        <f>_xlfn.IFNA(INDEX(MTT_codes,MATCH(loaded!BG831,MTT,0)),"")</f>
        <v/>
      </c>
      <c r="AE831" t="str">
        <f>_xlfn.IFNA(INDEX(MTT_codes,MATCH(loaded!BI831,MTT,0)),"")</f>
        <v/>
      </c>
      <c r="AF831" t="str">
        <f>_xlfn.IFNA(INDEX(MTT_codes,MATCH(loaded!BK831,MTT,0)),"")</f>
        <v/>
      </c>
      <c r="AG831" t="str">
        <f>_xlfn.IFNA(INDEX(MTT_codes,MATCH(loaded!BM831,MTT,0)),"")</f>
        <v/>
      </c>
      <c r="AH831" t="e">
        <f>INDEX(liv_ar_codes,MATCH(loaded!BO831,liv_ar,0))</f>
        <v>#N/A</v>
      </c>
      <c r="AI831" t="str">
        <f>_xlfn.IFNA(INDEX(MTT_codes,MATCH(loaded!BQ831,MTT,0)),"")</f>
        <v/>
      </c>
      <c r="AJ831">
        <f>_xlfn.IFNA(INDEX(mental_codes,MATCH(loaded!BS831,mental,0)),9)</f>
        <v>9</v>
      </c>
    </row>
    <row r="832" spans="2:36">
      <c r="B832">
        <f>loaded!C832</f>
        <v>0</v>
      </c>
      <c r="C832">
        <f>loaded!I832</f>
        <v>0</v>
      </c>
      <c r="D832">
        <f>IF(loaded!K832="Male",1,IF(loaded!K832="Female",2,9))</f>
        <v>9</v>
      </c>
      <c r="E832" s="89" t="e">
        <f>IF(stats!$Y$13,DATE(RIGHT(loaded!M832,4),MID(loaded!M832,3,2),LEFT(loaded!M832,2)),DATE(RIGHT(loaded!M832,4), MID(loaded!M832,4,2),LEFT(loaded!M832,2)))</f>
        <v>#VALUE!</v>
      </c>
      <c r="F832" s="67" t="e">
        <f t="shared" si="24"/>
        <v>#VALUE!</v>
      </c>
      <c r="G832" t="str">
        <f>LEFT(loaded!O832,3)</f>
        <v/>
      </c>
      <c r="H832" s="67" t="str">
        <f>_xlfn.IFNA(INDEX(cntry_codes,MATCH(loaded!Q832,countries,0)),IF(loaded!Q832="","0003",""))</f>
        <v>0003</v>
      </c>
      <c r="I832" t="e">
        <f>INDEX(atsi_codes,MATCH(loaded!S832,atsi,0))</f>
        <v>#N/A</v>
      </c>
      <c r="J832" t="e">
        <f>INDEX(lang_codes,MATCH(loaded!U832,lang,0))</f>
        <v>#N/A</v>
      </c>
      <c r="K832" s="6">
        <f>loaded!W832</f>
        <v>0</v>
      </c>
      <c r="L832" t="e">
        <f>INDEX(us_acc_codes,MATCH(loaded!Y832,us_acc,0))</f>
        <v>#N/A</v>
      </c>
      <c r="M832" t="e">
        <f>INDEX(client_codes,MATCH(loaded!AA832,client,0))</f>
        <v>#N/A</v>
      </c>
      <c r="N832" t="e">
        <f>INDEX(src_ref_codes,MATCH(loaded!AC832,src_ref,0))</f>
        <v>#N/A</v>
      </c>
      <c r="O832" s="89" t="e">
        <f>IF(stats!$Y$13,DATE(RIGHT(loaded!AE832,4),MID(loaded!AE832,3,2),LEFT(loaded!AE832,2)),DATE(RIGHT(loaded!AE832,4),MID(loaded!AE832,4,2),LEFT(loaded!AE832,2)))</f>
        <v>#VALUE!</v>
      </c>
      <c r="P832" s="89" t="e">
        <f>IF(stats!$Y$13,DATE(RIGHT(loaded!AG832,4),MID(loaded!AG832,3,2),LEFT(loaded!AG832,2)),DATE(RIGHT(loaded!AG832,4),MID(loaded!AG832,4,2),LEFT(loaded!AG832,2)))</f>
        <v>#VALUE!</v>
      </c>
      <c r="Q832" s="67" t="e">
        <f t="shared" si="25"/>
        <v>#VALUE!</v>
      </c>
      <c r="R832" t="e">
        <f>INDEX(reces_codes,MATCH(loaded!AI832,reason,0))</f>
        <v>#N/A</v>
      </c>
      <c r="S832" t="e">
        <f>INDEX(TDS_codes,MATCH(loaded!AK832,TDS,0))</f>
        <v>#N/A</v>
      </c>
      <c r="T832" t="e">
        <f>IF(M832=2,"",INDEX(method_codes,MATCH(loaded!AM832,method,0)))</f>
        <v>#N/A</v>
      </c>
      <c r="U832" t="e">
        <f>IF(M832=2,"",INDEX(inj_codes,MATCH(loaded!AO832,inj,0)))</f>
        <v>#N/A</v>
      </c>
      <c r="V832" t="e">
        <f>IF(M832=2,"",INDEX(drug_codes,MATCH(loaded!AQ832,drug,0)))</f>
        <v>#N/A</v>
      </c>
      <c r="W832" t="e">
        <f>IF(M832=2,"",_xlfn.IFNA(INDEX(drug_codes,MATCH(loaded!AS832,drug,0)),""))</f>
        <v>#N/A</v>
      </c>
      <c r="X832" t="e">
        <f>IF(M832=2,"",_xlfn.IFNA(INDEX(drug_codes,MATCH(loaded!AU832,drug,0)),""))</f>
        <v>#N/A</v>
      </c>
      <c r="Y832" t="e">
        <f>IF(M832=2,"",_xlfn.IFNA(INDEX(drug_codes,MATCH(loaded!AW832,drug,0)),""))</f>
        <v>#N/A</v>
      </c>
      <c r="Z832" t="e">
        <f>IF(M832=2,"",_xlfn.IFNA(INDEX(drug_codes,MATCH(loaded!AY832,drug,0)),""))</f>
        <v>#N/A</v>
      </c>
      <c r="AA832" t="e">
        <f>IF(M832=2,"",_xlfn.IFNA(INDEX(drug_codes,MATCH(loaded!BA832,drug,0)),""))</f>
        <v>#N/A</v>
      </c>
      <c r="AB832" t="e">
        <f>INDEX(MTT_codes,MATCH(loaded!BC832,MTT,0))</f>
        <v>#N/A</v>
      </c>
      <c r="AC832" t="str">
        <f>_xlfn.IFNA(INDEX(MTT_codes,MATCH(loaded!BE832,MTT,0)),"")</f>
        <v/>
      </c>
      <c r="AD832" t="str">
        <f>_xlfn.IFNA(INDEX(MTT_codes,MATCH(loaded!BG832,MTT,0)),"")</f>
        <v/>
      </c>
      <c r="AE832" t="str">
        <f>_xlfn.IFNA(INDEX(MTT_codes,MATCH(loaded!BI832,MTT,0)),"")</f>
        <v/>
      </c>
      <c r="AF832" t="str">
        <f>_xlfn.IFNA(INDEX(MTT_codes,MATCH(loaded!BK832,MTT,0)),"")</f>
        <v/>
      </c>
      <c r="AG832" t="str">
        <f>_xlfn.IFNA(INDEX(MTT_codes,MATCH(loaded!BM832,MTT,0)),"")</f>
        <v/>
      </c>
      <c r="AH832" t="e">
        <f>INDEX(liv_ar_codes,MATCH(loaded!BO832,liv_ar,0))</f>
        <v>#N/A</v>
      </c>
      <c r="AI832" t="str">
        <f>_xlfn.IFNA(INDEX(MTT_codes,MATCH(loaded!BQ832,MTT,0)),"")</f>
        <v/>
      </c>
      <c r="AJ832">
        <f>_xlfn.IFNA(INDEX(mental_codes,MATCH(loaded!BS832,mental,0)),9)</f>
        <v>9</v>
      </c>
    </row>
    <row r="833" spans="2:36">
      <c r="B833">
        <f>loaded!C833</f>
        <v>0</v>
      </c>
      <c r="C833">
        <f>loaded!I833</f>
        <v>0</v>
      </c>
      <c r="D833">
        <f>IF(loaded!K833="Male",1,IF(loaded!K833="Female",2,9))</f>
        <v>9</v>
      </c>
      <c r="E833" s="89" t="e">
        <f>IF(stats!$Y$13,DATE(RIGHT(loaded!M833,4),MID(loaded!M833,3,2),LEFT(loaded!M833,2)),DATE(RIGHT(loaded!M833,4), MID(loaded!M833,4,2),LEFT(loaded!M833,2)))</f>
        <v>#VALUE!</v>
      </c>
      <c r="F833" s="67" t="e">
        <f t="shared" ref="F833:F896" si="26">ROUND((O833-E833)/365.25,2)</f>
        <v>#VALUE!</v>
      </c>
      <c r="G833" t="str">
        <f>LEFT(loaded!O833,3)</f>
        <v/>
      </c>
      <c r="H833" s="67" t="str">
        <f>_xlfn.IFNA(INDEX(cntry_codes,MATCH(loaded!Q833,countries,0)),IF(loaded!Q833="","0003",""))</f>
        <v>0003</v>
      </c>
      <c r="I833" t="e">
        <f>INDEX(atsi_codes,MATCH(loaded!S833,atsi,0))</f>
        <v>#N/A</v>
      </c>
      <c r="J833" t="e">
        <f>INDEX(lang_codes,MATCH(loaded!U833,lang,0))</f>
        <v>#N/A</v>
      </c>
      <c r="K833" s="6">
        <f>loaded!W833</f>
        <v>0</v>
      </c>
      <c r="L833" t="e">
        <f>INDEX(us_acc_codes,MATCH(loaded!Y833,us_acc,0))</f>
        <v>#N/A</v>
      </c>
      <c r="M833" t="e">
        <f>INDEX(client_codes,MATCH(loaded!AA833,client,0))</f>
        <v>#N/A</v>
      </c>
      <c r="N833" t="e">
        <f>INDEX(src_ref_codes,MATCH(loaded!AC833,src_ref,0))</f>
        <v>#N/A</v>
      </c>
      <c r="O833" s="89" t="e">
        <f>IF(stats!$Y$13,DATE(RIGHT(loaded!AE833,4),MID(loaded!AE833,3,2),LEFT(loaded!AE833,2)),DATE(RIGHT(loaded!AE833,4),MID(loaded!AE833,4,2),LEFT(loaded!AE833,2)))</f>
        <v>#VALUE!</v>
      </c>
      <c r="P833" s="89" t="e">
        <f>IF(stats!$Y$13,DATE(RIGHT(loaded!AG833,4),MID(loaded!AG833,3,2),LEFT(loaded!AG833,2)),DATE(RIGHT(loaded!AG833,4),MID(loaded!AG833,4,2),LEFT(loaded!AG833,2)))</f>
        <v>#VALUE!</v>
      </c>
      <c r="Q833" s="67" t="e">
        <f t="shared" ref="Q833:Q896" si="27">IF(P833&lt;&gt;"",P833-O833,"")</f>
        <v>#VALUE!</v>
      </c>
      <c r="R833" t="e">
        <f>INDEX(reces_codes,MATCH(loaded!AI833,reason,0))</f>
        <v>#N/A</v>
      </c>
      <c r="S833" t="e">
        <f>INDEX(TDS_codes,MATCH(loaded!AK833,TDS,0))</f>
        <v>#N/A</v>
      </c>
      <c r="T833" t="e">
        <f>IF(M833=2,"",INDEX(method_codes,MATCH(loaded!AM833,method,0)))</f>
        <v>#N/A</v>
      </c>
      <c r="U833" t="e">
        <f>IF(M833=2,"",INDEX(inj_codes,MATCH(loaded!AO833,inj,0)))</f>
        <v>#N/A</v>
      </c>
      <c r="V833" t="e">
        <f>IF(M833=2,"",INDEX(drug_codes,MATCH(loaded!AQ833,drug,0)))</f>
        <v>#N/A</v>
      </c>
      <c r="W833" t="e">
        <f>IF(M833=2,"",_xlfn.IFNA(INDEX(drug_codes,MATCH(loaded!AS833,drug,0)),""))</f>
        <v>#N/A</v>
      </c>
      <c r="X833" t="e">
        <f>IF(M833=2,"",_xlfn.IFNA(INDEX(drug_codes,MATCH(loaded!AU833,drug,0)),""))</f>
        <v>#N/A</v>
      </c>
      <c r="Y833" t="e">
        <f>IF(M833=2,"",_xlfn.IFNA(INDEX(drug_codes,MATCH(loaded!AW833,drug,0)),""))</f>
        <v>#N/A</v>
      </c>
      <c r="Z833" t="e">
        <f>IF(M833=2,"",_xlfn.IFNA(INDEX(drug_codes,MATCH(loaded!AY833,drug,0)),""))</f>
        <v>#N/A</v>
      </c>
      <c r="AA833" t="e">
        <f>IF(M833=2,"",_xlfn.IFNA(INDEX(drug_codes,MATCH(loaded!BA833,drug,0)),""))</f>
        <v>#N/A</v>
      </c>
      <c r="AB833" t="e">
        <f>INDEX(MTT_codes,MATCH(loaded!BC833,MTT,0))</f>
        <v>#N/A</v>
      </c>
      <c r="AC833" t="str">
        <f>_xlfn.IFNA(INDEX(MTT_codes,MATCH(loaded!BE833,MTT,0)),"")</f>
        <v/>
      </c>
      <c r="AD833" t="str">
        <f>_xlfn.IFNA(INDEX(MTT_codes,MATCH(loaded!BG833,MTT,0)),"")</f>
        <v/>
      </c>
      <c r="AE833" t="str">
        <f>_xlfn.IFNA(INDEX(MTT_codes,MATCH(loaded!BI833,MTT,0)),"")</f>
        <v/>
      </c>
      <c r="AF833" t="str">
        <f>_xlfn.IFNA(INDEX(MTT_codes,MATCH(loaded!BK833,MTT,0)),"")</f>
        <v/>
      </c>
      <c r="AG833" t="str">
        <f>_xlfn.IFNA(INDEX(MTT_codes,MATCH(loaded!BM833,MTT,0)),"")</f>
        <v/>
      </c>
      <c r="AH833" t="e">
        <f>INDEX(liv_ar_codes,MATCH(loaded!BO833,liv_ar,0))</f>
        <v>#N/A</v>
      </c>
      <c r="AI833" t="str">
        <f>_xlfn.IFNA(INDEX(MTT_codes,MATCH(loaded!BQ833,MTT,0)),"")</f>
        <v/>
      </c>
      <c r="AJ833">
        <f>_xlfn.IFNA(INDEX(mental_codes,MATCH(loaded!BS833,mental,0)),9)</f>
        <v>9</v>
      </c>
    </row>
    <row r="834" spans="2:36">
      <c r="B834">
        <f>loaded!C834</f>
        <v>0</v>
      </c>
      <c r="C834">
        <f>loaded!I834</f>
        <v>0</v>
      </c>
      <c r="D834">
        <f>IF(loaded!K834="Male",1,IF(loaded!K834="Female",2,9))</f>
        <v>9</v>
      </c>
      <c r="E834" s="89" t="e">
        <f>IF(stats!$Y$13,DATE(RIGHT(loaded!M834,4),MID(loaded!M834,3,2),LEFT(loaded!M834,2)),DATE(RIGHT(loaded!M834,4), MID(loaded!M834,4,2),LEFT(loaded!M834,2)))</f>
        <v>#VALUE!</v>
      </c>
      <c r="F834" s="67" t="e">
        <f t="shared" si="26"/>
        <v>#VALUE!</v>
      </c>
      <c r="G834" t="str">
        <f>LEFT(loaded!O834,3)</f>
        <v/>
      </c>
      <c r="H834" s="67" t="str">
        <f>_xlfn.IFNA(INDEX(cntry_codes,MATCH(loaded!Q834,countries,0)),IF(loaded!Q834="","0003",""))</f>
        <v>0003</v>
      </c>
      <c r="I834" t="e">
        <f>INDEX(atsi_codes,MATCH(loaded!S834,atsi,0))</f>
        <v>#N/A</v>
      </c>
      <c r="J834" t="e">
        <f>INDEX(lang_codes,MATCH(loaded!U834,lang,0))</f>
        <v>#N/A</v>
      </c>
      <c r="K834" s="6">
        <f>loaded!W834</f>
        <v>0</v>
      </c>
      <c r="L834" t="e">
        <f>INDEX(us_acc_codes,MATCH(loaded!Y834,us_acc,0))</f>
        <v>#N/A</v>
      </c>
      <c r="M834" t="e">
        <f>INDEX(client_codes,MATCH(loaded!AA834,client,0))</f>
        <v>#N/A</v>
      </c>
      <c r="N834" t="e">
        <f>INDEX(src_ref_codes,MATCH(loaded!AC834,src_ref,0))</f>
        <v>#N/A</v>
      </c>
      <c r="O834" s="89" t="e">
        <f>IF(stats!$Y$13,DATE(RIGHT(loaded!AE834,4),MID(loaded!AE834,3,2),LEFT(loaded!AE834,2)),DATE(RIGHT(loaded!AE834,4),MID(loaded!AE834,4,2),LEFT(loaded!AE834,2)))</f>
        <v>#VALUE!</v>
      </c>
      <c r="P834" s="89" t="e">
        <f>IF(stats!$Y$13,DATE(RIGHT(loaded!AG834,4),MID(loaded!AG834,3,2),LEFT(loaded!AG834,2)),DATE(RIGHT(loaded!AG834,4),MID(loaded!AG834,4,2),LEFT(loaded!AG834,2)))</f>
        <v>#VALUE!</v>
      </c>
      <c r="Q834" s="67" t="e">
        <f t="shared" si="27"/>
        <v>#VALUE!</v>
      </c>
      <c r="R834" t="e">
        <f>INDEX(reces_codes,MATCH(loaded!AI834,reason,0))</f>
        <v>#N/A</v>
      </c>
      <c r="S834" t="e">
        <f>INDEX(TDS_codes,MATCH(loaded!AK834,TDS,0))</f>
        <v>#N/A</v>
      </c>
      <c r="T834" t="e">
        <f>IF(M834=2,"",INDEX(method_codes,MATCH(loaded!AM834,method,0)))</f>
        <v>#N/A</v>
      </c>
      <c r="U834" t="e">
        <f>IF(M834=2,"",INDEX(inj_codes,MATCH(loaded!AO834,inj,0)))</f>
        <v>#N/A</v>
      </c>
      <c r="V834" t="e">
        <f>IF(M834=2,"",INDEX(drug_codes,MATCH(loaded!AQ834,drug,0)))</f>
        <v>#N/A</v>
      </c>
      <c r="W834" t="e">
        <f>IF(M834=2,"",_xlfn.IFNA(INDEX(drug_codes,MATCH(loaded!AS834,drug,0)),""))</f>
        <v>#N/A</v>
      </c>
      <c r="X834" t="e">
        <f>IF(M834=2,"",_xlfn.IFNA(INDEX(drug_codes,MATCH(loaded!AU834,drug,0)),""))</f>
        <v>#N/A</v>
      </c>
      <c r="Y834" t="e">
        <f>IF(M834=2,"",_xlfn.IFNA(INDEX(drug_codes,MATCH(loaded!AW834,drug,0)),""))</f>
        <v>#N/A</v>
      </c>
      <c r="Z834" t="e">
        <f>IF(M834=2,"",_xlfn.IFNA(INDEX(drug_codes,MATCH(loaded!AY834,drug,0)),""))</f>
        <v>#N/A</v>
      </c>
      <c r="AA834" t="e">
        <f>IF(M834=2,"",_xlfn.IFNA(INDEX(drug_codes,MATCH(loaded!BA834,drug,0)),""))</f>
        <v>#N/A</v>
      </c>
      <c r="AB834" t="e">
        <f>INDEX(MTT_codes,MATCH(loaded!BC834,MTT,0))</f>
        <v>#N/A</v>
      </c>
      <c r="AC834" t="str">
        <f>_xlfn.IFNA(INDEX(MTT_codes,MATCH(loaded!BE834,MTT,0)),"")</f>
        <v/>
      </c>
      <c r="AD834" t="str">
        <f>_xlfn.IFNA(INDEX(MTT_codes,MATCH(loaded!BG834,MTT,0)),"")</f>
        <v/>
      </c>
      <c r="AE834" t="str">
        <f>_xlfn.IFNA(INDEX(MTT_codes,MATCH(loaded!BI834,MTT,0)),"")</f>
        <v/>
      </c>
      <c r="AF834" t="str">
        <f>_xlfn.IFNA(INDEX(MTT_codes,MATCH(loaded!BK834,MTT,0)),"")</f>
        <v/>
      </c>
      <c r="AG834" t="str">
        <f>_xlfn.IFNA(INDEX(MTT_codes,MATCH(loaded!BM834,MTT,0)),"")</f>
        <v/>
      </c>
      <c r="AH834" t="e">
        <f>INDEX(liv_ar_codes,MATCH(loaded!BO834,liv_ar,0))</f>
        <v>#N/A</v>
      </c>
      <c r="AI834" t="str">
        <f>_xlfn.IFNA(INDEX(MTT_codes,MATCH(loaded!BQ834,MTT,0)),"")</f>
        <v/>
      </c>
      <c r="AJ834">
        <f>_xlfn.IFNA(INDEX(mental_codes,MATCH(loaded!BS834,mental,0)),9)</f>
        <v>9</v>
      </c>
    </row>
    <row r="835" spans="2:36">
      <c r="B835">
        <f>loaded!C835</f>
        <v>0</v>
      </c>
      <c r="C835">
        <f>loaded!I835</f>
        <v>0</v>
      </c>
      <c r="D835">
        <f>IF(loaded!K835="Male",1,IF(loaded!K835="Female",2,9))</f>
        <v>9</v>
      </c>
      <c r="E835" s="89" t="e">
        <f>IF(stats!$Y$13,DATE(RIGHT(loaded!M835,4),MID(loaded!M835,3,2),LEFT(loaded!M835,2)),DATE(RIGHT(loaded!M835,4), MID(loaded!M835,4,2),LEFT(loaded!M835,2)))</f>
        <v>#VALUE!</v>
      </c>
      <c r="F835" s="67" t="e">
        <f t="shared" si="26"/>
        <v>#VALUE!</v>
      </c>
      <c r="G835" t="str">
        <f>LEFT(loaded!O835,3)</f>
        <v/>
      </c>
      <c r="H835" s="67" t="str">
        <f>_xlfn.IFNA(INDEX(cntry_codes,MATCH(loaded!Q835,countries,0)),IF(loaded!Q835="","0003",""))</f>
        <v>0003</v>
      </c>
      <c r="I835" t="e">
        <f>INDEX(atsi_codes,MATCH(loaded!S835,atsi,0))</f>
        <v>#N/A</v>
      </c>
      <c r="J835" t="e">
        <f>INDEX(lang_codes,MATCH(loaded!U835,lang,0))</f>
        <v>#N/A</v>
      </c>
      <c r="K835" s="6">
        <f>loaded!W835</f>
        <v>0</v>
      </c>
      <c r="L835" t="e">
        <f>INDEX(us_acc_codes,MATCH(loaded!Y835,us_acc,0))</f>
        <v>#N/A</v>
      </c>
      <c r="M835" t="e">
        <f>INDEX(client_codes,MATCH(loaded!AA835,client,0))</f>
        <v>#N/A</v>
      </c>
      <c r="N835" t="e">
        <f>INDEX(src_ref_codes,MATCH(loaded!AC835,src_ref,0))</f>
        <v>#N/A</v>
      </c>
      <c r="O835" s="89" t="e">
        <f>IF(stats!$Y$13,DATE(RIGHT(loaded!AE835,4),MID(loaded!AE835,3,2),LEFT(loaded!AE835,2)),DATE(RIGHT(loaded!AE835,4),MID(loaded!AE835,4,2),LEFT(loaded!AE835,2)))</f>
        <v>#VALUE!</v>
      </c>
      <c r="P835" s="89" t="e">
        <f>IF(stats!$Y$13,DATE(RIGHT(loaded!AG835,4),MID(loaded!AG835,3,2),LEFT(loaded!AG835,2)),DATE(RIGHT(loaded!AG835,4),MID(loaded!AG835,4,2),LEFT(loaded!AG835,2)))</f>
        <v>#VALUE!</v>
      </c>
      <c r="Q835" s="67" t="e">
        <f t="shared" si="27"/>
        <v>#VALUE!</v>
      </c>
      <c r="R835" t="e">
        <f>INDEX(reces_codes,MATCH(loaded!AI835,reason,0))</f>
        <v>#N/A</v>
      </c>
      <c r="S835" t="e">
        <f>INDEX(TDS_codes,MATCH(loaded!AK835,TDS,0))</f>
        <v>#N/A</v>
      </c>
      <c r="T835" t="e">
        <f>IF(M835=2,"",INDEX(method_codes,MATCH(loaded!AM835,method,0)))</f>
        <v>#N/A</v>
      </c>
      <c r="U835" t="e">
        <f>IF(M835=2,"",INDEX(inj_codes,MATCH(loaded!AO835,inj,0)))</f>
        <v>#N/A</v>
      </c>
      <c r="V835" t="e">
        <f>IF(M835=2,"",INDEX(drug_codes,MATCH(loaded!AQ835,drug,0)))</f>
        <v>#N/A</v>
      </c>
      <c r="W835" t="e">
        <f>IF(M835=2,"",_xlfn.IFNA(INDEX(drug_codes,MATCH(loaded!AS835,drug,0)),""))</f>
        <v>#N/A</v>
      </c>
      <c r="X835" t="e">
        <f>IF(M835=2,"",_xlfn.IFNA(INDEX(drug_codes,MATCH(loaded!AU835,drug,0)),""))</f>
        <v>#N/A</v>
      </c>
      <c r="Y835" t="e">
        <f>IF(M835=2,"",_xlfn.IFNA(INDEX(drug_codes,MATCH(loaded!AW835,drug,0)),""))</f>
        <v>#N/A</v>
      </c>
      <c r="Z835" t="e">
        <f>IF(M835=2,"",_xlfn.IFNA(INDEX(drug_codes,MATCH(loaded!AY835,drug,0)),""))</f>
        <v>#N/A</v>
      </c>
      <c r="AA835" t="e">
        <f>IF(M835=2,"",_xlfn.IFNA(INDEX(drug_codes,MATCH(loaded!BA835,drug,0)),""))</f>
        <v>#N/A</v>
      </c>
      <c r="AB835" t="e">
        <f>INDEX(MTT_codes,MATCH(loaded!BC835,MTT,0))</f>
        <v>#N/A</v>
      </c>
      <c r="AC835" t="str">
        <f>_xlfn.IFNA(INDEX(MTT_codes,MATCH(loaded!BE835,MTT,0)),"")</f>
        <v/>
      </c>
      <c r="AD835" t="str">
        <f>_xlfn.IFNA(INDEX(MTT_codes,MATCH(loaded!BG835,MTT,0)),"")</f>
        <v/>
      </c>
      <c r="AE835" t="str">
        <f>_xlfn.IFNA(INDEX(MTT_codes,MATCH(loaded!BI835,MTT,0)),"")</f>
        <v/>
      </c>
      <c r="AF835" t="str">
        <f>_xlfn.IFNA(INDEX(MTT_codes,MATCH(loaded!BK835,MTT,0)),"")</f>
        <v/>
      </c>
      <c r="AG835" t="str">
        <f>_xlfn.IFNA(INDEX(MTT_codes,MATCH(loaded!BM835,MTT,0)),"")</f>
        <v/>
      </c>
      <c r="AH835" t="e">
        <f>INDEX(liv_ar_codes,MATCH(loaded!BO835,liv_ar,0))</f>
        <v>#N/A</v>
      </c>
      <c r="AI835" t="str">
        <f>_xlfn.IFNA(INDEX(MTT_codes,MATCH(loaded!BQ835,MTT,0)),"")</f>
        <v/>
      </c>
      <c r="AJ835">
        <f>_xlfn.IFNA(INDEX(mental_codes,MATCH(loaded!BS835,mental,0)),9)</f>
        <v>9</v>
      </c>
    </row>
    <row r="836" spans="2:36">
      <c r="B836">
        <f>loaded!C836</f>
        <v>0</v>
      </c>
      <c r="C836">
        <f>loaded!I836</f>
        <v>0</v>
      </c>
      <c r="D836">
        <f>IF(loaded!K836="Male",1,IF(loaded!K836="Female",2,9))</f>
        <v>9</v>
      </c>
      <c r="E836" s="89" t="e">
        <f>IF(stats!$Y$13,DATE(RIGHT(loaded!M836,4),MID(loaded!M836,3,2),LEFT(loaded!M836,2)),DATE(RIGHT(loaded!M836,4), MID(loaded!M836,4,2),LEFT(loaded!M836,2)))</f>
        <v>#VALUE!</v>
      </c>
      <c r="F836" s="67" t="e">
        <f t="shared" si="26"/>
        <v>#VALUE!</v>
      </c>
      <c r="G836" t="str">
        <f>LEFT(loaded!O836,3)</f>
        <v/>
      </c>
      <c r="H836" s="67" t="str">
        <f>_xlfn.IFNA(INDEX(cntry_codes,MATCH(loaded!Q836,countries,0)),IF(loaded!Q836="","0003",""))</f>
        <v>0003</v>
      </c>
      <c r="I836" t="e">
        <f>INDEX(atsi_codes,MATCH(loaded!S836,atsi,0))</f>
        <v>#N/A</v>
      </c>
      <c r="J836" t="e">
        <f>INDEX(lang_codes,MATCH(loaded!U836,lang,0))</f>
        <v>#N/A</v>
      </c>
      <c r="K836" s="6">
        <f>loaded!W836</f>
        <v>0</v>
      </c>
      <c r="L836" t="e">
        <f>INDEX(us_acc_codes,MATCH(loaded!Y836,us_acc,0))</f>
        <v>#N/A</v>
      </c>
      <c r="M836" t="e">
        <f>INDEX(client_codes,MATCH(loaded!AA836,client,0))</f>
        <v>#N/A</v>
      </c>
      <c r="N836" t="e">
        <f>INDEX(src_ref_codes,MATCH(loaded!AC836,src_ref,0))</f>
        <v>#N/A</v>
      </c>
      <c r="O836" s="89" t="e">
        <f>IF(stats!$Y$13,DATE(RIGHT(loaded!AE836,4),MID(loaded!AE836,3,2),LEFT(loaded!AE836,2)),DATE(RIGHT(loaded!AE836,4),MID(loaded!AE836,4,2),LEFT(loaded!AE836,2)))</f>
        <v>#VALUE!</v>
      </c>
      <c r="P836" s="89" t="e">
        <f>IF(stats!$Y$13,DATE(RIGHT(loaded!AG836,4),MID(loaded!AG836,3,2),LEFT(loaded!AG836,2)),DATE(RIGHT(loaded!AG836,4),MID(loaded!AG836,4,2),LEFT(loaded!AG836,2)))</f>
        <v>#VALUE!</v>
      </c>
      <c r="Q836" s="67" t="e">
        <f t="shared" si="27"/>
        <v>#VALUE!</v>
      </c>
      <c r="R836" t="e">
        <f>INDEX(reces_codes,MATCH(loaded!AI836,reason,0))</f>
        <v>#N/A</v>
      </c>
      <c r="S836" t="e">
        <f>INDEX(TDS_codes,MATCH(loaded!AK836,TDS,0))</f>
        <v>#N/A</v>
      </c>
      <c r="T836" t="e">
        <f>IF(M836=2,"",INDEX(method_codes,MATCH(loaded!AM836,method,0)))</f>
        <v>#N/A</v>
      </c>
      <c r="U836" t="e">
        <f>IF(M836=2,"",INDEX(inj_codes,MATCH(loaded!AO836,inj,0)))</f>
        <v>#N/A</v>
      </c>
      <c r="V836" t="e">
        <f>IF(M836=2,"",INDEX(drug_codes,MATCH(loaded!AQ836,drug,0)))</f>
        <v>#N/A</v>
      </c>
      <c r="W836" t="e">
        <f>IF(M836=2,"",_xlfn.IFNA(INDEX(drug_codes,MATCH(loaded!AS836,drug,0)),""))</f>
        <v>#N/A</v>
      </c>
      <c r="X836" t="e">
        <f>IF(M836=2,"",_xlfn.IFNA(INDEX(drug_codes,MATCH(loaded!AU836,drug,0)),""))</f>
        <v>#N/A</v>
      </c>
      <c r="Y836" t="e">
        <f>IF(M836=2,"",_xlfn.IFNA(INDEX(drug_codes,MATCH(loaded!AW836,drug,0)),""))</f>
        <v>#N/A</v>
      </c>
      <c r="Z836" t="e">
        <f>IF(M836=2,"",_xlfn.IFNA(INDEX(drug_codes,MATCH(loaded!AY836,drug,0)),""))</f>
        <v>#N/A</v>
      </c>
      <c r="AA836" t="e">
        <f>IF(M836=2,"",_xlfn.IFNA(INDEX(drug_codes,MATCH(loaded!BA836,drug,0)),""))</f>
        <v>#N/A</v>
      </c>
      <c r="AB836" t="e">
        <f>INDEX(MTT_codes,MATCH(loaded!BC836,MTT,0))</f>
        <v>#N/A</v>
      </c>
      <c r="AC836" t="str">
        <f>_xlfn.IFNA(INDEX(MTT_codes,MATCH(loaded!BE836,MTT,0)),"")</f>
        <v/>
      </c>
      <c r="AD836" t="str">
        <f>_xlfn.IFNA(INDEX(MTT_codes,MATCH(loaded!BG836,MTT,0)),"")</f>
        <v/>
      </c>
      <c r="AE836" t="str">
        <f>_xlfn.IFNA(INDEX(MTT_codes,MATCH(loaded!BI836,MTT,0)),"")</f>
        <v/>
      </c>
      <c r="AF836" t="str">
        <f>_xlfn.IFNA(INDEX(MTT_codes,MATCH(loaded!BK836,MTT,0)),"")</f>
        <v/>
      </c>
      <c r="AG836" t="str">
        <f>_xlfn.IFNA(INDEX(MTT_codes,MATCH(loaded!BM836,MTT,0)),"")</f>
        <v/>
      </c>
      <c r="AH836" t="e">
        <f>INDEX(liv_ar_codes,MATCH(loaded!BO836,liv_ar,0))</f>
        <v>#N/A</v>
      </c>
      <c r="AI836" t="str">
        <f>_xlfn.IFNA(INDEX(MTT_codes,MATCH(loaded!BQ836,MTT,0)),"")</f>
        <v/>
      </c>
      <c r="AJ836">
        <f>_xlfn.IFNA(INDEX(mental_codes,MATCH(loaded!BS836,mental,0)),9)</f>
        <v>9</v>
      </c>
    </row>
    <row r="837" spans="2:36">
      <c r="B837">
        <f>loaded!C837</f>
        <v>0</v>
      </c>
      <c r="C837">
        <f>loaded!I837</f>
        <v>0</v>
      </c>
      <c r="D837">
        <f>IF(loaded!K837="Male",1,IF(loaded!K837="Female",2,9))</f>
        <v>9</v>
      </c>
      <c r="E837" s="89" t="e">
        <f>IF(stats!$Y$13,DATE(RIGHT(loaded!M837,4),MID(loaded!M837,3,2),LEFT(loaded!M837,2)),DATE(RIGHT(loaded!M837,4), MID(loaded!M837,4,2),LEFT(loaded!M837,2)))</f>
        <v>#VALUE!</v>
      </c>
      <c r="F837" s="67" t="e">
        <f t="shared" si="26"/>
        <v>#VALUE!</v>
      </c>
      <c r="G837" t="str">
        <f>LEFT(loaded!O837,3)</f>
        <v/>
      </c>
      <c r="H837" s="67" t="str">
        <f>_xlfn.IFNA(INDEX(cntry_codes,MATCH(loaded!Q837,countries,0)),IF(loaded!Q837="","0003",""))</f>
        <v>0003</v>
      </c>
      <c r="I837" t="e">
        <f>INDEX(atsi_codes,MATCH(loaded!S837,atsi,0))</f>
        <v>#N/A</v>
      </c>
      <c r="J837" t="e">
        <f>INDEX(lang_codes,MATCH(loaded!U837,lang,0))</f>
        <v>#N/A</v>
      </c>
      <c r="K837" s="6">
        <f>loaded!W837</f>
        <v>0</v>
      </c>
      <c r="L837" t="e">
        <f>INDEX(us_acc_codes,MATCH(loaded!Y837,us_acc,0))</f>
        <v>#N/A</v>
      </c>
      <c r="M837" t="e">
        <f>INDEX(client_codes,MATCH(loaded!AA837,client,0))</f>
        <v>#N/A</v>
      </c>
      <c r="N837" t="e">
        <f>INDEX(src_ref_codes,MATCH(loaded!AC837,src_ref,0))</f>
        <v>#N/A</v>
      </c>
      <c r="O837" s="89" t="e">
        <f>IF(stats!$Y$13,DATE(RIGHT(loaded!AE837,4),MID(loaded!AE837,3,2),LEFT(loaded!AE837,2)),DATE(RIGHT(loaded!AE837,4),MID(loaded!AE837,4,2),LEFT(loaded!AE837,2)))</f>
        <v>#VALUE!</v>
      </c>
      <c r="P837" s="89" t="e">
        <f>IF(stats!$Y$13,DATE(RIGHT(loaded!AG837,4),MID(loaded!AG837,3,2),LEFT(loaded!AG837,2)),DATE(RIGHT(loaded!AG837,4),MID(loaded!AG837,4,2),LEFT(loaded!AG837,2)))</f>
        <v>#VALUE!</v>
      </c>
      <c r="Q837" s="67" t="e">
        <f t="shared" si="27"/>
        <v>#VALUE!</v>
      </c>
      <c r="R837" t="e">
        <f>INDEX(reces_codes,MATCH(loaded!AI837,reason,0))</f>
        <v>#N/A</v>
      </c>
      <c r="S837" t="e">
        <f>INDEX(TDS_codes,MATCH(loaded!AK837,TDS,0))</f>
        <v>#N/A</v>
      </c>
      <c r="T837" t="e">
        <f>IF(M837=2,"",INDEX(method_codes,MATCH(loaded!AM837,method,0)))</f>
        <v>#N/A</v>
      </c>
      <c r="U837" t="e">
        <f>IF(M837=2,"",INDEX(inj_codes,MATCH(loaded!AO837,inj,0)))</f>
        <v>#N/A</v>
      </c>
      <c r="V837" t="e">
        <f>IF(M837=2,"",INDEX(drug_codes,MATCH(loaded!AQ837,drug,0)))</f>
        <v>#N/A</v>
      </c>
      <c r="W837" t="e">
        <f>IF(M837=2,"",_xlfn.IFNA(INDEX(drug_codes,MATCH(loaded!AS837,drug,0)),""))</f>
        <v>#N/A</v>
      </c>
      <c r="X837" t="e">
        <f>IF(M837=2,"",_xlfn.IFNA(INDEX(drug_codes,MATCH(loaded!AU837,drug,0)),""))</f>
        <v>#N/A</v>
      </c>
      <c r="Y837" t="e">
        <f>IF(M837=2,"",_xlfn.IFNA(INDEX(drug_codes,MATCH(loaded!AW837,drug,0)),""))</f>
        <v>#N/A</v>
      </c>
      <c r="Z837" t="e">
        <f>IF(M837=2,"",_xlfn.IFNA(INDEX(drug_codes,MATCH(loaded!AY837,drug,0)),""))</f>
        <v>#N/A</v>
      </c>
      <c r="AA837" t="e">
        <f>IF(M837=2,"",_xlfn.IFNA(INDEX(drug_codes,MATCH(loaded!BA837,drug,0)),""))</f>
        <v>#N/A</v>
      </c>
      <c r="AB837" t="e">
        <f>INDEX(MTT_codes,MATCH(loaded!BC837,MTT,0))</f>
        <v>#N/A</v>
      </c>
      <c r="AC837" t="str">
        <f>_xlfn.IFNA(INDEX(MTT_codes,MATCH(loaded!BE837,MTT,0)),"")</f>
        <v/>
      </c>
      <c r="AD837" t="str">
        <f>_xlfn.IFNA(INDEX(MTT_codes,MATCH(loaded!BG837,MTT,0)),"")</f>
        <v/>
      </c>
      <c r="AE837" t="str">
        <f>_xlfn.IFNA(INDEX(MTT_codes,MATCH(loaded!BI837,MTT,0)),"")</f>
        <v/>
      </c>
      <c r="AF837" t="str">
        <f>_xlfn.IFNA(INDEX(MTT_codes,MATCH(loaded!BK837,MTT,0)),"")</f>
        <v/>
      </c>
      <c r="AG837" t="str">
        <f>_xlfn.IFNA(INDEX(MTT_codes,MATCH(loaded!BM837,MTT,0)),"")</f>
        <v/>
      </c>
      <c r="AH837" t="e">
        <f>INDEX(liv_ar_codes,MATCH(loaded!BO837,liv_ar,0))</f>
        <v>#N/A</v>
      </c>
      <c r="AI837" t="str">
        <f>_xlfn.IFNA(INDEX(MTT_codes,MATCH(loaded!BQ837,MTT,0)),"")</f>
        <v/>
      </c>
      <c r="AJ837">
        <f>_xlfn.IFNA(INDEX(mental_codes,MATCH(loaded!BS837,mental,0)),9)</f>
        <v>9</v>
      </c>
    </row>
    <row r="838" spans="2:36">
      <c r="B838">
        <f>loaded!C838</f>
        <v>0</v>
      </c>
      <c r="C838">
        <f>loaded!I838</f>
        <v>0</v>
      </c>
      <c r="D838">
        <f>IF(loaded!K838="Male",1,IF(loaded!K838="Female",2,9))</f>
        <v>9</v>
      </c>
      <c r="E838" s="89" t="e">
        <f>IF(stats!$Y$13,DATE(RIGHT(loaded!M838,4),MID(loaded!M838,3,2),LEFT(loaded!M838,2)),DATE(RIGHT(loaded!M838,4), MID(loaded!M838,4,2),LEFT(loaded!M838,2)))</f>
        <v>#VALUE!</v>
      </c>
      <c r="F838" s="67" t="e">
        <f t="shared" si="26"/>
        <v>#VALUE!</v>
      </c>
      <c r="G838" t="str">
        <f>LEFT(loaded!O838,3)</f>
        <v/>
      </c>
      <c r="H838" s="67" t="str">
        <f>_xlfn.IFNA(INDEX(cntry_codes,MATCH(loaded!Q838,countries,0)),IF(loaded!Q838="","0003",""))</f>
        <v>0003</v>
      </c>
      <c r="I838" t="e">
        <f>INDEX(atsi_codes,MATCH(loaded!S838,atsi,0))</f>
        <v>#N/A</v>
      </c>
      <c r="J838" t="e">
        <f>INDEX(lang_codes,MATCH(loaded!U838,lang,0))</f>
        <v>#N/A</v>
      </c>
      <c r="K838" s="6">
        <f>loaded!W838</f>
        <v>0</v>
      </c>
      <c r="L838" t="e">
        <f>INDEX(us_acc_codes,MATCH(loaded!Y838,us_acc,0))</f>
        <v>#N/A</v>
      </c>
      <c r="M838" t="e">
        <f>INDEX(client_codes,MATCH(loaded!AA838,client,0))</f>
        <v>#N/A</v>
      </c>
      <c r="N838" t="e">
        <f>INDEX(src_ref_codes,MATCH(loaded!AC838,src_ref,0))</f>
        <v>#N/A</v>
      </c>
      <c r="O838" s="89" t="e">
        <f>IF(stats!$Y$13,DATE(RIGHT(loaded!AE838,4),MID(loaded!AE838,3,2),LEFT(loaded!AE838,2)),DATE(RIGHT(loaded!AE838,4),MID(loaded!AE838,4,2),LEFT(loaded!AE838,2)))</f>
        <v>#VALUE!</v>
      </c>
      <c r="P838" s="89" t="e">
        <f>IF(stats!$Y$13,DATE(RIGHT(loaded!AG838,4),MID(loaded!AG838,3,2),LEFT(loaded!AG838,2)),DATE(RIGHT(loaded!AG838,4),MID(loaded!AG838,4,2),LEFT(loaded!AG838,2)))</f>
        <v>#VALUE!</v>
      </c>
      <c r="Q838" s="67" t="e">
        <f t="shared" si="27"/>
        <v>#VALUE!</v>
      </c>
      <c r="R838" t="e">
        <f>INDEX(reces_codes,MATCH(loaded!AI838,reason,0))</f>
        <v>#N/A</v>
      </c>
      <c r="S838" t="e">
        <f>INDEX(TDS_codes,MATCH(loaded!AK838,TDS,0))</f>
        <v>#N/A</v>
      </c>
      <c r="T838" t="e">
        <f>IF(M838=2,"",INDEX(method_codes,MATCH(loaded!AM838,method,0)))</f>
        <v>#N/A</v>
      </c>
      <c r="U838" t="e">
        <f>IF(M838=2,"",INDEX(inj_codes,MATCH(loaded!AO838,inj,0)))</f>
        <v>#N/A</v>
      </c>
      <c r="V838" t="e">
        <f>IF(M838=2,"",INDEX(drug_codes,MATCH(loaded!AQ838,drug,0)))</f>
        <v>#N/A</v>
      </c>
      <c r="W838" t="e">
        <f>IF(M838=2,"",_xlfn.IFNA(INDEX(drug_codes,MATCH(loaded!AS838,drug,0)),""))</f>
        <v>#N/A</v>
      </c>
      <c r="X838" t="e">
        <f>IF(M838=2,"",_xlfn.IFNA(INDEX(drug_codes,MATCH(loaded!AU838,drug,0)),""))</f>
        <v>#N/A</v>
      </c>
      <c r="Y838" t="e">
        <f>IF(M838=2,"",_xlfn.IFNA(INDEX(drug_codes,MATCH(loaded!AW838,drug,0)),""))</f>
        <v>#N/A</v>
      </c>
      <c r="Z838" t="e">
        <f>IF(M838=2,"",_xlfn.IFNA(INDEX(drug_codes,MATCH(loaded!AY838,drug,0)),""))</f>
        <v>#N/A</v>
      </c>
      <c r="AA838" t="e">
        <f>IF(M838=2,"",_xlfn.IFNA(INDEX(drug_codes,MATCH(loaded!BA838,drug,0)),""))</f>
        <v>#N/A</v>
      </c>
      <c r="AB838" t="e">
        <f>INDEX(MTT_codes,MATCH(loaded!BC838,MTT,0))</f>
        <v>#N/A</v>
      </c>
      <c r="AC838" t="str">
        <f>_xlfn.IFNA(INDEX(MTT_codes,MATCH(loaded!BE838,MTT,0)),"")</f>
        <v/>
      </c>
      <c r="AD838" t="str">
        <f>_xlfn.IFNA(INDEX(MTT_codes,MATCH(loaded!BG838,MTT,0)),"")</f>
        <v/>
      </c>
      <c r="AE838" t="str">
        <f>_xlfn.IFNA(INDEX(MTT_codes,MATCH(loaded!BI838,MTT,0)),"")</f>
        <v/>
      </c>
      <c r="AF838" t="str">
        <f>_xlfn.IFNA(INDEX(MTT_codes,MATCH(loaded!BK838,MTT,0)),"")</f>
        <v/>
      </c>
      <c r="AG838" t="str">
        <f>_xlfn.IFNA(INDEX(MTT_codes,MATCH(loaded!BM838,MTT,0)),"")</f>
        <v/>
      </c>
      <c r="AH838" t="e">
        <f>INDEX(liv_ar_codes,MATCH(loaded!BO838,liv_ar,0))</f>
        <v>#N/A</v>
      </c>
      <c r="AI838" t="str">
        <f>_xlfn.IFNA(INDEX(MTT_codes,MATCH(loaded!BQ838,MTT,0)),"")</f>
        <v/>
      </c>
      <c r="AJ838">
        <f>_xlfn.IFNA(INDEX(mental_codes,MATCH(loaded!BS838,mental,0)),9)</f>
        <v>9</v>
      </c>
    </row>
    <row r="839" spans="2:36">
      <c r="B839">
        <f>loaded!C839</f>
        <v>0</v>
      </c>
      <c r="C839">
        <f>loaded!I839</f>
        <v>0</v>
      </c>
      <c r="D839">
        <f>IF(loaded!K839="Male",1,IF(loaded!K839="Female",2,9))</f>
        <v>9</v>
      </c>
      <c r="E839" s="89" t="e">
        <f>IF(stats!$Y$13,DATE(RIGHT(loaded!M839,4),MID(loaded!M839,3,2),LEFT(loaded!M839,2)),DATE(RIGHT(loaded!M839,4), MID(loaded!M839,4,2),LEFT(loaded!M839,2)))</f>
        <v>#VALUE!</v>
      </c>
      <c r="F839" s="67" t="e">
        <f t="shared" si="26"/>
        <v>#VALUE!</v>
      </c>
      <c r="G839" t="str">
        <f>LEFT(loaded!O839,3)</f>
        <v/>
      </c>
      <c r="H839" s="67" t="str">
        <f>_xlfn.IFNA(INDEX(cntry_codes,MATCH(loaded!Q839,countries,0)),IF(loaded!Q839="","0003",""))</f>
        <v>0003</v>
      </c>
      <c r="I839" t="e">
        <f>INDEX(atsi_codes,MATCH(loaded!S839,atsi,0))</f>
        <v>#N/A</v>
      </c>
      <c r="J839" t="e">
        <f>INDEX(lang_codes,MATCH(loaded!U839,lang,0))</f>
        <v>#N/A</v>
      </c>
      <c r="K839" s="6">
        <f>loaded!W839</f>
        <v>0</v>
      </c>
      <c r="L839" t="e">
        <f>INDEX(us_acc_codes,MATCH(loaded!Y839,us_acc,0))</f>
        <v>#N/A</v>
      </c>
      <c r="M839" t="e">
        <f>INDEX(client_codes,MATCH(loaded!AA839,client,0))</f>
        <v>#N/A</v>
      </c>
      <c r="N839" t="e">
        <f>INDEX(src_ref_codes,MATCH(loaded!AC839,src_ref,0))</f>
        <v>#N/A</v>
      </c>
      <c r="O839" s="89" t="e">
        <f>IF(stats!$Y$13,DATE(RIGHT(loaded!AE839,4),MID(loaded!AE839,3,2),LEFT(loaded!AE839,2)),DATE(RIGHT(loaded!AE839,4),MID(loaded!AE839,4,2),LEFT(loaded!AE839,2)))</f>
        <v>#VALUE!</v>
      </c>
      <c r="P839" s="89" t="e">
        <f>IF(stats!$Y$13,DATE(RIGHT(loaded!AG839,4),MID(loaded!AG839,3,2),LEFT(loaded!AG839,2)),DATE(RIGHT(loaded!AG839,4),MID(loaded!AG839,4,2),LEFT(loaded!AG839,2)))</f>
        <v>#VALUE!</v>
      </c>
      <c r="Q839" s="67" t="e">
        <f t="shared" si="27"/>
        <v>#VALUE!</v>
      </c>
      <c r="R839" t="e">
        <f>INDEX(reces_codes,MATCH(loaded!AI839,reason,0))</f>
        <v>#N/A</v>
      </c>
      <c r="S839" t="e">
        <f>INDEX(TDS_codes,MATCH(loaded!AK839,TDS,0))</f>
        <v>#N/A</v>
      </c>
      <c r="T839" t="e">
        <f>IF(M839=2,"",INDEX(method_codes,MATCH(loaded!AM839,method,0)))</f>
        <v>#N/A</v>
      </c>
      <c r="U839" t="e">
        <f>IF(M839=2,"",INDEX(inj_codes,MATCH(loaded!AO839,inj,0)))</f>
        <v>#N/A</v>
      </c>
      <c r="V839" t="e">
        <f>IF(M839=2,"",INDEX(drug_codes,MATCH(loaded!AQ839,drug,0)))</f>
        <v>#N/A</v>
      </c>
      <c r="W839" t="e">
        <f>IF(M839=2,"",_xlfn.IFNA(INDEX(drug_codes,MATCH(loaded!AS839,drug,0)),""))</f>
        <v>#N/A</v>
      </c>
      <c r="X839" t="e">
        <f>IF(M839=2,"",_xlfn.IFNA(INDEX(drug_codes,MATCH(loaded!AU839,drug,0)),""))</f>
        <v>#N/A</v>
      </c>
      <c r="Y839" t="e">
        <f>IF(M839=2,"",_xlfn.IFNA(INDEX(drug_codes,MATCH(loaded!AW839,drug,0)),""))</f>
        <v>#N/A</v>
      </c>
      <c r="Z839" t="e">
        <f>IF(M839=2,"",_xlfn.IFNA(INDEX(drug_codes,MATCH(loaded!AY839,drug,0)),""))</f>
        <v>#N/A</v>
      </c>
      <c r="AA839" t="e">
        <f>IF(M839=2,"",_xlfn.IFNA(INDEX(drug_codes,MATCH(loaded!BA839,drug,0)),""))</f>
        <v>#N/A</v>
      </c>
      <c r="AB839" t="e">
        <f>INDEX(MTT_codes,MATCH(loaded!BC839,MTT,0))</f>
        <v>#N/A</v>
      </c>
      <c r="AC839" t="str">
        <f>_xlfn.IFNA(INDEX(MTT_codes,MATCH(loaded!BE839,MTT,0)),"")</f>
        <v/>
      </c>
      <c r="AD839" t="str">
        <f>_xlfn.IFNA(INDEX(MTT_codes,MATCH(loaded!BG839,MTT,0)),"")</f>
        <v/>
      </c>
      <c r="AE839" t="str">
        <f>_xlfn.IFNA(INDEX(MTT_codes,MATCH(loaded!BI839,MTT,0)),"")</f>
        <v/>
      </c>
      <c r="AF839" t="str">
        <f>_xlfn.IFNA(INDEX(MTT_codes,MATCH(loaded!BK839,MTT,0)),"")</f>
        <v/>
      </c>
      <c r="AG839" t="str">
        <f>_xlfn.IFNA(INDEX(MTT_codes,MATCH(loaded!BM839,MTT,0)),"")</f>
        <v/>
      </c>
      <c r="AH839" t="e">
        <f>INDEX(liv_ar_codes,MATCH(loaded!BO839,liv_ar,0))</f>
        <v>#N/A</v>
      </c>
      <c r="AI839" t="str">
        <f>_xlfn.IFNA(INDEX(MTT_codes,MATCH(loaded!BQ839,MTT,0)),"")</f>
        <v/>
      </c>
      <c r="AJ839">
        <f>_xlfn.IFNA(INDEX(mental_codes,MATCH(loaded!BS839,mental,0)),9)</f>
        <v>9</v>
      </c>
    </row>
    <row r="840" spans="2:36">
      <c r="B840">
        <f>loaded!C840</f>
        <v>0</v>
      </c>
      <c r="C840">
        <f>loaded!I840</f>
        <v>0</v>
      </c>
      <c r="D840">
        <f>IF(loaded!K840="Male",1,IF(loaded!K840="Female",2,9))</f>
        <v>9</v>
      </c>
      <c r="E840" s="89" t="e">
        <f>IF(stats!$Y$13,DATE(RIGHT(loaded!M840,4),MID(loaded!M840,3,2),LEFT(loaded!M840,2)),DATE(RIGHT(loaded!M840,4), MID(loaded!M840,4,2),LEFT(loaded!M840,2)))</f>
        <v>#VALUE!</v>
      </c>
      <c r="F840" s="67" t="e">
        <f t="shared" si="26"/>
        <v>#VALUE!</v>
      </c>
      <c r="G840" t="str">
        <f>LEFT(loaded!O840,3)</f>
        <v/>
      </c>
      <c r="H840" s="67" t="str">
        <f>_xlfn.IFNA(INDEX(cntry_codes,MATCH(loaded!Q840,countries,0)),IF(loaded!Q840="","0003",""))</f>
        <v>0003</v>
      </c>
      <c r="I840" t="e">
        <f>INDEX(atsi_codes,MATCH(loaded!S840,atsi,0))</f>
        <v>#N/A</v>
      </c>
      <c r="J840" t="e">
        <f>INDEX(lang_codes,MATCH(loaded!U840,lang,0))</f>
        <v>#N/A</v>
      </c>
      <c r="K840" s="6">
        <f>loaded!W840</f>
        <v>0</v>
      </c>
      <c r="L840" t="e">
        <f>INDEX(us_acc_codes,MATCH(loaded!Y840,us_acc,0))</f>
        <v>#N/A</v>
      </c>
      <c r="M840" t="e">
        <f>INDEX(client_codes,MATCH(loaded!AA840,client,0))</f>
        <v>#N/A</v>
      </c>
      <c r="N840" t="e">
        <f>INDEX(src_ref_codes,MATCH(loaded!AC840,src_ref,0))</f>
        <v>#N/A</v>
      </c>
      <c r="O840" s="89" t="e">
        <f>IF(stats!$Y$13,DATE(RIGHT(loaded!AE840,4),MID(loaded!AE840,3,2),LEFT(loaded!AE840,2)),DATE(RIGHT(loaded!AE840,4),MID(loaded!AE840,4,2),LEFT(loaded!AE840,2)))</f>
        <v>#VALUE!</v>
      </c>
      <c r="P840" s="89" t="e">
        <f>IF(stats!$Y$13,DATE(RIGHT(loaded!AG840,4),MID(loaded!AG840,3,2),LEFT(loaded!AG840,2)),DATE(RIGHT(loaded!AG840,4),MID(loaded!AG840,4,2),LEFT(loaded!AG840,2)))</f>
        <v>#VALUE!</v>
      </c>
      <c r="Q840" s="67" t="e">
        <f t="shared" si="27"/>
        <v>#VALUE!</v>
      </c>
      <c r="R840" t="e">
        <f>INDEX(reces_codes,MATCH(loaded!AI840,reason,0))</f>
        <v>#N/A</v>
      </c>
      <c r="S840" t="e">
        <f>INDEX(TDS_codes,MATCH(loaded!AK840,TDS,0))</f>
        <v>#N/A</v>
      </c>
      <c r="T840" t="e">
        <f>IF(M840=2,"",INDEX(method_codes,MATCH(loaded!AM840,method,0)))</f>
        <v>#N/A</v>
      </c>
      <c r="U840" t="e">
        <f>IF(M840=2,"",INDEX(inj_codes,MATCH(loaded!AO840,inj,0)))</f>
        <v>#N/A</v>
      </c>
      <c r="V840" t="e">
        <f>IF(M840=2,"",INDEX(drug_codes,MATCH(loaded!AQ840,drug,0)))</f>
        <v>#N/A</v>
      </c>
      <c r="W840" t="e">
        <f>IF(M840=2,"",_xlfn.IFNA(INDEX(drug_codes,MATCH(loaded!AS840,drug,0)),""))</f>
        <v>#N/A</v>
      </c>
      <c r="X840" t="e">
        <f>IF(M840=2,"",_xlfn.IFNA(INDEX(drug_codes,MATCH(loaded!AU840,drug,0)),""))</f>
        <v>#N/A</v>
      </c>
      <c r="Y840" t="e">
        <f>IF(M840=2,"",_xlfn.IFNA(INDEX(drug_codes,MATCH(loaded!AW840,drug,0)),""))</f>
        <v>#N/A</v>
      </c>
      <c r="Z840" t="e">
        <f>IF(M840=2,"",_xlfn.IFNA(INDEX(drug_codes,MATCH(loaded!AY840,drug,0)),""))</f>
        <v>#N/A</v>
      </c>
      <c r="AA840" t="e">
        <f>IF(M840=2,"",_xlfn.IFNA(INDEX(drug_codes,MATCH(loaded!BA840,drug,0)),""))</f>
        <v>#N/A</v>
      </c>
      <c r="AB840" t="e">
        <f>INDEX(MTT_codes,MATCH(loaded!BC840,MTT,0))</f>
        <v>#N/A</v>
      </c>
      <c r="AC840" t="str">
        <f>_xlfn.IFNA(INDEX(MTT_codes,MATCH(loaded!BE840,MTT,0)),"")</f>
        <v/>
      </c>
      <c r="AD840" t="str">
        <f>_xlfn.IFNA(INDEX(MTT_codes,MATCH(loaded!BG840,MTT,0)),"")</f>
        <v/>
      </c>
      <c r="AE840" t="str">
        <f>_xlfn.IFNA(INDEX(MTT_codes,MATCH(loaded!BI840,MTT,0)),"")</f>
        <v/>
      </c>
      <c r="AF840" t="str">
        <f>_xlfn.IFNA(INDEX(MTT_codes,MATCH(loaded!BK840,MTT,0)),"")</f>
        <v/>
      </c>
      <c r="AG840" t="str">
        <f>_xlfn.IFNA(INDEX(MTT_codes,MATCH(loaded!BM840,MTT,0)),"")</f>
        <v/>
      </c>
      <c r="AH840" t="e">
        <f>INDEX(liv_ar_codes,MATCH(loaded!BO840,liv_ar,0))</f>
        <v>#N/A</v>
      </c>
      <c r="AI840" t="str">
        <f>_xlfn.IFNA(INDEX(MTT_codes,MATCH(loaded!BQ840,MTT,0)),"")</f>
        <v/>
      </c>
      <c r="AJ840">
        <f>_xlfn.IFNA(INDEX(mental_codes,MATCH(loaded!BS840,mental,0)),9)</f>
        <v>9</v>
      </c>
    </row>
    <row r="841" spans="2:36">
      <c r="B841">
        <f>loaded!C841</f>
        <v>0</v>
      </c>
      <c r="C841">
        <f>loaded!I841</f>
        <v>0</v>
      </c>
      <c r="D841">
        <f>IF(loaded!K841="Male",1,IF(loaded!K841="Female",2,9))</f>
        <v>9</v>
      </c>
      <c r="E841" s="89" t="e">
        <f>IF(stats!$Y$13,DATE(RIGHT(loaded!M841,4),MID(loaded!M841,3,2),LEFT(loaded!M841,2)),DATE(RIGHT(loaded!M841,4), MID(loaded!M841,4,2),LEFT(loaded!M841,2)))</f>
        <v>#VALUE!</v>
      </c>
      <c r="F841" s="67" t="e">
        <f t="shared" si="26"/>
        <v>#VALUE!</v>
      </c>
      <c r="G841" t="str">
        <f>LEFT(loaded!O841,3)</f>
        <v/>
      </c>
      <c r="H841" s="67" t="str">
        <f>_xlfn.IFNA(INDEX(cntry_codes,MATCH(loaded!Q841,countries,0)),IF(loaded!Q841="","0003",""))</f>
        <v>0003</v>
      </c>
      <c r="I841" t="e">
        <f>INDEX(atsi_codes,MATCH(loaded!S841,atsi,0))</f>
        <v>#N/A</v>
      </c>
      <c r="J841" t="e">
        <f>INDEX(lang_codes,MATCH(loaded!U841,lang,0))</f>
        <v>#N/A</v>
      </c>
      <c r="K841" s="6">
        <f>loaded!W841</f>
        <v>0</v>
      </c>
      <c r="L841" t="e">
        <f>INDEX(us_acc_codes,MATCH(loaded!Y841,us_acc,0))</f>
        <v>#N/A</v>
      </c>
      <c r="M841" t="e">
        <f>INDEX(client_codes,MATCH(loaded!AA841,client,0))</f>
        <v>#N/A</v>
      </c>
      <c r="N841" t="e">
        <f>INDEX(src_ref_codes,MATCH(loaded!AC841,src_ref,0))</f>
        <v>#N/A</v>
      </c>
      <c r="O841" s="89" t="e">
        <f>IF(stats!$Y$13,DATE(RIGHT(loaded!AE841,4),MID(loaded!AE841,3,2),LEFT(loaded!AE841,2)),DATE(RIGHT(loaded!AE841,4),MID(loaded!AE841,4,2),LEFT(loaded!AE841,2)))</f>
        <v>#VALUE!</v>
      </c>
      <c r="P841" s="89" t="e">
        <f>IF(stats!$Y$13,DATE(RIGHT(loaded!AG841,4),MID(loaded!AG841,3,2),LEFT(loaded!AG841,2)),DATE(RIGHT(loaded!AG841,4),MID(loaded!AG841,4,2),LEFT(loaded!AG841,2)))</f>
        <v>#VALUE!</v>
      </c>
      <c r="Q841" s="67" t="e">
        <f t="shared" si="27"/>
        <v>#VALUE!</v>
      </c>
      <c r="R841" t="e">
        <f>INDEX(reces_codes,MATCH(loaded!AI841,reason,0))</f>
        <v>#N/A</v>
      </c>
      <c r="S841" t="e">
        <f>INDEX(TDS_codes,MATCH(loaded!AK841,TDS,0))</f>
        <v>#N/A</v>
      </c>
      <c r="T841" t="e">
        <f>IF(M841=2,"",INDEX(method_codes,MATCH(loaded!AM841,method,0)))</f>
        <v>#N/A</v>
      </c>
      <c r="U841" t="e">
        <f>IF(M841=2,"",INDEX(inj_codes,MATCH(loaded!AO841,inj,0)))</f>
        <v>#N/A</v>
      </c>
      <c r="V841" t="e">
        <f>IF(M841=2,"",INDEX(drug_codes,MATCH(loaded!AQ841,drug,0)))</f>
        <v>#N/A</v>
      </c>
      <c r="W841" t="e">
        <f>IF(M841=2,"",_xlfn.IFNA(INDEX(drug_codes,MATCH(loaded!AS841,drug,0)),""))</f>
        <v>#N/A</v>
      </c>
      <c r="X841" t="e">
        <f>IF(M841=2,"",_xlfn.IFNA(INDEX(drug_codes,MATCH(loaded!AU841,drug,0)),""))</f>
        <v>#N/A</v>
      </c>
      <c r="Y841" t="e">
        <f>IF(M841=2,"",_xlfn.IFNA(INDEX(drug_codes,MATCH(loaded!AW841,drug,0)),""))</f>
        <v>#N/A</v>
      </c>
      <c r="Z841" t="e">
        <f>IF(M841=2,"",_xlfn.IFNA(INDEX(drug_codes,MATCH(loaded!AY841,drug,0)),""))</f>
        <v>#N/A</v>
      </c>
      <c r="AA841" t="e">
        <f>IF(M841=2,"",_xlfn.IFNA(INDEX(drug_codes,MATCH(loaded!BA841,drug,0)),""))</f>
        <v>#N/A</v>
      </c>
      <c r="AB841" t="e">
        <f>INDEX(MTT_codes,MATCH(loaded!BC841,MTT,0))</f>
        <v>#N/A</v>
      </c>
      <c r="AC841" t="str">
        <f>_xlfn.IFNA(INDEX(MTT_codes,MATCH(loaded!BE841,MTT,0)),"")</f>
        <v/>
      </c>
      <c r="AD841" t="str">
        <f>_xlfn.IFNA(INDEX(MTT_codes,MATCH(loaded!BG841,MTT,0)),"")</f>
        <v/>
      </c>
      <c r="AE841" t="str">
        <f>_xlfn.IFNA(INDEX(MTT_codes,MATCH(loaded!BI841,MTT,0)),"")</f>
        <v/>
      </c>
      <c r="AF841" t="str">
        <f>_xlfn.IFNA(INDEX(MTT_codes,MATCH(loaded!BK841,MTT,0)),"")</f>
        <v/>
      </c>
      <c r="AG841" t="str">
        <f>_xlfn.IFNA(INDEX(MTT_codes,MATCH(loaded!BM841,MTT,0)),"")</f>
        <v/>
      </c>
      <c r="AH841" t="e">
        <f>INDEX(liv_ar_codes,MATCH(loaded!BO841,liv_ar,0))</f>
        <v>#N/A</v>
      </c>
      <c r="AI841" t="str">
        <f>_xlfn.IFNA(INDEX(MTT_codes,MATCH(loaded!BQ841,MTT,0)),"")</f>
        <v/>
      </c>
      <c r="AJ841">
        <f>_xlfn.IFNA(INDEX(mental_codes,MATCH(loaded!BS841,mental,0)),9)</f>
        <v>9</v>
      </c>
    </row>
    <row r="842" spans="2:36">
      <c r="B842">
        <f>loaded!C842</f>
        <v>0</v>
      </c>
      <c r="C842">
        <f>loaded!I842</f>
        <v>0</v>
      </c>
      <c r="D842">
        <f>IF(loaded!K842="Male",1,IF(loaded!K842="Female",2,9))</f>
        <v>9</v>
      </c>
      <c r="E842" s="89" t="e">
        <f>IF(stats!$Y$13,DATE(RIGHT(loaded!M842,4),MID(loaded!M842,3,2),LEFT(loaded!M842,2)),DATE(RIGHT(loaded!M842,4), MID(loaded!M842,4,2),LEFT(loaded!M842,2)))</f>
        <v>#VALUE!</v>
      </c>
      <c r="F842" s="67" t="e">
        <f t="shared" si="26"/>
        <v>#VALUE!</v>
      </c>
      <c r="G842" t="str">
        <f>LEFT(loaded!O842,3)</f>
        <v/>
      </c>
      <c r="H842" s="67" t="str">
        <f>_xlfn.IFNA(INDEX(cntry_codes,MATCH(loaded!Q842,countries,0)),IF(loaded!Q842="","0003",""))</f>
        <v>0003</v>
      </c>
      <c r="I842" t="e">
        <f>INDEX(atsi_codes,MATCH(loaded!S842,atsi,0))</f>
        <v>#N/A</v>
      </c>
      <c r="J842" t="e">
        <f>INDEX(lang_codes,MATCH(loaded!U842,lang,0))</f>
        <v>#N/A</v>
      </c>
      <c r="K842" s="6">
        <f>loaded!W842</f>
        <v>0</v>
      </c>
      <c r="L842" t="e">
        <f>INDEX(us_acc_codes,MATCH(loaded!Y842,us_acc,0))</f>
        <v>#N/A</v>
      </c>
      <c r="M842" t="e">
        <f>INDEX(client_codes,MATCH(loaded!AA842,client,0))</f>
        <v>#N/A</v>
      </c>
      <c r="N842" t="e">
        <f>INDEX(src_ref_codes,MATCH(loaded!AC842,src_ref,0))</f>
        <v>#N/A</v>
      </c>
      <c r="O842" s="89" t="e">
        <f>IF(stats!$Y$13,DATE(RIGHT(loaded!AE842,4),MID(loaded!AE842,3,2),LEFT(loaded!AE842,2)),DATE(RIGHT(loaded!AE842,4),MID(loaded!AE842,4,2),LEFT(loaded!AE842,2)))</f>
        <v>#VALUE!</v>
      </c>
      <c r="P842" s="89" t="e">
        <f>IF(stats!$Y$13,DATE(RIGHT(loaded!AG842,4),MID(loaded!AG842,3,2),LEFT(loaded!AG842,2)),DATE(RIGHT(loaded!AG842,4),MID(loaded!AG842,4,2),LEFT(loaded!AG842,2)))</f>
        <v>#VALUE!</v>
      </c>
      <c r="Q842" s="67" t="e">
        <f t="shared" si="27"/>
        <v>#VALUE!</v>
      </c>
      <c r="R842" t="e">
        <f>INDEX(reces_codes,MATCH(loaded!AI842,reason,0))</f>
        <v>#N/A</v>
      </c>
      <c r="S842" t="e">
        <f>INDEX(TDS_codes,MATCH(loaded!AK842,TDS,0))</f>
        <v>#N/A</v>
      </c>
      <c r="T842" t="e">
        <f>IF(M842=2,"",INDEX(method_codes,MATCH(loaded!AM842,method,0)))</f>
        <v>#N/A</v>
      </c>
      <c r="U842" t="e">
        <f>IF(M842=2,"",INDEX(inj_codes,MATCH(loaded!AO842,inj,0)))</f>
        <v>#N/A</v>
      </c>
      <c r="V842" t="e">
        <f>IF(M842=2,"",INDEX(drug_codes,MATCH(loaded!AQ842,drug,0)))</f>
        <v>#N/A</v>
      </c>
      <c r="W842" t="e">
        <f>IF(M842=2,"",_xlfn.IFNA(INDEX(drug_codes,MATCH(loaded!AS842,drug,0)),""))</f>
        <v>#N/A</v>
      </c>
      <c r="X842" t="e">
        <f>IF(M842=2,"",_xlfn.IFNA(INDEX(drug_codes,MATCH(loaded!AU842,drug,0)),""))</f>
        <v>#N/A</v>
      </c>
      <c r="Y842" t="e">
        <f>IF(M842=2,"",_xlfn.IFNA(INDEX(drug_codes,MATCH(loaded!AW842,drug,0)),""))</f>
        <v>#N/A</v>
      </c>
      <c r="Z842" t="e">
        <f>IF(M842=2,"",_xlfn.IFNA(INDEX(drug_codes,MATCH(loaded!AY842,drug,0)),""))</f>
        <v>#N/A</v>
      </c>
      <c r="AA842" t="e">
        <f>IF(M842=2,"",_xlfn.IFNA(INDEX(drug_codes,MATCH(loaded!BA842,drug,0)),""))</f>
        <v>#N/A</v>
      </c>
      <c r="AB842" t="e">
        <f>INDEX(MTT_codes,MATCH(loaded!BC842,MTT,0))</f>
        <v>#N/A</v>
      </c>
      <c r="AC842" t="str">
        <f>_xlfn.IFNA(INDEX(MTT_codes,MATCH(loaded!BE842,MTT,0)),"")</f>
        <v/>
      </c>
      <c r="AD842" t="str">
        <f>_xlfn.IFNA(INDEX(MTT_codes,MATCH(loaded!BG842,MTT,0)),"")</f>
        <v/>
      </c>
      <c r="AE842" t="str">
        <f>_xlfn.IFNA(INDEX(MTT_codes,MATCH(loaded!BI842,MTT,0)),"")</f>
        <v/>
      </c>
      <c r="AF842" t="str">
        <f>_xlfn.IFNA(INDEX(MTT_codes,MATCH(loaded!BK842,MTT,0)),"")</f>
        <v/>
      </c>
      <c r="AG842" t="str">
        <f>_xlfn.IFNA(INDEX(MTT_codes,MATCH(loaded!BM842,MTT,0)),"")</f>
        <v/>
      </c>
      <c r="AH842" t="e">
        <f>INDEX(liv_ar_codes,MATCH(loaded!BO842,liv_ar,0))</f>
        <v>#N/A</v>
      </c>
      <c r="AI842" t="str">
        <f>_xlfn.IFNA(INDEX(MTT_codes,MATCH(loaded!BQ842,MTT,0)),"")</f>
        <v/>
      </c>
      <c r="AJ842">
        <f>_xlfn.IFNA(INDEX(mental_codes,MATCH(loaded!BS842,mental,0)),9)</f>
        <v>9</v>
      </c>
    </row>
    <row r="843" spans="2:36">
      <c r="B843">
        <f>loaded!C843</f>
        <v>0</v>
      </c>
      <c r="C843">
        <f>loaded!I843</f>
        <v>0</v>
      </c>
      <c r="D843">
        <f>IF(loaded!K843="Male",1,IF(loaded!K843="Female",2,9))</f>
        <v>9</v>
      </c>
      <c r="E843" s="89" t="e">
        <f>IF(stats!$Y$13,DATE(RIGHT(loaded!M843,4),MID(loaded!M843,3,2),LEFT(loaded!M843,2)),DATE(RIGHT(loaded!M843,4), MID(loaded!M843,4,2),LEFT(loaded!M843,2)))</f>
        <v>#VALUE!</v>
      </c>
      <c r="F843" s="67" t="e">
        <f t="shared" si="26"/>
        <v>#VALUE!</v>
      </c>
      <c r="G843" t="str">
        <f>LEFT(loaded!O843,3)</f>
        <v/>
      </c>
      <c r="H843" s="67" t="str">
        <f>_xlfn.IFNA(INDEX(cntry_codes,MATCH(loaded!Q843,countries,0)),IF(loaded!Q843="","0003",""))</f>
        <v>0003</v>
      </c>
      <c r="I843" t="e">
        <f>INDEX(atsi_codes,MATCH(loaded!S843,atsi,0))</f>
        <v>#N/A</v>
      </c>
      <c r="J843" t="e">
        <f>INDEX(lang_codes,MATCH(loaded!U843,lang,0))</f>
        <v>#N/A</v>
      </c>
      <c r="K843" s="6">
        <f>loaded!W843</f>
        <v>0</v>
      </c>
      <c r="L843" t="e">
        <f>INDEX(us_acc_codes,MATCH(loaded!Y843,us_acc,0))</f>
        <v>#N/A</v>
      </c>
      <c r="M843" t="e">
        <f>INDEX(client_codes,MATCH(loaded!AA843,client,0))</f>
        <v>#N/A</v>
      </c>
      <c r="N843" t="e">
        <f>INDEX(src_ref_codes,MATCH(loaded!AC843,src_ref,0))</f>
        <v>#N/A</v>
      </c>
      <c r="O843" s="89" t="e">
        <f>IF(stats!$Y$13,DATE(RIGHT(loaded!AE843,4),MID(loaded!AE843,3,2),LEFT(loaded!AE843,2)),DATE(RIGHT(loaded!AE843,4),MID(loaded!AE843,4,2),LEFT(loaded!AE843,2)))</f>
        <v>#VALUE!</v>
      </c>
      <c r="P843" s="89" t="e">
        <f>IF(stats!$Y$13,DATE(RIGHT(loaded!AG843,4),MID(loaded!AG843,3,2),LEFT(loaded!AG843,2)),DATE(RIGHT(loaded!AG843,4),MID(loaded!AG843,4,2),LEFT(loaded!AG843,2)))</f>
        <v>#VALUE!</v>
      </c>
      <c r="Q843" s="67" t="e">
        <f t="shared" si="27"/>
        <v>#VALUE!</v>
      </c>
      <c r="R843" t="e">
        <f>INDEX(reces_codes,MATCH(loaded!AI843,reason,0))</f>
        <v>#N/A</v>
      </c>
      <c r="S843" t="e">
        <f>INDEX(TDS_codes,MATCH(loaded!AK843,TDS,0))</f>
        <v>#N/A</v>
      </c>
      <c r="T843" t="e">
        <f>IF(M843=2,"",INDEX(method_codes,MATCH(loaded!AM843,method,0)))</f>
        <v>#N/A</v>
      </c>
      <c r="U843" t="e">
        <f>IF(M843=2,"",INDEX(inj_codes,MATCH(loaded!AO843,inj,0)))</f>
        <v>#N/A</v>
      </c>
      <c r="V843" t="e">
        <f>IF(M843=2,"",INDEX(drug_codes,MATCH(loaded!AQ843,drug,0)))</f>
        <v>#N/A</v>
      </c>
      <c r="W843" t="e">
        <f>IF(M843=2,"",_xlfn.IFNA(INDEX(drug_codes,MATCH(loaded!AS843,drug,0)),""))</f>
        <v>#N/A</v>
      </c>
      <c r="X843" t="e">
        <f>IF(M843=2,"",_xlfn.IFNA(INDEX(drug_codes,MATCH(loaded!AU843,drug,0)),""))</f>
        <v>#N/A</v>
      </c>
      <c r="Y843" t="e">
        <f>IF(M843=2,"",_xlfn.IFNA(INDEX(drug_codes,MATCH(loaded!AW843,drug,0)),""))</f>
        <v>#N/A</v>
      </c>
      <c r="Z843" t="e">
        <f>IF(M843=2,"",_xlfn.IFNA(INDEX(drug_codes,MATCH(loaded!AY843,drug,0)),""))</f>
        <v>#N/A</v>
      </c>
      <c r="AA843" t="e">
        <f>IF(M843=2,"",_xlfn.IFNA(INDEX(drug_codes,MATCH(loaded!BA843,drug,0)),""))</f>
        <v>#N/A</v>
      </c>
      <c r="AB843" t="e">
        <f>INDEX(MTT_codes,MATCH(loaded!BC843,MTT,0))</f>
        <v>#N/A</v>
      </c>
      <c r="AC843" t="str">
        <f>_xlfn.IFNA(INDEX(MTT_codes,MATCH(loaded!BE843,MTT,0)),"")</f>
        <v/>
      </c>
      <c r="AD843" t="str">
        <f>_xlfn.IFNA(INDEX(MTT_codes,MATCH(loaded!BG843,MTT,0)),"")</f>
        <v/>
      </c>
      <c r="AE843" t="str">
        <f>_xlfn.IFNA(INDEX(MTT_codes,MATCH(loaded!BI843,MTT,0)),"")</f>
        <v/>
      </c>
      <c r="AF843" t="str">
        <f>_xlfn.IFNA(INDEX(MTT_codes,MATCH(loaded!BK843,MTT,0)),"")</f>
        <v/>
      </c>
      <c r="AG843" t="str">
        <f>_xlfn.IFNA(INDEX(MTT_codes,MATCH(loaded!BM843,MTT,0)),"")</f>
        <v/>
      </c>
      <c r="AH843" t="e">
        <f>INDEX(liv_ar_codes,MATCH(loaded!BO843,liv_ar,0))</f>
        <v>#N/A</v>
      </c>
      <c r="AI843" t="str">
        <f>_xlfn.IFNA(INDEX(MTT_codes,MATCH(loaded!BQ843,MTT,0)),"")</f>
        <v/>
      </c>
      <c r="AJ843">
        <f>_xlfn.IFNA(INDEX(mental_codes,MATCH(loaded!BS843,mental,0)),9)</f>
        <v>9</v>
      </c>
    </row>
    <row r="844" spans="2:36">
      <c r="B844">
        <f>loaded!C844</f>
        <v>0</v>
      </c>
      <c r="C844">
        <f>loaded!I844</f>
        <v>0</v>
      </c>
      <c r="D844">
        <f>IF(loaded!K844="Male",1,IF(loaded!K844="Female",2,9))</f>
        <v>9</v>
      </c>
      <c r="E844" s="89" t="e">
        <f>IF(stats!$Y$13,DATE(RIGHT(loaded!M844,4),MID(loaded!M844,3,2),LEFT(loaded!M844,2)),DATE(RIGHT(loaded!M844,4), MID(loaded!M844,4,2),LEFT(loaded!M844,2)))</f>
        <v>#VALUE!</v>
      </c>
      <c r="F844" s="67" t="e">
        <f t="shared" si="26"/>
        <v>#VALUE!</v>
      </c>
      <c r="G844" t="str">
        <f>LEFT(loaded!O844,3)</f>
        <v/>
      </c>
      <c r="H844" s="67" t="str">
        <f>_xlfn.IFNA(INDEX(cntry_codes,MATCH(loaded!Q844,countries,0)),IF(loaded!Q844="","0003",""))</f>
        <v>0003</v>
      </c>
      <c r="I844" t="e">
        <f>INDEX(atsi_codes,MATCH(loaded!S844,atsi,0))</f>
        <v>#N/A</v>
      </c>
      <c r="J844" t="e">
        <f>INDEX(lang_codes,MATCH(loaded!U844,lang,0))</f>
        <v>#N/A</v>
      </c>
      <c r="K844" s="6">
        <f>loaded!W844</f>
        <v>0</v>
      </c>
      <c r="L844" t="e">
        <f>INDEX(us_acc_codes,MATCH(loaded!Y844,us_acc,0))</f>
        <v>#N/A</v>
      </c>
      <c r="M844" t="e">
        <f>INDEX(client_codes,MATCH(loaded!AA844,client,0))</f>
        <v>#N/A</v>
      </c>
      <c r="N844" t="e">
        <f>INDEX(src_ref_codes,MATCH(loaded!AC844,src_ref,0))</f>
        <v>#N/A</v>
      </c>
      <c r="O844" s="89" t="e">
        <f>IF(stats!$Y$13,DATE(RIGHT(loaded!AE844,4),MID(loaded!AE844,3,2),LEFT(loaded!AE844,2)),DATE(RIGHT(loaded!AE844,4),MID(loaded!AE844,4,2),LEFT(loaded!AE844,2)))</f>
        <v>#VALUE!</v>
      </c>
      <c r="P844" s="89" t="e">
        <f>IF(stats!$Y$13,DATE(RIGHT(loaded!AG844,4),MID(loaded!AG844,3,2),LEFT(loaded!AG844,2)),DATE(RIGHT(loaded!AG844,4),MID(loaded!AG844,4,2),LEFT(loaded!AG844,2)))</f>
        <v>#VALUE!</v>
      </c>
      <c r="Q844" s="67" t="e">
        <f t="shared" si="27"/>
        <v>#VALUE!</v>
      </c>
      <c r="R844" t="e">
        <f>INDEX(reces_codes,MATCH(loaded!AI844,reason,0))</f>
        <v>#N/A</v>
      </c>
      <c r="S844" t="e">
        <f>INDEX(TDS_codes,MATCH(loaded!AK844,TDS,0))</f>
        <v>#N/A</v>
      </c>
      <c r="T844" t="e">
        <f>IF(M844=2,"",INDEX(method_codes,MATCH(loaded!AM844,method,0)))</f>
        <v>#N/A</v>
      </c>
      <c r="U844" t="e">
        <f>IF(M844=2,"",INDEX(inj_codes,MATCH(loaded!AO844,inj,0)))</f>
        <v>#N/A</v>
      </c>
      <c r="V844" t="e">
        <f>IF(M844=2,"",INDEX(drug_codes,MATCH(loaded!AQ844,drug,0)))</f>
        <v>#N/A</v>
      </c>
      <c r="W844" t="e">
        <f>IF(M844=2,"",_xlfn.IFNA(INDEX(drug_codes,MATCH(loaded!AS844,drug,0)),""))</f>
        <v>#N/A</v>
      </c>
      <c r="X844" t="e">
        <f>IF(M844=2,"",_xlfn.IFNA(INDEX(drug_codes,MATCH(loaded!AU844,drug,0)),""))</f>
        <v>#N/A</v>
      </c>
      <c r="Y844" t="e">
        <f>IF(M844=2,"",_xlfn.IFNA(INDEX(drug_codes,MATCH(loaded!AW844,drug,0)),""))</f>
        <v>#N/A</v>
      </c>
      <c r="Z844" t="e">
        <f>IF(M844=2,"",_xlfn.IFNA(INDEX(drug_codes,MATCH(loaded!AY844,drug,0)),""))</f>
        <v>#N/A</v>
      </c>
      <c r="AA844" t="e">
        <f>IF(M844=2,"",_xlfn.IFNA(INDEX(drug_codes,MATCH(loaded!BA844,drug,0)),""))</f>
        <v>#N/A</v>
      </c>
      <c r="AB844" t="e">
        <f>INDEX(MTT_codes,MATCH(loaded!BC844,MTT,0))</f>
        <v>#N/A</v>
      </c>
      <c r="AC844" t="str">
        <f>_xlfn.IFNA(INDEX(MTT_codes,MATCH(loaded!BE844,MTT,0)),"")</f>
        <v/>
      </c>
      <c r="AD844" t="str">
        <f>_xlfn.IFNA(INDEX(MTT_codes,MATCH(loaded!BG844,MTT,0)),"")</f>
        <v/>
      </c>
      <c r="AE844" t="str">
        <f>_xlfn.IFNA(INDEX(MTT_codes,MATCH(loaded!BI844,MTT,0)),"")</f>
        <v/>
      </c>
      <c r="AF844" t="str">
        <f>_xlfn.IFNA(INDEX(MTT_codes,MATCH(loaded!BK844,MTT,0)),"")</f>
        <v/>
      </c>
      <c r="AG844" t="str">
        <f>_xlfn.IFNA(INDEX(MTT_codes,MATCH(loaded!BM844,MTT,0)),"")</f>
        <v/>
      </c>
      <c r="AH844" t="e">
        <f>INDEX(liv_ar_codes,MATCH(loaded!BO844,liv_ar,0))</f>
        <v>#N/A</v>
      </c>
      <c r="AI844" t="str">
        <f>_xlfn.IFNA(INDEX(MTT_codes,MATCH(loaded!BQ844,MTT,0)),"")</f>
        <v/>
      </c>
      <c r="AJ844">
        <f>_xlfn.IFNA(INDEX(mental_codes,MATCH(loaded!BS844,mental,0)),9)</f>
        <v>9</v>
      </c>
    </row>
    <row r="845" spans="2:36">
      <c r="B845">
        <f>loaded!C845</f>
        <v>0</v>
      </c>
      <c r="C845">
        <f>loaded!I845</f>
        <v>0</v>
      </c>
      <c r="D845">
        <f>IF(loaded!K845="Male",1,IF(loaded!K845="Female",2,9))</f>
        <v>9</v>
      </c>
      <c r="E845" s="89" t="e">
        <f>IF(stats!$Y$13,DATE(RIGHT(loaded!M845,4),MID(loaded!M845,3,2),LEFT(loaded!M845,2)),DATE(RIGHT(loaded!M845,4), MID(loaded!M845,4,2),LEFT(loaded!M845,2)))</f>
        <v>#VALUE!</v>
      </c>
      <c r="F845" s="67" t="e">
        <f t="shared" si="26"/>
        <v>#VALUE!</v>
      </c>
      <c r="G845" t="str">
        <f>LEFT(loaded!O845,3)</f>
        <v/>
      </c>
      <c r="H845" s="67" t="str">
        <f>_xlfn.IFNA(INDEX(cntry_codes,MATCH(loaded!Q845,countries,0)),IF(loaded!Q845="","0003",""))</f>
        <v>0003</v>
      </c>
      <c r="I845" t="e">
        <f>INDEX(atsi_codes,MATCH(loaded!S845,atsi,0))</f>
        <v>#N/A</v>
      </c>
      <c r="J845" t="e">
        <f>INDEX(lang_codes,MATCH(loaded!U845,lang,0))</f>
        <v>#N/A</v>
      </c>
      <c r="K845" s="6">
        <f>loaded!W845</f>
        <v>0</v>
      </c>
      <c r="L845" t="e">
        <f>INDEX(us_acc_codes,MATCH(loaded!Y845,us_acc,0))</f>
        <v>#N/A</v>
      </c>
      <c r="M845" t="e">
        <f>INDEX(client_codes,MATCH(loaded!AA845,client,0))</f>
        <v>#N/A</v>
      </c>
      <c r="N845" t="e">
        <f>INDEX(src_ref_codes,MATCH(loaded!AC845,src_ref,0))</f>
        <v>#N/A</v>
      </c>
      <c r="O845" s="89" t="e">
        <f>IF(stats!$Y$13,DATE(RIGHT(loaded!AE845,4),MID(loaded!AE845,3,2),LEFT(loaded!AE845,2)),DATE(RIGHT(loaded!AE845,4),MID(loaded!AE845,4,2),LEFT(loaded!AE845,2)))</f>
        <v>#VALUE!</v>
      </c>
      <c r="P845" s="89" t="e">
        <f>IF(stats!$Y$13,DATE(RIGHT(loaded!AG845,4),MID(loaded!AG845,3,2),LEFT(loaded!AG845,2)),DATE(RIGHT(loaded!AG845,4),MID(loaded!AG845,4,2),LEFT(loaded!AG845,2)))</f>
        <v>#VALUE!</v>
      </c>
      <c r="Q845" s="67" t="e">
        <f t="shared" si="27"/>
        <v>#VALUE!</v>
      </c>
      <c r="R845" t="e">
        <f>INDEX(reces_codes,MATCH(loaded!AI845,reason,0))</f>
        <v>#N/A</v>
      </c>
      <c r="S845" t="e">
        <f>INDEX(TDS_codes,MATCH(loaded!AK845,TDS,0))</f>
        <v>#N/A</v>
      </c>
      <c r="T845" t="e">
        <f>IF(M845=2,"",INDEX(method_codes,MATCH(loaded!AM845,method,0)))</f>
        <v>#N/A</v>
      </c>
      <c r="U845" t="e">
        <f>IF(M845=2,"",INDEX(inj_codes,MATCH(loaded!AO845,inj,0)))</f>
        <v>#N/A</v>
      </c>
      <c r="V845" t="e">
        <f>IF(M845=2,"",INDEX(drug_codes,MATCH(loaded!AQ845,drug,0)))</f>
        <v>#N/A</v>
      </c>
      <c r="W845" t="e">
        <f>IF(M845=2,"",_xlfn.IFNA(INDEX(drug_codes,MATCH(loaded!AS845,drug,0)),""))</f>
        <v>#N/A</v>
      </c>
      <c r="X845" t="e">
        <f>IF(M845=2,"",_xlfn.IFNA(INDEX(drug_codes,MATCH(loaded!AU845,drug,0)),""))</f>
        <v>#N/A</v>
      </c>
      <c r="Y845" t="e">
        <f>IF(M845=2,"",_xlfn.IFNA(INDEX(drug_codes,MATCH(loaded!AW845,drug,0)),""))</f>
        <v>#N/A</v>
      </c>
      <c r="Z845" t="e">
        <f>IF(M845=2,"",_xlfn.IFNA(INDEX(drug_codes,MATCH(loaded!AY845,drug,0)),""))</f>
        <v>#N/A</v>
      </c>
      <c r="AA845" t="e">
        <f>IF(M845=2,"",_xlfn.IFNA(INDEX(drug_codes,MATCH(loaded!BA845,drug,0)),""))</f>
        <v>#N/A</v>
      </c>
      <c r="AB845" t="e">
        <f>INDEX(MTT_codes,MATCH(loaded!BC845,MTT,0))</f>
        <v>#N/A</v>
      </c>
      <c r="AC845" t="str">
        <f>_xlfn.IFNA(INDEX(MTT_codes,MATCH(loaded!BE845,MTT,0)),"")</f>
        <v/>
      </c>
      <c r="AD845" t="str">
        <f>_xlfn.IFNA(INDEX(MTT_codes,MATCH(loaded!BG845,MTT,0)),"")</f>
        <v/>
      </c>
      <c r="AE845" t="str">
        <f>_xlfn.IFNA(INDEX(MTT_codes,MATCH(loaded!BI845,MTT,0)),"")</f>
        <v/>
      </c>
      <c r="AF845" t="str">
        <f>_xlfn.IFNA(INDEX(MTT_codes,MATCH(loaded!BK845,MTT,0)),"")</f>
        <v/>
      </c>
      <c r="AG845" t="str">
        <f>_xlfn.IFNA(INDEX(MTT_codes,MATCH(loaded!BM845,MTT,0)),"")</f>
        <v/>
      </c>
      <c r="AH845" t="e">
        <f>INDEX(liv_ar_codes,MATCH(loaded!BO845,liv_ar,0))</f>
        <v>#N/A</v>
      </c>
      <c r="AI845" t="str">
        <f>_xlfn.IFNA(INDEX(MTT_codes,MATCH(loaded!BQ845,MTT,0)),"")</f>
        <v/>
      </c>
      <c r="AJ845">
        <f>_xlfn.IFNA(INDEX(mental_codes,MATCH(loaded!BS845,mental,0)),9)</f>
        <v>9</v>
      </c>
    </row>
    <row r="846" spans="2:36">
      <c r="B846">
        <f>loaded!C846</f>
        <v>0</v>
      </c>
      <c r="C846">
        <f>loaded!I846</f>
        <v>0</v>
      </c>
      <c r="D846">
        <f>IF(loaded!K846="Male",1,IF(loaded!K846="Female",2,9))</f>
        <v>9</v>
      </c>
      <c r="E846" s="89" t="e">
        <f>IF(stats!$Y$13,DATE(RIGHT(loaded!M846,4),MID(loaded!M846,3,2),LEFT(loaded!M846,2)),DATE(RIGHT(loaded!M846,4), MID(loaded!M846,4,2),LEFT(loaded!M846,2)))</f>
        <v>#VALUE!</v>
      </c>
      <c r="F846" s="67" t="e">
        <f t="shared" si="26"/>
        <v>#VALUE!</v>
      </c>
      <c r="G846" t="str">
        <f>LEFT(loaded!O846,3)</f>
        <v/>
      </c>
      <c r="H846" s="67" t="str">
        <f>_xlfn.IFNA(INDEX(cntry_codes,MATCH(loaded!Q846,countries,0)),IF(loaded!Q846="","0003",""))</f>
        <v>0003</v>
      </c>
      <c r="I846" t="e">
        <f>INDEX(atsi_codes,MATCH(loaded!S846,atsi,0))</f>
        <v>#N/A</v>
      </c>
      <c r="J846" t="e">
        <f>INDEX(lang_codes,MATCH(loaded!U846,lang,0))</f>
        <v>#N/A</v>
      </c>
      <c r="K846" s="6">
        <f>loaded!W846</f>
        <v>0</v>
      </c>
      <c r="L846" t="e">
        <f>INDEX(us_acc_codes,MATCH(loaded!Y846,us_acc,0))</f>
        <v>#N/A</v>
      </c>
      <c r="M846" t="e">
        <f>INDEX(client_codes,MATCH(loaded!AA846,client,0))</f>
        <v>#N/A</v>
      </c>
      <c r="N846" t="e">
        <f>INDEX(src_ref_codes,MATCH(loaded!AC846,src_ref,0))</f>
        <v>#N/A</v>
      </c>
      <c r="O846" s="89" t="e">
        <f>IF(stats!$Y$13,DATE(RIGHT(loaded!AE846,4),MID(loaded!AE846,3,2),LEFT(loaded!AE846,2)),DATE(RIGHT(loaded!AE846,4),MID(loaded!AE846,4,2),LEFT(loaded!AE846,2)))</f>
        <v>#VALUE!</v>
      </c>
      <c r="P846" s="89" t="e">
        <f>IF(stats!$Y$13,DATE(RIGHT(loaded!AG846,4),MID(loaded!AG846,3,2),LEFT(loaded!AG846,2)),DATE(RIGHT(loaded!AG846,4),MID(loaded!AG846,4,2),LEFT(loaded!AG846,2)))</f>
        <v>#VALUE!</v>
      </c>
      <c r="Q846" s="67" t="e">
        <f t="shared" si="27"/>
        <v>#VALUE!</v>
      </c>
      <c r="R846" t="e">
        <f>INDEX(reces_codes,MATCH(loaded!AI846,reason,0))</f>
        <v>#N/A</v>
      </c>
      <c r="S846" t="e">
        <f>INDEX(TDS_codes,MATCH(loaded!AK846,TDS,0))</f>
        <v>#N/A</v>
      </c>
      <c r="T846" t="e">
        <f>IF(M846=2,"",INDEX(method_codes,MATCH(loaded!AM846,method,0)))</f>
        <v>#N/A</v>
      </c>
      <c r="U846" t="e">
        <f>IF(M846=2,"",INDEX(inj_codes,MATCH(loaded!AO846,inj,0)))</f>
        <v>#N/A</v>
      </c>
      <c r="V846" t="e">
        <f>IF(M846=2,"",INDEX(drug_codes,MATCH(loaded!AQ846,drug,0)))</f>
        <v>#N/A</v>
      </c>
      <c r="W846" t="e">
        <f>IF(M846=2,"",_xlfn.IFNA(INDEX(drug_codes,MATCH(loaded!AS846,drug,0)),""))</f>
        <v>#N/A</v>
      </c>
      <c r="X846" t="e">
        <f>IF(M846=2,"",_xlfn.IFNA(INDEX(drug_codes,MATCH(loaded!AU846,drug,0)),""))</f>
        <v>#N/A</v>
      </c>
      <c r="Y846" t="e">
        <f>IF(M846=2,"",_xlfn.IFNA(INDEX(drug_codes,MATCH(loaded!AW846,drug,0)),""))</f>
        <v>#N/A</v>
      </c>
      <c r="Z846" t="e">
        <f>IF(M846=2,"",_xlfn.IFNA(INDEX(drug_codes,MATCH(loaded!AY846,drug,0)),""))</f>
        <v>#N/A</v>
      </c>
      <c r="AA846" t="e">
        <f>IF(M846=2,"",_xlfn.IFNA(INDEX(drug_codes,MATCH(loaded!BA846,drug,0)),""))</f>
        <v>#N/A</v>
      </c>
      <c r="AB846" t="e">
        <f>INDEX(MTT_codes,MATCH(loaded!BC846,MTT,0))</f>
        <v>#N/A</v>
      </c>
      <c r="AC846" t="str">
        <f>_xlfn.IFNA(INDEX(MTT_codes,MATCH(loaded!BE846,MTT,0)),"")</f>
        <v/>
      </c>
      <c r="AD846" t="str">
        <f>_xlfn.IFNA(INDEX(MTT_codes,MATCH(loaded!BG846,MTT,0)),"")</f>
        <v/>
      </c>
      <c r="AE846" t="str">
        <f>_xlfn.IFNA(INDEX(MTT_codes,MATCH(loaded!BI846,MTT,0)),"")</f>
        <v/>
      </c>
      <c r="AF846" t="str">
        <f>_xlfn.IFNA(INDEX(MTT_codes,MATCH(loaded!BK846,MTT,0)),"")</f>
        <v/>
      </c>
      <c r="AG846" t="str">
        <f>_xlfn.IFNA(INDEX(MTT_codes,MATCH(loaded!BM846,MTT,0)),"")</f>
        <v/>
      </c>
      <c r="AH846" t="e">
        <f>INDEX(liv_ar_codes,MATCH(loaded!BO846,liv_ar,0))</f>
        <v>#N/A</v>
      </c>
      <c r="AI846" t="str">
        <f>_xlfn.IFNA(INDEX(MTT_codes,MATCH(loaded!BQ846,MTT,0)),"")</f>
        <v/>
      </c>
      <c r="AJ846">
        <f>_xlfn.IFNA(INDEX(mental_codes,MATCH(loaded!BS846,mental,0)),9)</f>
        <v>9</v>
      </c>
    </row>
    <row r="847" spans="2:36">
      <c r="B847">
        <f>loaded!C847</f>
        <v>0</v>
      </c>
      <c r="C847">
        <f>loaded!I847</f>
        <v>0</v>
      </c>
      <c r="D847">
        <f>IF(loaded!K847="Male",1,IF(loaded!K847="Female",2,9))</f>
        <v>9</v>
      </c>
      <c r="E847" s="89" t="e">
        <f>IF(stats!$Y$13,DATE(RIGHT(loaded!M847,4),MID(loaded!M847,3,2),LEFT(loaded!M847,2)),DATE(RIGHT(loaded!M847,4), MID(loaded!M847,4,2),LEFT(loaded!M847,2)))</f>
        <v>#VALUE!</v>
      </c>
      <c r="F847" s="67" t="e">
        <f t="shared" si="26"/>
        <v>#VALUE!</v>
      </c>
      <c r="G847" t="str">
        <f>LEFT(loaded!O847,3)</f>
        <v/>
      </c>
      <c r="H847" s="67" t="str">
        <f>_xlfn.IFNA(INDEX(cntry_codes,MATCH(loaded!Q847,countries,0)),IF(loaded!Q847="","0003",""))</f>
        <v>0003</v>
      </c>
      <c r="I847" t="e">
        <f>INDEX(atsi_codes,MATCH(loaded!S847,atsi,0))</f>
        <v>#N/A</v>
      </c>
      <c r="J847" t="e">
        <f>INDEX(lang_codes,MATCH(loaded!U847,lang,0))</f>
        <v>#N/A</v>
      </c>
      <c r="K847" s="6">
        <f>loaded!W847</f>
        <v>0</v>
      </c>
      <c r="L847" t="e">
        <f>INDEX(us_acc_codes,MATCH(loaded!Y847,us_acc,0))</f>
        <v>#N/A</v>
      </c>
      <c r="M847" t="e">
        <f>INDEX(client_codes,MATCH(loaded!AA847,client,0))</f>
        <v>#N/A</v>
      </c>
      <c r="N847" t="e">
        <f>INDEX(src_ref_codes,MATCH(loaded!AC847,src_ref,0))</f>
        <v>#N/A</v>
      </c>
      <c r="O847" s="89" t="e">
        <f>IF(stats!$Y$13,DATE(RIGHT(loaded!AE847,4),MID(loaded!AE847,3,2),LEFT(loaded!AE847,2)),DATE(RIGHT(loaded!AE847,4),MID(loaded!AE847,4,2),LEFT(loaded!AE847,2)))</f>
        <v>#VALUE!</v>
      </c>
      <c r="P847" s="89" t="e">
        <f>IF(stats!$Y$13,DATE(RIGHT(loaded!AG847,4),MID(loaded!AG847,3,2),LEFT(loaded!AG847,2)),DATE(RIGHT(loaded!AG847,4),MID(loaded!AG847,4,2),LEFT(loaded!AG847,2)))</f>
        <v>#VALUE!</v>
      </c>
      <c r="Q847" s="67" t="e">
        <f t="shared" si="27"/>
        <v>#VALUE!</v>
      </c>
      <c r="R847" t="e">
        <f>INDEX(reces_codes,MATCH(loaded!AI847,reason,0))</f>
        <v>#N/A</v>
      </c>
      <c r="S847" t="e">
        <f>INDEX(TDS_codes,MATCH(loaded!AK847,TDS,0))</f>
        <v>#N/A</v>
      </c>
      <c r="T847" t="e">
        <f>IF(M847=2,"",INDEX(method_codes,MATCH(loaded!AM847,method,0)))</f>
        <v>#N/A</v>
      </c>
      <c r="U847" t="e">
        <f>IF(M847=2,"",INDEX(inj_codes,MATCH(loaded!AO847,inj,0)))</f>
        <v>#N/A</v>
      </c>
      <c r="V847" t="e">
        <f>IF(M847=2,"",INDEX(drug_codes,MATCH(loaded!AQ847,drug,0)))</f>
        <v>#N/A</v>
      </c>
      <c r="W847" t="e">
        <f>IF(M847=2,"",_xlfn.IFNA(INDEX(drug_codes,MATCH(loaded!AS847,drug,0)),""))</f>
        <v>#N/A</v>
      </c>
      <c r="X847" t="e">
        <f>IF(M847=2,"",_xlfn.IFNA(INDEX(drug_codes,MATCH(loaded!AU847,drug,0)),""))</f>
        <v>#N/A</v>
      </c>
      <c r="Y847" t="e">
        <f>IF(M847=2,"",_xlfn.IFNA(INDEX(drug_codes,MATCH(loaded!AW847,drug,0)),""))</f>
        <v>#N/A</v>
      </c>
      <c r="Z847" t="e">
        <f>IF(M847=2,"",_xlfn.IFNA(INDEX(drug_codes,MATCH(loaded!AY847,drug,0)),""))</f>
        <v>#N/A</v>
      </c>
      <c r="AA847" t="e">
        <f>IF(M847=2,"",_xlfn.IFNA(INDEX(drug_codes,MATCH(loaded!BA847,drug,0)),""))</f>
        <v>#N/A</v>
      </c>
      <c r="AB847" t="e">
        <f>INDEX(MTT_codes,MATCH(loaded!BC847,MTT,0))</f>
        <v>#N/A</v>
      </c>
      <c r="AC847" t="str">
        <f>_xlfn.IFNA(INDEX(MTT_codes,MATCH(loaded!BE847,MTT,0)),"")</f>
        <v/>
      </c>
      <c r="AD847" t="str">
        <f>_xlfn.IFNA(INDEX(MTT_codes,MATCH(loaded!BG847,MTT,0)),"")</f>
        <v/>
      </c>
      <c r="AE847" t="str">
        <f>_xlfn.IFNA(INDEX(MTT_codes,MATCH(loaded!BI847,MTT,0)),"")</f>
        <v/>
      </c>
      <c r="AF847" t="str">
        <f>_xlfn.IFNA(INDEX(MTT_codes,MATCH(loaded!BK847,MTT,0)),"")</f>
        <v/>
      </c>
      <c r="AG847" t="str">
        <f>_xlfn.IFNA(INDEX(MTT_codes,MATCH(loaded!BM847,MTT,0)),"")</f>
        <v/>
      </c>
      <c r="AH847" t="e">
        <f>INDEX(liv_ar_codes,MATCH(loaded!BO847,liv_ar,0))</f>
        <v>#N/A</v>
      </c>
      <c r="AI847" t="str">
        <f>_xlfn.IFNA(INDEX(MTT_codes,MATCH(loaded!BQ847,MTT,0)),"")</f>
        <v/>
      </c>
      <c r="AJ847">
        <f>_xlfn.IFNA(INDEX(mental_codes,MATCH(loaded!BS847,mental,0)),9)</f>
        <v>9</v>
      </c>
    </row>
    <row r="848" spans="2:36">
      <c r="B848">
        <f>loaded!C848</f>
        <v>0</v>
      </c>
      <c r="C848">
        <f>loaded!I848</f>
        <v>0</v>
      </c>
      <c r="D848">
        <f>IF(loaded!K848="Male",1,IF(loaded!K848="Female",2,9))</f>
        <v>9</v>
      </c>
      <c r="E848" s="89" t="e">
        <f>IF(stats!$Y$13,DATE(RIGHT(loaded!M848,4),MID(loaded!M848,3,2),LEFT(loaded!M848,2)),DATE(RIGHT(loaded!M848,4), MID(loaded!M848,4,2),LEFT(loaded!M848,2)))</f>
        <v>#VALUE!</v>
      </c>
      <c r="F848" s="67" t="e">
        <f t="shared" si="26"/>
        <v>#VALUE!</v>
      </c>
      <c r="G848" t="str">
        <f>LEFT(loaded!O848,3)</f>
        <v/>
      </c>
      <c r="H848" s="67" t="str">
        <f>_xlfn.IFNA(INDEX(cntry_codes,MATCH(loaded!Q848,countries,0)),IF(loaded!Q848="","0003",""))</f>
        <v>0003</v>
      </c>
      <c r="I848" t="e">
        <f>INDEX(atsi_codes,MATCH(loaded!S848,atsi,0))</f>
        <v>#N/A</v>
      </c>
      <c r="J848" t="e">
        <f>INDEX(lang_codes,MATCH(loaded!U848,lang,0))</f>
        <v>#N/A</v>
      </c>
      <c r="K848" s="6">
        <f>loaded!W848</f>
        <v>0</v>
      </c>
      <c r="L848" t="e">
        <f>INDEX(us_acc_codes,MATCH(loaded!Y848,us_acc,0))</f>
        <v>#N/A</v>
      </c>
      <c r="M848" t="e">
        <f>INDEX(client_codes,MATCH(loaded!AA848,client,0))</f>
        <v>#N/A</v>
      </c>
      <c r="N848" t="e">
        <f>INDEX(src_ref_codes,MATCH(loaded!AC848,src_ref,0))</f>
        <v>#N/A</v>
      </c>
      <c r="O848" s="89" t="e">
        <f>IF(stats!$Y$13,DATE(RIGHT(loaded!AE848,4),MID(loaded!AE848,3,2),LEFT(loaded!AE848,2)),DATE(RIGHT(loaded!AE848,4),MID(loaded!AE848,4,2),LEFT(loaded!AE848,2)))</f>
        <v>#VALUE!</v>
      </c>
      <c r="P848" s="89" t="e">
        <f>IF(stats!$Y$13,DATE(RIGHT(loaded!AG848,4),MID(loaded!AG848,3,2),LEFT(loaded!AG848,2)),DATE(RIGHT(loaded!AG848,4),MID(loaded!AG848,4,2),LEFT(loaded!AG848,2)))</f>
        <v>#VALUE!</v>
      </c>
      <c r="Q848" s="67" t="e">
        <f t="shared" si="27"/>
        <v>#VALUE!</v>
      </c>
      <c r="R848" t="e">
        <f>INDEX(reces_codes,MATCH(loaded!AI848,reason,0))</f>
        <v>#N/A</v>
      </c>
      <c r="S848" t="e">
        <f>INDEX(TDS_codes,MATCH(loaded!AK848,TDS,0))</f>
        <v>#N/A</v>
      </c>
      <c r="T848" t="e">
        <f>IF(M848=2,"",INDEX(method_codes,MATCH(loaded!AM848,method,0)))</f>
        <v>#N/A</v>
      </c>
      <c r="U848" t="e">
        <f>IF(M848=2,"",INDEX(inj_codes,MATCH(loaded!AO848,inj,0)))</f>
        <v>#N/A</v>
      </c>
      <c r="V848" t="e">
        <f>IF(M848=2,"",INDEX(drug_codes,MATCH(loaded!AQ848,drug,0)))</f>
        <v>#N/A</v>
      </c>
      <c r="W848" t="e">
        <f>IF(M848=2,"",_xlfn.IFNA(INDEX(drug_codes,MATCH(loaded!AS848,drug,0)),""))</f>
        <v>#N/A</v>
      </c>
      <c r="X848" t="e">
        <f>IF(M848=2,"",_xlfn.IFNA(INDEX(drug_codes,MATCH(loaded!AU848,drug,0)),""))</f>
        <v>#N/A</v>
      </c>
      <c r="Y848" t="e">
        <f>IF(M848=2,"",_xlfn.IFNA(INDEX(drug_codes,MATCH(loaded!AW848,drug,0)),""))</f>
        <v>#N/A</v>
      </c>
      <c r="Z848" t="e">
        <f>IF(M848=2,"",_xlfn.IFNA(INDEX(drug_codes,MATCH(loaded!AY848,drug,0)),""))</f>
        <v>#N/A</v>
      </c>
      <c r="AA848" t="e">
        <f>IF(M848=2,"",_xlfn.IFNA(INDEX(drug_codes,MATCH(loaded!BA848,drug,0)),""))</f>
        <v>#N/A</v>
      </c>
      <c r="AB848" t="e">
        <f>INDEX(MTT_codes,MATCH(loaded!BC848,MTT,0))</f>
        <v>#N/A</v>
      </c>
      <c r="AC848" t="str">
        <f>_xlfn.IFNA(INDEX(MTT_codes,MATCH(loaded!BE848,MTT,0)),"")</f>
        <v/>
      </c>
      <c r="AD848" t="str">
        <f>_xlfn.IFNA(INDEX(MTT_codes,MATCH(loaded!BG848,MTT,0)),"")</f>
        <v/>
      </c>
      <c r="AE848" t="str">
        <f>_xlfn.IFNA(INDEX(MTT_codes,MATCH(loaded!BI848,MTT,0)),"")</f>
        <v/>
      </c>
      <c r="AF848" t="str">
        <f>_xlfn.IFNA(INDEX(MTT_codes,MATCH(loaded!BK848,MTT,0)),"")</f>
        <v/>
      </c>
      <c r="AG848" t="str">
        <f>_xlfn.IFNA(INDEX(MTT_codes,MATCH(loaded!BM848,MTT,0)),"")</f>
        <v/>
      </c>
      <c r="AH848" t="e">
        <f>INDEX(liv_ar_codes,MATCH(loaded!BO848,liv_ar,0))</f>
        <v>#N/A</v>
      </c>
      <c r="AI848" t="str">
        <f>_xlfn.IFNA(INDEX(MTT_codes,MATCH(loaded!BQ848,MTT,0)),"")</f>
        <v/>
      </c>
      <c r="AJ848">
        <f>_xlfn.IFNA(INDEX(mental_codes,MATCH(loaded!BS848,mental,0)),9)</f>
        <v>9</v>
      </c>
    </row>
    <row r="849" spans="2:36">
      <c r="B849">
        <f>loaded!C849</f>
        <v>0</v>
      </c>
      <c r="C849">
        <f>loaded!I849</f>
        <v>0</v>
      </c>
      <c r="D849">
        <f>IF(loaded!K849="Male",1,IF(loaded!K849="Female",2,9))</f>
        <v>9</v>
      </c>
      <c r="E849" s="89" t="e">
        <f>IF(stats!$Y$13,DATE(RIGHT(loaded!M849,4),MID(loaded!M849,3,2),LEFT(loaded!M849,2)),DATE(RIGHT(loaded!M849,4), MID(loaded!M849,4,2),LEFT(loaded!M849,2)))</f>
        <v>#VALUE!</v>
      </c>
      <c r="F849" s="67" t="e">
        <f t="shared" si="26"/>
        <v>#VALUE!</v>
      </c>
      <c r="G849" t="str">
        <f>LEFT(loaded!O849,3)</f>
        <v/>
      </c>
      <c r="H849" s="67" t="str">
        <f>_xlfn.IFNA(INDEX(cntry_codes,MATCH(loaded!Q849,countries,0)),IF(loaded!Q849="","0003",""))</f>
        <v>0003</v>
      </c>
      <c r="I849" t="e">
        <f>INDEX(atsi_codes,MATCH(loaded!S849,atsi,0))</f>
        <v>#N/A</v>
      </c>
      <c r="J849" t="e">
        <f>INDEX(lang_codes,MATCH(loaded!U849,lang,0))</f>
        <v>#N/A</v>
      </c>
      <c r="K849" s="6">
        <f>loaded!W849</f>
        <v>0</v>
      </c>
      <c r="L849" t="e">
        <f>INDEX(us_acc_codes,MATCH(loaded!Y849,us_acc,0))</f>
        <v>#N/A</v>
      </c>
      <c r="M849" t="e">
        <f>INDEX(client_codes,MATCH(loaded!AA849,client,0))</f>
        <v>#N/A</v>
      </c>
      <c r="N849" t="e">
        <f>INDEX(src_ref_codes,MATCH(loaded!AC849,src_ref,0))</f>
        <v>#N/A</v>
      </c>
      <c r="O849" s="89" t="e">
        <f>IF(stats!$Y$13,DATE(RIGHT(loaded!AE849,4),MID(loaded!AE849,3,2),LEFT(loaded!AE849,2)),DATE(RIGHT(loaded!AE849,4),MID(loaded!AE849,4,2),LEFT(loaded!AE849,2)))</f>
        <v>#VALUE!</v>
      </c>
      <c r="P849" s="89" t="e">
        <f>IF(stats!$Y$13,DATE(RIGHT(loaded!AG849,4),MID(loaded!AG849,3,2),LEFT(loaded!AG849,2)),DATE(RIGHT(loaded!AG849,4),MID(loaded!AG849,4,2),LEFT(loaded!AG849,2)))</f>
        <v>#VALUE!</v>
      </c>
      <c r="Q849" s="67" t="e">
        <f t="shared" si="27"/>
        <v>#VALUE!</v>
      </c>
      <c r="R849" t="e">
        <f>INDEX(reces_codes,MATCH(loaded!AI849,reason,0))</f>
        <v>#N/A</v>
      </c>
      <c r="S849" t="e">
        <f>INDEX(TDS_codes,MATCH(loaded!AK849,TDS,0))</f>
        <v>#N/A</v>
      </c>
      <c r="T849" t="e">
        <f>IF(M849=2,"",INDEX(method_codes,MATCH(loaded!AM849,method,0)))</f>
        <v>#N/A</v>
      </c>
      <c r="U849" t="e">
        <f>IF(M849=2,"",INDEX(inj_codes,MATCH(loaded!AO849,inj,0)))</f>
        <v>#N/A</v>
      </c>
      <c r="V849" t="e">
        <f>IF(M849=2,"",INDEX(drug_codes,MATCH(loaded!AQ849,drug,0)))</f>
        <v>#N/A</v>
      </c>
      <c r="W849" t="e">
        <f>IF(M849=2,"",_xlfn.IFNA(INDEX(drug_codes,MATCH(loaded!AS849,drug,0)),""))</f>
        <v>#N/A</v>
      </c>
      <c r="X849" t="e">
        <f>IF(M849=2,"",_xlfn.IFNA(INDEX(drug_codes,MATCH(loaded!AU849,drug,0)),""))</f>
        <v>#N/A</v>
      </c>
      <c r="Y849" t="e">
        <f>IF(M849=2,"",_xlfn.IFNA(INDEX(drug_codes,MATCH(loaded!AW849,drug,0)),""))</f>
        <v>#N/A</v>
      </c>
      <c r="Z849" t="e">
        <f>IF(M849=2,"",_xlfn.IFNA(INDEX(drug_codes,MATCH(loaded!AY849,drug,0)),""))</f>
        <v>#N/A</v>
      </c>
      <c r="AA849" t="e">
        <f>IF(M849=2,"",_xlfn.IFNA(INDEX(drug_codes,MATCH(loaded!BA849,drug,0)),""))</f>
        <v>#N/A</v>
      </c>
      <c r="AB849" t="e">
        <f>INDEX(MTT_codes,MATCH(loaded!BC849,MTT,0))</f>
        <v>#N/A</v>
      </c>
      <c r="AC849" t="str">
        <f>_xlfn.IFNA(INDEX(MTT_codes,MATCH(loaded!BE849,MTT,0)),"")</f>
        <v/>
      </c>
      <c r="AD849" t="str">
        <f>_xlfn.IFNA(INDEX(MTT_codes,MATCH(loaded!BG849,MTT,0)),"")</f>
        <v/>
      </c>
      <c r="AE849" t="str">
        <f>_xlfn.IFNA(INDEX(MTT_codes,MATCH(loaded!BI849,MTT,0)),"")</f>
        <v/>
      </c>
      <c r="AF849" t="str">
        <f>_xlfn.IFNA(INDEX(MTT_codes,MATCH(loaded!BK849,MTT,0)),"")</f>
        <v/>
      </c>
      <c r="AG849" t="str">
        <f>_xlfn.IFNA(INDEX(MTT_codes,MATCH(loaded!BM849,MTT,0)),"")</f>
        <v/>
      </c>
      <c r="AH849" t="e">
        <f>INDEX(liv_ar_codes,MATCH(loaded!BO849,liv_ar,0))</f>
        <v>#N/A</v>
      </c>
      <c r="AI849" t="str">
        <f>_xlfn.IFNA(INDEX(MTT_codes,MATCH(loaded!BQ849,MTT,0)),"")</f>
        <v/>
      </c>
      <c r="AJ849">
        <f>_xlfn.IFNA(INDEX(mental_codes,MATCH(loaded!BS849,mental,0)),9)</f>
        <v>9</v>
      </c>
    </row>
    <row r="850" spans="2:36">
      <c r="B850">
        <f>loaded!C850</f>
        <v>0</v>
      </c>
      <c r="C850">
        <f>loaded!I850</f>
        <v>0</v>
      </c>
      <c r="D850">
        <f>IF(loaded!K850="Male",1,IF(loaded!K850="Female",2,9))</f>
        <v>9</v>
      </c>
      <c r="E850" s="89" t="e">
        <f>IF(stats!$Y$13,DATE(RIGHT(loaded!M850,4),MID(loaded!M850,3,2),LEFT(loaded!M850,2)),DATE(RIGHT(loaded!M850,4), MID(loaded!M850,4,2),LEFT(loaded!M850,2)))</f>
        <v>#VALUE!</v>
      </c>
      <c r="F850" s="67" t="e">
        <f t="shared" si="26"/>
        <v>#VALUE!</v>
      </c>
      <c r="G850" t="str">
        <f>LEFT(loaded!O850,3)</f>
        <v/>
      </c>
      <c r="H850" s="67" t="str">
        <f>_xlfn.IFNA(INDEX(cntry_codes,MATCH(loaded!Q850,countries,0)),IF(loaded!Q850="","0003",""))</f>
        <v>0003</v>
      </c>
      <c r="I850" t="e">
        <f>INDEX(atsi_codes,MATCH(loaded!S850,atsi,0))</f>
        <v>#N/A</v>
      </c>
      <c r="J850" t="e">
        <f>INDEX(lang_codes,MATCH(loaded!U850,lang,0))</f>
        <v>#N/A</v>
      </c>
      <c r="K850" s="6">
        <f>loaded!W850</f>
        <v>0</v>
      </c>
      <c r="L850" t="e">
        <f>INDEX(us_acc_codes,MATCH(loaded!Y850,us_acc,0))</f>
        <v>#N/A</v>
      </c>
      <c r="M850" t="e">
        <f>INDEX(client_codes,MATCH(loaded!AA850,client,0))</f>
        <v>#N/A</v>
      </c>
      <c r="N850" t="e">
        <f>INDEX(src_ref_codes,MATCH(loaded!AC850,src_ref,0))</f>
        <v>#N/A</v>
      </c>
      <c r="O850" s="89" t="e">
        <f>IF(stats!$Y$13,DATE(RIGHT(loaded!AE850,4),MID(loaded!AE850,3,2),LEFT(loaded!AE850,2)),DATE(RIGHT(loaded!AE850,4),MID(loaded!AE850,4,2),LEFT(loaded!AE850,2)))</f>
        <v>#VALUE!</v>
      </c>
      <c r="P850" s="89" t="e">
        <f>IF(stats!$Y$13,DATE(RIGHT(loaded!AG850,4),MID(loaded!AG850,3,2),LEFT(loaded!AG850,2)),DATE(RIGHT(loaded!AG850,4),MID(loaded!AG850,4,2),LEFT(loaded!AG850,2)))</f>
        <v>#VALUE!</v>
      </c>
      <c r="Q850" s="67" t="e">
        <f t="shared" si="27"/>
        <v>#VALUE!</v>
      </c>
      <c r="R850" t="e">
        <f>INDEX(reces_codes,MATCH(loaded!AI850,reason,0))</f>
        <v>#N/A</v>
      </c>
      <c r="S850" t="e">
        <f>INDEX(TDS_codes,MATCH(loaded!AK850,TDS,0))</f>
        <v>#N/A</v>
      </c>
      <c r="T850" t="e">
        <f>IF(M850=2,"",INDEX(method_codes,MATCH(loaded!AM850,method,0)))</f>
        <v>#N/A</v>
      </c>
      <c r="U850" t="e">
        <f>IF(M850=2,"",INDEX(inj_codes,MATCH(loaded!AO850,inj,0)))</f>
        <v>#N/A</v>
      </c>
      <c r="V850" t="e">
        <f>IF(M850=2,"",INDEX(drug_codes,MATCH(loaded!AQ850,drug,0)))</f>
        <v>#N/A</v>
      </c>
      <c r="W850" t="e">
        <f>IF(M850=2,"",_xlfn.IFNA(INDEX(drug_codes,MATCH(loaded!AS850,drug,0)),""))</f>
        <v>#N/A</v>
      </c>
      <c r="X850" t="e">
        <f>IF(M850=2,"",_xlfn.IFNA(INDEX(drug_codes,MATCH(loaded!AU850,drug,0)),""))</f>
        <v>#N/A</v>
      </c>
      <c r="Y850" t="e">
        <f>IF(M850=2,"",_xlfn.IFNA(INDEX(drug_codes,MATCH(loaded!AW850,drug,0)),""))</f>
        <v>#N/A</v>
      </c>
      <c r="Z850" t="e">
        <f>IF(M850=2,"",_xlfn.IFNA(INDEX(drug_codes,MATCH(loaded!AY850,drug,0)),""))</f>
        <v>#N/A</v>
      </c>
      <c r="AA850" t="e">
        <f>IF(M850=2,"",_xlfn.IFNA(INDEX(drug_codes,MATCH(loaded!BA850,drug,0)),""))</f>
        <v>#N/A</v>
      </c>
      <c r="AB850" t="e">
        <f>INDEX(MTT_codes,MATCH(loaded!BC850,MTT,0))</f>
        <v>#N/A</v>
      </c>
      <c r="AC850" t="str">
        <f>_xlfn.IFNA(INDEX(MTT_codes,MATCH(loaded!BE850,MTT,0)),"")</f>
        <v/>
      </c>
      <c r="AD850" t="str">
        <f>_xlfn.IFNA(INDEX(MTT_codes,MATCH(loaded!BG850,MTT,0)),"")</f>
        <v/>
      </c>
      <c r="AE850" t="str">
        <f>_xlfn.IFNA(INDEX(MTT_codes,MATCH(loaded!BI850,MTT,0)),"")</f>
        <v/>
      </c>
      <c r="AF850" t="str">
        <f>_xlfn.IFNA(INDEX(MTT_codes,MATCH(loaded!BK850,MTT,0)),"")</f>
        <v/>
      </c>
      <c r="AG850" t="str">
        <f>_xlfn.IFNA(INDEX(MTT_codes,MATCH(loaded!BM850,MTT,0)),"")</f>
        <v/>
      </c>
      <c r="AH850" t="e">
        <f>INDEX(liv_ar_codes,MATCH(loaded!BO850,liv_ar,0))</f>
        <v>#N/A</v>
      </c>
      <c r="AI850" t="str">
        <f>_xlfn.IFNA(INDEX(MTT_codes,MATCH(loaded!BQ850,MTT,0)),"")</f>
        <v/>
      </c>
      <c r="AJ850">
        <f>_xlfn.IFNA(INDEX(mental_codes,MATCH(loaded!BS850,mental,0)),9)</f>
        <v>9</v>
      </c>
    </row>
    <row r="851" spans="2:36">
      <c r="B851">
        <f>loaded!C851</f>
        <v>0</v>
      </c>
      <c r="C851">
        <f>loaded!I851</f>
        <v>0</v>
      </c>
      <c r="D851">
        <f>IF(loaded!K851="Male",1,IF(loaded!K851="Female",2,9))</f>
        <v>9</v>
      </c>
      <c r="E851" s="89" t="e">
        <f>IF(stats!$Y$13,DATE(RIGHT(loaded!M851,4),MID(loaded!M851,3,2),LEFT(loaded!M851,2)),DATE(RIGHT(loaded!M851,4), MID(loaded!M851,4,2),LEFT(loaded!M851,2)))</f>
        <v>#VALUE!</v>
      </c>
      <c r="F851" s="67" t="e">
        <f t="shared" si="26"/>
        <v>#VALUE!</v>
      </c>
      <c r="G851" t="str">
        <f>LEFT(loaded!O851,3)</f>
        <v/>
      </c>
      <c r="H851" s="67" t="str">
        <f>_xlfn.IFNA(INDEX(cntry_codes,MATCH(loaded!Q851,countries,0)),IF(loaded!Q851="","0003",""))</f>
        <v>0003</v>
      </c>
      <c r="I851" t="e">
        <f>INDEX(atsi_codes,MATCH(loaded!S851,atsi,0))</f>
        <v>#N/A</v>
      </c>
      <c r="J851" t="e">
        <f>INDEX(lang_codes,MATCH(loaded!U851,lang,0))</f>
        <v>#N/A</v>
      </c>
      <c r="K851" s="6">
        <f>loaded!W851</f>
        <v>0</v>
      </c>
      <c r="L851" t="e">
        <f>INDEX(us_acc_codes,MATCH(loaded!Y851,us_acc,0))</f>
        <v>#N/A</v>
      </c>
      <c r="M851" t="e">
        <f>INDEX(client_codes,MATCH(loaded!AA851,client,0))</f>
        <v>#N/A</v>
      </c>
      <c r="N851" t="e">
        <f>INDEX(src_ref_codes,MATCH(loaded!AC851,src_ref,0))</f>
        <v>#N/A</v>
      </c>
      <c r="O851" s="89" t="e">
        <f>IF(stats!$Y$13,DATE(RIGHT(loaded!AE851,4),MID(loaded!AE851,3,2),LEFT(loaded!AE851,2)),DATE(RIGHT(loaded!AE851,4),MID(loaded!AE851,4,2),LEFT(loaded!AE851,2)))</f>
        <v>#VALUE!</v>
      </c>
      <c r="P851" s="89" t="e">
        <f>IF(stats!$Y$13,DATE(RIGHT(loaded!AG851,4),MID(loaded!AG851,3,2),LEFT(loaded!AG851,2)),DATE(RIGHT(loaded!AG851,4),MID(loaded!AG851,4,2),LEFT(loaded!AG851,2)))</f>
        <v>#VALUE!</v>
      </c>
      <c r="Q851" s="67" t="e">
        <f t="shared" si="27"/>
        <v>#VALUE!</v>
      </c>
      <c r="R851" t="e">
        <f>INDEX(reces_codes,MATCH(loaded!AI851,reason,0))</f>
        <v>#N/A</v>
      </c>
      <c r="S851" t="e">
        <f>INDEX(TDS_codes,MATCH(loaded!AK851,TDS,0))</f>
        <v>#N/A</v>
      </c>
      <c r="T851" t="e">
        <f>IF(M851=2,"",INDEX(method_codes,MATCH(loaded!AM851,method,0)))</f>
        <v>#N/A</v>
      </c>
      <c r="U851" t="e">
        <f>IF(M851=2,"",INDEX(inj_codes,MATCH(loaded!AO851,inj,0)))</f>
        <v>#N/A</v>
      </c>
      <c r="V851" t="e">
        <f>IF(M851=2,"",INDEX(drug_codes,MATCH(loaded!AQ851,drug,0)))</f>
        <v>#N/A</v>
      </c>
      <c r="W851" t="e">
        <f>IF(M851=2,"",_xlfn.IFNA(INDEX(drug_codes,MATCH(loaded!AS851,drug,0)),""))</f>
        <v>#N/A</v>
      </c>
      <c r="X851" t="e">
        <f>IF(M851=2,"",_xlfn.IFNA(INDEX(drug_codes,MATCH(loaded!AU851,drug,0)),""))</f>
        <v>#N/A</v>
      </c>
      <c r="Y851" t="e">
        <f>IF(M851=2,"",_xlfn.IFNA(INDEX(drug_codes,MATCH(loaded!AW851,drug,0)),""))</f>
        <v>#N/A</v>
      </c>
      <c r="Z851" t="e">
        <f>IF(M851=2,"",_xlfn.IFNA(INDEX(drug_codes,MATCH(loaded!AY851,drug,0)),""))</f>
        <v>#N/A</v>
      </c>
      <c r="AA851" t="e">
        <f>IF(M851=2,"",_xlfn.IFNA(INDEX(drug_codes,MATCH(loaded!BA851,drug,0)),""))</f>
        <v>#N/A</v>
      </c>
      <c r="AB851" t="e">
        <f>INDEX(MTT_codes,MATCH(loaded!BC851,MTT,0))</f>
        <v>#N/A</v>
      </c>
      <c r="AC851" t="str">
        <f>_xlfn.IFNA(INDEX(MTT_codes,MATCH(loaded!BE851,MTT,0)),"")</f>
        <v/>
      </c>
      <c r="AD851" t="str">
        <f>_xlfn.IFNA(INDEX(MTT_codes,MATCH(loaded!BG851,MTT,0)),"")</f>
        <v/>
      </c>
      <c r="AE851" t="str">
        <f>_xlfn.IFNA(INDEX(MTT_codes,MATCH(loaded!BI851,MTT,0)),"")</f>
        <v/>
      </c>
      <c r="AF851" t="str">
        <f>_xlfn.IFNA(INDEX(MTT_codes,MATCH(loaded!BK851,MTT,0)),"")</f>
        <v/>
      </c>
      <c r="AG851" t="str">
        <f>_xlfn.IFNA(INDEX(MTT_codes,MATCH(loaded!BM851,MTT,0)),"")</f>
        <v/>
      </c>
      <c r="AH851" t="e">
        <f>INDEX(liv_ar_codes,MATCH(loaded!BO851,liv_ar,0))</f>
        <v>#N/A</v>
      </c>
      <c r="AI851" t="str">
        <f>_xlfn.IFNA(INDEX(MTT_codes,MATCH(loaded!BQ851,MTT,0)),"")</f>
        <v/>
      </c>
      <c r="AJ851">
        <f>_xlfn.IFNA(INDEX(mental_codes,MATCH(loaded!BS851,mental,0)),9)</f>
        <v>9</v>
      </c>
    </row>
    <row r="852" spans="2:36">
      <c r="B852">
        <f>loaded!C852</f>
        <v>0</v>
      </c>
      <c r="C852">
        <f>loaded!I852</f>
        <v>0</v>
      </c>
      <c r="D852">
        <f>IF(loaded!K852="Male",1,IF(loaded!K852="Female",2,9))</f>
        <v>9</v>
      </c>
      <c r="E852" s="89" t="e">
        <f>IF(stats!$Y$13,DATE(RIGHT(loaded!M852,4),MID(loaded!M852,3,2),LEFT(loaded!M852,2)),DATE(RIGHT(loaded!M852,4), MID(loaded!M852,4,2),LEFT(loaded!M852,2)))</f>
        <v>#VALUE!</v>
      </c>
      <c r="F852" s="67" t="e">
        <f t="shared" si="26"/>
        <v>#VALUE!</v>
      </c>
      <c r="G852" t="str">
        <f>LEFT(loaded!O852,3)</f>
        <v/>
      </c>
      <c r="H852" s="67" t="str">
        <f>_xlfn.IFNA(INDEX(cntry_codes,MATCH(loaded!Q852,countries,0)),IF(loaded!Q852="","0003",""))</f>
        <v>0003</v>
      </c>
      <c r="I852" t="e">
        <f>INDEX(atsi_codes,MATCH(loaded!S852,atsi,0))</f>
        <v>#N/A</v>
      </c>
      <c r="J852" t="e">
        <f>INDEX(lang_codes,MATCH(loaded!U852,lang,0))</f>
        <v>#N/A</v>
      </c>
      <c r="K852" s="6">
        <f>loaded!W852</f>
        <v>0</v>
      </c>
      <c r="L852" t="e">
        <f>INDEX(us_acc_codes,MATCH(loaded!Y852,us_acc,0))</f>
        <v>#N/A</v>
      </c>
      <c r="M852" t="e">
        <f>INDEX(client_codes,MATCH(loaded!AA852,client,0))</f>
        <v>#N/A</v>
      </c>
      <c r="N852" t="e">
        <f>INDEX(src_ref_codes,MATCH(loaded!AC852,src_ref,0))</f>
        <v>#N/A</v>
      </c>
      <c r="O852" s="89" t="e">
        <f>IF(stats!$Y$13,DATE(RIGHT(loaded!AE852,4),MID(loaded!AE852,3,2),LEFT(loaded!AE852,2)),DATE(RIGHT(loaded!AE852,4),MID(loaded!AE852,4,2),LEFT(loaded!AE852,2)))</f>
        <v>#VALUE!</v>
      </c>
      <c r="P852" s="89" t="e">
        <f>IF(stats!$Y$13,DATE(RIGHT(loaded!AG852,4),MID(loaded!AG852,3,2),LEFT(loaded!AG852,2)),DATE(RIGHT(loaded!AG852,4),MID(loaded!AG852,4,2),LEFT(loaded!AG852,2)))</f>
        <v>#VALUE!</v>
      </c>
      <c r="Q852" s="67" t="e">
        <f t="shared" si="27"/>
        <v>#VALUE!</v>
      </c>
      <c r="R852" t="e">
        <f>INDEX(reces_codes,MATCH(loaded!AI852,reason,0))</f>
        <v>#N/A</v>
      </c>
      <c r="S852" t="e">
        <f>INDEX(TDS_codes,MATCH(loaded!AK852,TDS,0))</f>
        <v>#N/A</v>
      </c>
      <c r="T852" t="e">
        <f>IF(M852=2,"",INDEX(method_codes,MATCH(loaded!AM852,method,0)))</f>
        <v>#N/A</v>
      </c>
      <c r="U852" t="e">
        <f>IF(M852=2,"",INDEX(inj_codes,MATCH(loaded!AO852,inj,0)))</f>
        <v>#N/A</v>
      </c>
      <c r="V852" t="e">
        <f>IF(M852=2,"",INDEX(drug_codes,MATCH(loaded!AQ852,drug,0)))</f>
        <v>#N/A</v>
      </c>
      <c r="W852" t="e">
        <f>IF(M852=2,"",_xlfn.IFNA(INDEX(drug_codes,MATCH(loaded!AS852,drug,0)),""))</f>
        <v>#N/A</v>
      </c>
      <c r="X852" t="e">
        <f>IF(M852=2,"",_xlfn.IFNA(INDEX(drug_codes,MATCH(loaded!AU852,drug,0)),""))</f>
        <v>#N/A</v>
      </c>
      <c r="Y852" t="e">
        <f>IF(M852=2,"",_xlfn.IFNA(INDEX(drug_codes,MATCH(loaded!AW852,drug,0)),""))</f>
        <v>#N/A</v>
      </c>
      <c r="Z852" t="e">
        <f>IF(M852=2,"",_xlfn.IFNA(INDEX(drug_codes,MATCH(loaded!AY852,drug,0)),""))</f>
        <v>#N/A</v>
      </c>
      <c r="AA852" t="e">
        <f>IF(M852=2,"",_xlfn.IFNA(INDEX(drug_codes,MATCH(loaded!BA852,drug,0)),""))</f>
        <v>#N/A</v>
      </c>
      <c r="AB852" t="e">
        <f>INDEX(MTT_codes,MATCH(loaded!BC852,MTT,0))</f>
        <v>#N/A</v>
      </c>
      <c r="AC852" t="str">
        <f>_xlfn.IFNA(INDEX(MTT_codes,MATCH(loaded!BE852,MTT,0)),"")</f>
        <v/>
      </c>
      <c r="AD852" t="str">
        <f>_xlfn.IFNA(INDEX(MTT_codes,MATCH(loaded!BG852,MTT,0)),"")</f>
        <v/>
      </c>
      <c r="AE852" t="str">
        <f>_xlfn.IFNA(INDEX(MTT_codes,MATCH(loaded!BI852,MTT,0)),"")</f>
        <v/>
      </c>
      <c r="AF852" t="str">
        <f>_xlfn.IFNA(INDEX(MTT_codes,MATCH(loaded!BK852,MTT,0)),"")</f>
        <v/>
      </c>
      <c r="AG852" t="str">
        <f>_xlfn.IFNA(INDEX(MTT_codes,MATCH(loaded!BM852,MTT,0)),"")</f>
        <v/>
      </c>
      <c r="AH852" t="e">
        <f>INDEX(liv_ar_codes,MATCH(loaded!BO852,liv_ar,0))</f>
        <v>#N/A</v>
      </c>
      <c r="AI852" t="str">
        <f>_xlfn.IFNA(INDEX(MTT_codes,MATCH(loaded!BQ852,MTT,0)),"")</f>
        <v/>
      </c>
      <c r="AJ852">
        <f>_xlfn.IFNA(INDEX(mental_codes,MATCH(loaded!BS852,mental,0)),9)</f>
        <v>9</v>
      </c>
    </row>
    <row r="853" spans="2:36">
      <c r="B853">
        <f>loaded!C853</f>
        <v>0</v>
      </c>
      <c r="C853">
        <f>loaded!I853</f>
        <v>0</v>
      </c>
      <c r="D853">
        <f>IF(loaded!K853="Male",1,IF(loaded!K853="Female",2,9))</f>
        <v>9</v>
      </c>
      <c r="E853" s="89" t="e">
        <f>IF(stats!$Y$13,DATE(RIGHT(loaded!M853,4),MID(loaded!M853,3,2),LEFT(loaded!M853,2)),DATE(RIGHT(loaded!M853,4), MID(loaded!M853,4,2),LEFT(loaded!M853,2)))</f>
        <v>#VALUE!</v>
      </c>
      <c r="F853" s="67" t="e">
        <f t="shared" si="26"/>
        <v>#VALUE!</v>
      </c>
      <c r="G853" t="str">
        <f>LEFT(loaded!O853,3)</f>
        <v/>
      </c>
      <c r="H853" s="67" t="str">
        <f>_xlfn.IFNA(INDEX(cntry_codes,MATCH(loaded!Q853,countries,0)),IF(loaded!Q853="","0003",""))</f>
        <v>0003</v>
      </c>
      <c r="I853" t="e">
        <f>INDEX(atsi_codes,MATCH(loaded!S853,atsi,0))</f>
        <v>#N/A</v>
      </c>
      <c r="J853" t="e">
        <f>INDEX(lang_codes,MATCH(loaded!U853,lang,0))</f>
        <v>#N/A</v>
      </c>
      <c r="K853" s="6">
        <f>loaded!W853</f>
        <v>0</v>
      </c>
      <c r="L853" t="e">
        <f>INDEX(us_acc_codes,MATCH(loaded!Y853,us_acc,0))</f>
        <v>#N/A</v>
      </c>
      <c r="M853" t="e">
        <f>INDEX(client_codes,MATCH(loaded!AA853,client,0))</f>
        <v>#N/A</v>
      </c>
      <c r="N853" t="e">
        <f>INDEX(src_ref_codes,MATCH(loaded!AC853,src_ref,0))</f>
        <v>#N/A</v>
      </c>
      <c r="O853" s="89" t="e">
        <f>IF(stats!$Y$13,DATE(RIGHT(loaded!AE853,4),MID(loaded!AE853,3,2),LEFT(loaded!AE853,2)),DATE(RIGHT(loaded!AE853,4),MID(loaded!AE853,4,2),LEFT(loaded!AE853,2)))</f>
        <v>#VALUE!</v>
      </c>
      <c r="P853" s="89" t="e">
        <f>IF(stats!$Y$13,DATE(RIGHT(loaded!AG853,4),MID(loaded!AG853,3,2),LEFT(loaded!AG853,2)),DATE(RIGHT(loaded!AG853,4),MID(loaded!AG853,4,2),LEFT(loaded!AG853,2)))</f>
        <v>#VALUE!</v>
      </c>
      <c r="Q853" s="67" t="e">
        <f t="shared" si="27"/>
        <v>#VALUE!</v>
      </c>
      <c r="R853" t="e">
        <f>INDEX(reces_codes,MATCH(loaded!AI853,reason,0))</f>
        <v>#N/A</v>
      </c>
      <c r="S853" t="e">
        <f>INDEX(TDS_codes,MATCH(loaded!AK853,TDS,0))</f>
        <v>#N/A</v>
      </c>
      <c r="T853" t="e">
        <f>IF(M853=2,"",INDEX(method_codes,MATCH(loaded!AM853,method,0)))</f>
        <v>#N/A</v>
      </c>
      <c r="U853" t="e">
        <f>IF(M853=2,"",INDEX(inj_codes,MATCH(loaded!AO853,inj,0)))</f>
        <v>#N/A</v>
      </c>
      <c r="V853" t="e">
        <f>IF(M853=2,"",INDEX(drug_codes,MATCH(loaded!AQ853,drug,0)))</f>
        <v>#N/A</v>
      </c>
      <c r="W853" t="e">
        <f>IF(M853=2,"",_xlfn.IFNA(INDEX(drug_codes,MATCH(loaded!AS853,drug,0)),""))</f>
        <v>#N/A</v>
      </c>
      <c r="X853" t="e">
        <f>IF(M853=2,"",_xlfn.IFNA(INDEX(drug_codes,MATCH(loaded!AU853,drug,0)),""))</f>
        <v>#N/A</v>
      </c>
      <c r="Y853" t="e">
        <f>IF(M853=2,"",_xlfn.IFNA(INDEX(drug_codes,MATCH(loaded!AW853,drug,0)),""))</f>
        <v>#N/A</v>
      </c>
      <c r="Z853" t="e">
        <f>IF(M853=2,"",_xlfn.IFNA(INDEX(drug_codes,MATCH(loaded!AY853,drug,0)),""))</f>
        <v>#N/A</v>
      </c>
      <c r="AA853" t="e">
        <f>IF(M853=2,"",_xlfn.IFNA(INDEX(drug_codes,MATCH(loaded!BA853,drug,0)),""))</f>
        <v>#N/A</v>
      </c>
      <c r="AB853" t="e">
        <f>INDEX(MTT_codes,MATCH(loaded!BC853,MTT,0))</f>
        <v>#N/A</v>
      </c>
      <c r="AC853" t="str">
        <f>_xlfn.IFNA(INDEX(MTT_codes,MATCH(loaded!BE853,MTT,0)),"")</f>
        <v/>
      </c>
      <c r="AD853" t="str">
        <f>_xlfn.IFNA(INDEX(MTT_codes,MATCH(loaded!BG853,MTT,0)),"")</f>
        <v/>
      </c>
      <c r="AE853" t="str">
        <f>_xlfn.IFNA(INDEX(MTT_codes,MATCH(loaded!BI853,MTT,0)),"")</f>
        <v/>
      </c>
      <c r="AF853" t="str">
        <f>_xlfn.IFNA(INDEX(MTT_codes,MATCH(loaded!BK853,MTT,0)),"")</f>
        <v/>
      </c>
      <c r="AG853" t="str">
        <f>_xlfn.IFNA(INDEX(MTT_codes,MATCH(loaded!BM853,MTT,0)),"")</f>
        <v/>
      </c>
      <c r="AH853" t="e">
        <f>INDEX(liv_ar_codes,MATCH(loaded!BO853,liv_ar,0))</f>
        <v>#N/A</v>
      </c>
      <c r="AI853" t="str">
        <f>_xlfn.IFNA(INDEX(MTT_codes,MATCH(loaded!BQ853,MTT,0)),"")</f>
        <v/>
      </c>
      <c r="AJ853">
        <f>_xlfn.IFNA(INDEX(mental_codes,MATCH(loaded!BS853,mental,0)),9)</f>
        <v>9</v>
      </c>
    </row>
    <row r="854" spans="2:36">
      <c r="B854">
        <f>loaded!C854</f>
        <v>0</v>
      </c>
      <c r="C854">
        <f>loaded!I854</f>
        <v>0</v>
      </c>
      <c r="D854">
        <f>IF(loaded!K854="Male",1,IF(loaded!K854="Female",2,9))</f>
        <v>9</v>
      </c>
      <c r="E854" s="89" t="e">
        <f>IF(stats!$Y$13,DATE(RIGHT(loaded!M854,4),MID(loaded!M854,3,2),LEFT(loaded!M854,2)),DATE(RIGHT(loaded!M854,4), MID(loaded!M854,4,2),LEFT(loaded!M854,2)))</f>
        <v>#VALUE!</v>
      </c>
      <c r="F854" s="67" t="e">
        <f t="shared" si="26"/>
        <v>#VALUE!</v>
      </c>
      <c r="G854" t="str">
        <f>LEFT(loaded!O854,3)</f>
        <v/>
      </c>
      <c r="H854" s="67" t="str">
        <f>_xlfn.IFNA(INDEX(cntry_codes,MATCH(loaded!Q854,countries,0)),IF(loaded!Q854="","0003",""))</f>
        <v>0003</v>
      </c>
      <c r="I854" t="e">
        <f>INDEX(atsi_codes,MATCH(loaded!S854,atsi,0))</f>
        <v>#N/A</v>
      </c>
      <c r="J854" t="e">
        <f>INDEX(lang_codes,MATCH(loaded!U854,lang,0))</f>
        <v>#N/A</v>
      </c>
      <c r="K854" s="6">
        <f>loaded!W854</f>
        <v>0</v>
      </c>
      <c r="L854" t="e">
        <f>INDEX(us_acc_codes,MATCH(loaded!Y854,us_acc,0))</f>
        <v>#N/A</v>
      </c>
      <c r="M854" t="e">
        <f>INDEX(client_codes,MATCH(loaded!AA854,client,0))</f>
        <v>#N/A</v>
      </c>
      <c r="N854" t="e">
        <f>INDEX(src_ref_codes,MATCH(loaded!AC854,src_ref,0))</f>
        <v>#N/A</v>
      </c>
      <c r="O854" s="89" t="e">
        <f>IF(stats!$Y$13,DATE(RIGHT(loaded!AE854,4),MID(loaded!AE854,3,2),LEFT(loaded!AE854,2)),DATE(RIGHT(loaded!AE854,4),MID(loaded!AE854,4,2),LEFT(loaded!AE854,2)))</f>
        <v>#VALUE!</v>
      </c>
      <c r="P854" s="89" t="e">
        <f>IF(stats!$Y$13,DATE(RIGHT(loaded!AG854,4),MID(loaded!AG854,3,2),LEFT(loaded!AG854,2)),DATE(RIGHT(loaded!AG854,4),MID(loaded!AG854,4,2),LEFT(loaded!AG854,2)))</f>
        <v>#VALUE!</v>
      </c>
      <c r="Q854" s="67" t="e">
        <f t="shared" si="27"/>
        <v>#VALUE!</v>
      </c>
      <c r="R854" t="e">
        <f>INDEX(reces_codes,MATCH(loaded!AI854,reason,0))</f>
        <v>#N/A</v>
      </c>
      <c r="S854" t="e">
        <f>INDEX(TDS_codes,MATCH(loaded!AK854,TDS,0))</f>
        <v>#N/A</v>
      </c>
      <c r="T854" t="e">
        <f>IF(M854=2,"",INDEX(method_codes,MATCH(loaded!AM854,method,0)))</f>
        <v>#N/A</v>
      </c>
      <c r="U854" t="e">
        <f>IF(M854=2,"",INDEX(inj_codes,MATCH(loaded!AO854,inj,0)))</f>
        <v>#N/A</v>
      </c>
      <c r="V854" t="e">
        <f>IF(M854=2,"",INDEX(drug_codes,MATCH(loaded!AQ854,drug,0)))</f>
        <v>#N/A</v>
      </c>
      <c r="W854" t="e">
        <f>IF(M854=2,"",_xlfn.IFNA(INDEX(drug_codes,MATCH(loaded!AS854,drug,0)),""))</f>
        <v>#N/A</v>
      </c>
      <c r="X854" t="e">
        <f>IF(M854=2,"",_xlfn.IFNA(INDEX(drug_codes,MATCH(loaded!AU854,drug,0)),""))</f>
        <v>#N/A</v>
      </c>
      <c r="Y854" t="e">
        <f>IF(M854=2,"",_xlfn.IFNA(INDEX(drug_codes,MATCH(loaded!AW854,drug,0)),""))</f>
        <v>#N/A</v>
      </c>
      <c r="Z854" t="e">
        <f>IF(M854=2,"",_xlfn.IFNA(INDEX(drug_codes,MATCH(loaded!AY854,drug,0)),""))</f>
        <v>#N/A</v>
      </c>
      <c r="AA854" t="e">
        <f>IF(M854=2,"",_xlfn.IFNA(INDEX(drug_codes,MATCH(loaded!BA854,drug,0)),""))</f>
        <v>#N/A</v>
      </c>
      <c r="AB854" t="e">
        <f>INDEX(MTT_codes,MATCH(loaded!BC854,MTT,0))</f>
        <v>#N/A</v>
      </c>
      <c r="AC854" t="str">
        <f>_xlfn.IFNA(INDEX(MTT_codes,MATCH(loaded!BE854,MTT,0)),"")</f>
        <v/>
      </c>
      <c r="AD854" t="str">
        <f>_xlfn.IFNA(INDEX(MTT_codes,MATCH(loaded!BG854,MTT,0)),"")</f>
        <v/>
      </c>
      <c r="AE854" t="str">
        <f>_xlfn.IFNA(INDEX(MTT_codes,MATCH(loaded!BI854,MTT,0)),"")</f>
        <v/>
      </c>
      <c r="AF854" t="str">
        <f>_xlfn.IFNA(INDEX(MTT_codes,MATCH(loaded!BK854,MTT,0)),"")</f>
        <v/>
      </c>
      <c r="AG854" t="str">
        <f>_xlfn.IFNA(INDEX(MTT_codes,MATCH(loaded!BM854,MTT,0)),"")</f>
        <v/>
      </c>
      <c r="AH854" t="e">
        <f>INDEX(liv_ar_codes,MATCH(loaded!BO854,liv_ar,0))</f>
        <v>#N/A</v>
      </c>
      <c r="AI854" t="str">
        <f>_xlfn.IFNA(INDEX(MTT_codes,MATCH(loaded!BQ854,MTT,0)),"")</f>
        <v/>
      </c>
      <c r="AJ854">
        <f>_xlfn.IFNA(INDEX(mental_codes,MATCH(loaded!BS854,mental,0)),9)</f>
        <v>9</v>
      </c>
    </row>
    <row r="855" spans="2:36">
      <c r="B855">
        <f>loaded!C855</f>
        <v>0</v>
      </c>
      <c r="C855">
        <f>loaded!I855</f>
        <v>0</v>
      </c>
      <c r="D855">
        <f>IF(loaded!K855="Male",1,IF(loaded!K855="Female",2,9))</f>
        <v>9</v>
      </c>
      <c r="E855" s="89" t="e">
        <f>IF(stats!$Y$13,DATE(RIGHT(loaded!M855,4),MID(loaded!M855,3,2),LEFT(loaded!M855,2)),DATE(RIGHT(loaded!M855,4), MID(loaded!M855,4,2),LEFT(loaded!M855,2)))</f>
        <v>#VALUE!</v>
      </c>
      <c r="F855" s="67" t="e">
        <f t="shared" si="26"/>
        <v>#VALUE!</v>
      </c>
      <c r="G855" t="str">
        <f>LEFT(loaded!O855,3)</f>
        <v/>
      </c>
      <c r="H855" s="67" t="str">
        <f>_xlfn.IFNA(INDEX(cntry_codes,MATCH(loaded!Q855,countries,0)),IF(loaded!Q855="","0003",""))</f>
        <v>0003</v>
      </c>
      <c r="I855" t="e">
        <f>INDEX(atsi_codes,MATCH(loaded!S855,atsi,0))</f>
        <v>#N/A</v>
      </c>
      <c r="J855" t="e">
        <f>INDEX(lang_codes,MATCH(loaded!U855,lang,0))</f>
        <v>#N/A</v>
      </c>
      <c r="K855" s="6">
        <f>loaded!W855</f>
        <v>0</v>
      </c>
      <c r="L855" t="e">
        <f>INDEX(us_acc_codes,MATCH(loaded!Y855,us_acc,0))</f>
        <v>#N/A</v>
      </c>
      <c r="M855" t="e">
        <f>INDEX(client_codes,MATCH(loaded!AA855,client,0))</f>
        <v>#N/A</v>
      </c>
      <c r="N855" t="e">
        <f>INDEX(src_ref_codes,MATCH(loaded!AC855,src_ref,0))</f>
        <v>#N/A</v>
      </c>
      <c r="O855" s="89" t="e">
        <f>IF(stats!$Y$13,DATE(RIGHT(loaded!AE855,4),MID(loaded!AE855,3,2),LEFT(loaded!AE855,2)),DATE(RIGHT(loaded!AE855,4),MID(loaded!AE855,4,2),LEFT(loaded!AE855,2)))</f>
        <v>#VALUE!</v>
      </c>
      <c r="P855" s="89" t="e">
        <f>IF(stats!$Y$13,DATE(RIGHT(loaded!AG855,4),MID(loaded!AG855,3,2),LEFT(loaded!AG855,2)),DATE(RIGHT(loaded!AG855,4),MID(loaded!AG855,4,2),LEFT(loaded!AG855,2)))</f>
        <v>#VALUE!</v>
      </c>
      <c r="Q855" s="67" t="e">
        <f t="shared" si="27"/>
        <v>#VALUE!</v>
      </c>
      <c r="R855" t="e">
        <f>INDEX(reces_codes,MATCH(loaded!AI855,reason,0))</f>
        <v>#N/A</v>
      </c>
      <c r="S855" t="e">
        <f>INDEX(TDS_codes,MATCH(loaded!AK855,TDS,0))</f>
        <v>#N/A</v>
      </c>
      <c r="T855" t="e">
        <f>IF(M855=2,"",INDEX(method_codes,MATCH(loaded!AM855,method,0)))</f>
        <v>#N/A</v>
      </c>
      <c r="U855" t="e">
        <f>IF(M855=2,"",INDEX(inj_codes,MATCH(loaded!AO855,inj,0)))</f>
        <v>#N/A</v>
      </c>
      <c r="V855" t="e">
        <f>IF(M855=2,"",INDEX(drug_codes,MATCH(loaded!AQ855,drug,0)))</f>
        <v>#N/A</v>
      </c>
      <c r="W855" t="e">
        <f>IF(M855=2,"",_xlfn.IFNA(INDEX(drug_codes,MATCH(loaded!AS855,drug,0)),""))</f>
        <v>#N/A</v>
      </c>
      <c r="X855" t="e">
        <f>IF(M855=2,"",_xlfn.IFNA(INDEX(drug_codes,MATCH(loaded!AU855,drug,0)),""))</f>
        <v>#N/A</v>
      </c>
      <c r="Y855" t="e">
        <f>IF(M855=2,"",_xlfn.IFNA(INDEX(drug_codes,MATCH(loaded!AW855,drug,0)),""))</f>
        <v>#N/A</v>
      </c>
      <c r="Z855" t="e">
        <f>IF(M855=2,"",_xlfn.IFNA(INDEX(drug_codes,MATCH(loaded!AY855,drug,0)),""))</f>
        <v>#N/A</v>
      </c>
      <c r="AA855" t="e">
        <f>IF(M855=2,"",_xlfn.IFNA(INDEX(drug_codes,MATCH(loaded!BA855,drug,0)),""))</f>
        <v>#N/A</v>
      </c>
      <c r="AB855" t="e">
        <f>INDEX(MTT_codes,MATCH(loaded!BC855,MTT,0))</f>
        <v>#N/A</v>
      </c>
      <c r="AC855" t="str">
        <f>_xlfn.IFNA(INDEX(MTT_codes,MATCH(loaded!BE855,MTT,0)),"")</f>
        <v/>
      </c>
      <c r="AD855" t="str">
        <f>_xlfn.IFNA(INDEX(MTT_codes,MATCH(loaded!BG855,MTT,0)),"")</f>
        <v/>
      </c>
      <c r="AE855" t="str">
        <f>_xlfn.IFNA(INDEX(MTT_codes,MATCH(loaded!BI855,MTT,0)),"")</f>
        <v/>
      </c>
      <c r="AF855" t="str">
        <f>_xlfn.IFNA(INDEX(MTT_codes,MATCH(loaded!BK855,MTT,0)),"")</f>
        <v/>
      </c>
      <c r="AG855" t="str">
        <f>_xlfn.IFNA(INDEX(MTT_codes,MATCH(loaded!BM855,MTT,0)),"")</f>
        <v/>
      </c>
      <c r="AH855" t="e">
        <f>INDEX(liv_ar_codes,MATCH(loaded!BO855,liv_ar,0))</f>
        <v>#N/A</v>
      </c>
      <c r="AI855" t="str">
        <f>_xlfn.IFNA(INDEX(MTT_codes,MATCH(loaded!BQ855,MTT,0)),"")</f>
        <v/>
      </c>
      <c r="AJ855">
        <f>_xlfn.IFNA(INDEX(mental_codes,MATCH(loaded!BS855,mental,0)),9)</f>
        <v>9</v>
      </c>
    </row>
    <row r="856" spans="2:36">
      <c r="B856">
        <f>loaded!C856</f>
        <v>0</v>
      </c>
      <c r="C856">
        <f>loaded!I856</f>
        <v>0</v>
      </c>
      <c r="D856">
        <f>IF(loaded!K856="Male",1,IF(loaded!K856="Female",2,9))</f>
        <v>9</v>
      </c>
      <c r="E856" s="89" t="e">
        <f>IF(stats!$Y$13,DATE(RIGHT(loaded!M856,4),MID(loaded!M856,3,2),LEFT(loaded!M856,2)),DATE(RIGHT(loaded!M856,4), MID(loaded!M856,4,2),LEFT(loaded!M856,2)))</f>
        <v>#VALUE!</v>
      </c>
      <c r="F856" s="67" t="e">
        <f t="shared" si="26"/>
        <v>#VALUE!</v>
      </c>
      <c r="G856" t="str">
        <f>LEFT(loaded!O856,3)</f>
        <v/>
      </c>
      <c r="H856" s="67" t="str">
        <f>_xlfn.IFNA(INDEX(cntry_codes,MATCH(loaded!Q856,countries,0)),IF(loaded!Q856="","0003",""))</f>
        <v>0003</v>
      </c>
      <c r="I856" t="e">
        <f>INDEX(atsi_codes,MATCH(loaded!S856,atsi,0))</f>
        <v>#N/A</v>
      </c>
      <c r="J856" t="e">
        <f>INDEX(lang_codes,MATCH(loaded!U856,lang,0))</f>
        <v>#N/A</v>
      </c>
      <c r="K856" s="6">
        <f>loaded!W856</f>
        <v>0</v>
      </c>
      <c r="L856" t="e">
        <f>INDEX(us_acc_codes,MATCH(loaded!Y856,us_acc,0))</f>
        <v>#N/A</v>
      </c>
      <c r="M856" t="e">
        <f>INDEX(client_codes,MATCH(loaded!AA856,client,0))</f>
        <v>#N/A</v>
      </c>
      <c r="N856" t="e">
        <f>INDEX(src_ref_codes,MATCH(loaded!AC856,src_ref,0))</f>
        <v>#N/A</v>
      </c>
      <c r="O856" s="89" t="e">
        <f>IF(stats!$Y$13,DATE(RIGHT(loaded!AE856,4),MID(loaded!AE856,3,2),LEFT(loaded!AE856,2)),DATE(RIGHT(loaded!AE856,4),MID(loaded!AE856,4,2),LEFT(loaded!AE856,2)))</f>
        <v>#VALUE!</v>
      </c>
      <c r="P856" s="89" t="e">
        <f>IF(stats!$Y$13,DATE(RIGHT(loaded!AG856,4),MID(loaded!AG856,3,2),LEFT(loaded!AG856,2)),DATE(RIGHT(loaded!AG856,4),MID(loaded!AG856,4,2),LEFT(loaded!AG856,2)))</f>
        <v>#VALUE!</v>
      </c>
      <c r="Q856" s="67" t="e">
        <f t="shared" si="27"/>
        <v>#VALUE!</v>
      </c>
      <c r="R856" t="e">
        <f>INDEX(reces_codes,MATCH(loaded!AI856,reason,0))</f>
        <v>#N/A</v>
      </c>
      <c r="S856" t="e">
        <f>INDEX(TDS_codes,MATCH(loaded!AK856,TDS,0))</f>
        <v>#N/A</v>
      </c>
      <c r="T856" t="e">
        <f>IF(M856=2,"",INDEX(method_codes,MATCH(loaded!AM856,method,0)))</f>
        <v>#N/A</v>
      </c>
      <c r="U856" t="e">
        <f>IF(M856=2,"",INDEX(inj_codes,MATCH(loaded!AO856,inj,0)))</f>
        <v>#N/A</v>
      </c>
      <c r="V856" t="e">
        <f>IF(M856=2,"",INDEX(drug_codes,MATCH(loaded!AQ856,drug,0)))</f>
        <v>#N/A</v>
      </c>
      <c r="W856" t="e">
        <f>IF(M856=2,"",_xlfn.IFNA(INDEX(drug_codes,MATCH(loaded!AS856,drug,0)),""))</f>
        <v>#N/A</v>
      </c>
      <c r="X856" t="e">
        <f>IF(M856=2,"",_xlfn.IFNA(INDEX(drug_codes,MATCH(loaded!AU856,drug,0)),""))</f>
        <v>#N/A</v>
      </c>
      <c r="Y856" t="e">
        <f>IF(M856=2,"",_xlfn.IFNA(INDEX(drug_codes,MATCH(loaded!AW856,drug,0)),""))</f>
        <v>#N/A</v>
      </c>
      <c r="Z856" t="e">
        <f>IF(M856=2,"",_xlfn.IFNA(INDEX(drug_codes,MATCH(loaded!AY856,drug,0)),""))</f>
        <v>#N/A</v>
      </c>
      <c r="AA856" t="e">
        <f>IF(M856=2,"",_xlfn.IFNA(INDEX(drug_codes,MATCH(loaded!BA856,drug,0)),""))</f>
        <v>#N/A</v>
      </c>
      <c r="AB856" t="e">
        <f>INDEX(MTT_codes,MATCH(loaded!BC856,MTT,0))</f>
        <v>#N/A</v>
      </c>
      <c r="AC856" t="str">
        <f>_xlfn.IFNA(INDEX(MTT_codes,MATCH(loaded!BE856,MTT,0)),"")</f>
        <v/>
      </c>
      <c r="AD856" t="str">
        <f>_xlfn.IFNA(INDEX(MTT_codes,MATCH(loaded!BG856,MTT,0)),"")</f>
        <v/>
      </c>
      <c r="AE856" t="str">
        <f>_xlfn.IFNA(INDEX(MTT_codes,MATCH(loaded!BI856,MTT,0)),"")</f>
        <v/>
      </c>
      <c r="AF856" t="str">
        <f>_xlfn.IFNA(INDEX(MTT_codes,MATCH(loaded!BK856,MTT,0)),"")</f>
        <v/>
      </c>
      <c r="AG856" t="str">
        <f>_xlfn.IFNA(INDEX(MTT_codes,MATCH(loaded!BM856,MTT,0)),"")</f>
        <v/>
      </c>
      <c r="AH856" t="e">
        <f>INDEX(liv_ar_codes,MATCH(loaded!BO856,liv_ar,0))</f>
        <v>#N/A</v>
      </c>
      <c r="AI856" t="str">
        <f>_xlfn.IFNA(INDEX(MTT_codes,MATCH(loaded!BQ856,MTT,0)),"")</f>
        <v/>
      </c>
      <c r="AJ856">
        <f>_xlfn.IFNA(INDEX(mental_codes,MATCH(loaded!BS856,mental,0)),9)</f>
        <v>9</v>
      </c>
    </row>
    <row r="857" spans="2:36">
      <c r="B857">
        <f>loaded!C857</f>
        <v>0</v>
      </c>
      <c r="C857">
        <f>loaded!I857</f>
        <v>0</v>
      </c>
      <c r="D857">
        <f>IF(loaded!K857="Male",1,IF(loaded!K857="Female",2,9))</f>
        <v>9</v>
      </c>
      <c r="E857" s="89" t="e">
        <f>IF(stats!$Y$13,DATE(RIGHT(loaded!M857,4),MID(loaded!M857,3,2),LEFT(loaded!M857,2)),DATE(RIGHT(loaded!M857,4), MID(loaded!M857,4,2),LEFT(loaded!M857,2)))</f>
        <v>#VALUE!</v>
      </c>
      <c r="F857" s="67" t="e">
        <f t="shared" si="26"/>
        <v>#VALUE!</v>
      </c>
      <c r="G857" t="str">
        <f>LEFT(loaded!O857,3)</f>
        <v/>
      </c>
      <c r="H857" s="67" t="str">
        <f>_xlfn.IFNA(INDEX(cntry_codes,MATCH(loaded!Q857,countries,0)),IF(loaded!Q857="","0003",""))</f>
        <v>0003</v>
      </c>
      <c r="I857" t="e">
        <f>INDEX(atsi_codes,MATCH(loaded!S857,atsi,0))</f>
        <v>#N/A</v>
      </c>
      <c r="J857" t="e">
        <f>INDEX(lang_codes,MATCH(loaded!U857,lang,0))</f>
        <v>#N/A</v>
      </c>
      <c r="K857" s="6">
        <f>loaded!W857</f>
        <v>0</v>
      </c>
      <c r="L857" t="e">
        <f>INDEX(us_acc_codes,MATCH(loaded!Y857,us_acc,0))</f>
        <v>#N/A</v>
      </c>
      <c r="M857" t="e">
        <f>INDEX(client_codes,MATCH(loaded!AA857,client,0))</f>
        <v>#N/A</v>
      </c>
      <c r="N857" t="e">
        <f>INDEX(src_ref_codes,MATCH(loaded!AC857,src_ref,0))</f>
        <v>#N/A</v>
      </c>
      <c r="O857" s="89" t="e">
        <f>IF(stats!$Y$13,DATE(RIGHT(loaded!AE857,4),MID(loaded!AE857,3,2),LEFT(loaded!AE857,2)),DATE(RIGHT(loaded!AE857,4),MID(loaded!AE857,4,2),LEFT(loaded!AE857,2)))</f>
        <v>#VALUE!</v>
      </c>
      <c r="P857" s="89" t="e">
        <f>IF(stats!$Y$13,DATE(RIGHT(loaded!AG857,4),MID(loaded!AG857,3,2),LEFT(loaded!AG857,2)),DATE(RIGHT(loaded!AG857,4),MID(loaded!AG857,4,2),LEFT(loaded!AG857,2)))</f>
        <v>#VALUE!</v>
      </c>
      <c r="Q857" s="67" t="e">
        <f t="shared" si="27"/>
        <v>#VALUE!</v>
      </c>
      <c r="R857" t="e">
        <f>INDEX(reces_codes,MATCH(loaded!AI857,reason,0))</f>
        <v>#N/A</v>
      </c>
      <c r="S857" t="e">
        <f>INDEX(TDS_codes,MATCH(loaded!AK857,TDS,0))</f>
        <v>#N/A</v>
      </c>
      <c r="T857" t="e">
        <f>IF(M857=2,"",INDEX(method_codes,MATCH(loaded!AM857,method,0)))</f>
        <v>#N/A</v>
      </c>
      <c r="U857" t="e">
        <f>IF(M857=2,"",INDEX(inj_codes,MATCH(loaded!AO857,inj,0)))</f>
        <v>#N/A</v>
      </c>
      <c r="V857" t="e">
        <f>IF(M857=2,"",INDEX(drug_codes,MATCH(loaded!AQ857,drug,0)))</f>
        <v>#N/A</v>
      </c>
      <c r="W857" t="e">
        <f>IF(M857=2,"",_xlfn.IFNA(INDEX(drug_codes,MATCH(loaded!AS857,drug,0)),""))</f>
        <v>#N/A</v>
      </c>
      <c r="X857" t="e">
        <f>IF(M857=2,"",_xlfn.IFNA(INDEX(drug_codes,MATCH(loaded!AU857,drug,0)),""))</f>
        <v>#N/A</v>
      </c>
      <c r="Y857" t="e">
        <f>IF(M857=2,"",_xlfn.IFNA(INDEX(drug_codes,MATCH(loaded!AW857,drug,0)),""))</f>
        <v>#N/A</v>
      </c>
      <c r="Z857" t="e">
        <f>IF(M857=2,"",_xlfn.IFNA(INDEX(drug_codes,MATCH(loaded!AY857,drug,0)),""))</f>
        <v>#N/A</v>
      </c>
      <c r="AA857" t="e">
        <f>IF(M857=2,"",_xlfn.IFNA(INDEX(drug_codes,MATCH(loaded!BA857,drug,0)),""))</f>
        <v>#N/A</v>
      </c>
      <c r="AB857" t="e">
        <f>INDEX(MTT_codes,MATCH(loaded!BC857,MTT,0))</f>
        <v>#N/A</v>
      </c>
      <c r="AC857" t="str">
        <f>_xlfn.IFNA(INDEX(MTT_codes,MATCH(loaded!BE857,MTT,0)),"")</f>
        <v/>
      </c>
      <c r="AD857" t="str">
        <f>_xlfn.IFNA(INDEX(MTT_codes,MATCH(loaded!BG857,MTT,0)),"")</f>
        <v/>
      </c>
      <c r="AE857" t="str">
        <f>_xlfn.IFNA(INDEX(MTT_codes,MATCH(loaded!BI857,MTT,0)),"")</f>
        <v/>
      </c>
      <c r="AF857" t="str">
        <f>_xlfn.IFNA(INDEX(MTT_codes,MATCH(loaded!BK857,MTT,0)),"")</f>
        <v/>
      </c>
      <c r="AG857" t="str">
        <f>_xlfn.IFNA(INDEX(MTT_codes,MATCH(loaded!BM857,MTT,0)),"")</f>
        <v/>
      </c>
      <c r="AH857" t="e">
        <f>INDEX(liv_ar_codes,MATCH(loaded!BO857,liv_ar,0))</f>
        <v>#N/A</v>
      </c>
      <c r="AI857" t="str">
        <f>_xlfn.IFNA(INDEX(MTT_codes,MATCH(loaded!BQ857,MTT,0)),"")</f>
        <v/>
      </c>
      <c r="AJ857">
        <f>_xlfn.IFNA(INDEX(mental_codes,MATCH(loaded!BS857,mental,0)),9)</f>
        <v>9</v>
      </c>
    </row>
    <row r="858" spans="2:36">
      <c r="B858">
        <f>loaded!C858</f>
        <v>0</v>
      </c>
      <c r="C858">
        <f>loaded!I858</f>
        <v>0</v>
      </c>
      <c r="D858">
        <f>IF(loaded!K858="Male",1,IF(loaded!K858="Female",2,9))</f>
        <v>9</v>
      </c>
      <c r="E858" s="89" t="e">
        <f>IF(stats!$Y$13,DATE(RIGHT(loaded!M858,4),MID(loaded!M858,3,2),LEFT(loaded!M858,2)),DATE(RIGHT(loaded!M858,4), MID(loaded!M858,4,2),LEFT(loaded!M858,2)))</f>
        <v>#VALUE!</v>
      </c>
      <c r="F858" s="67" t="e">
        <f t="shared" si="26"/>
        <v>#VALUE!</v>
      </c>
      <c r="G858" t="str">
        <f>LEFT(loaded!O858,3)</f>
        <v/>
      </c>
      <c r="H858" s="67" t="str">
        <f>_xlfn.IFNA(INDEX(cntry_codes,MATCH(loaded!Q858,countries,0)),IF(loaded!Q858="","0003",""))</f>
        <v>0003</v>
      </c>
      <c r="I858" t="e">
        <f>INDEX(atsi_codes,MATCH(loaded!S858,atsi,0))</f>
        <v>#N/A</v>
      </c>
      <c r="J858" t="e">
        <f>INDEX(lang_codes,MATCH(loaded!U858,lang,0))</f>
        <v>#N/A</v>
      </c>
      <c r="K858" s="6">
        <f>loaded!W858</f>
        <v>0</v>
      </c>
      <c r="L858" t="e">
        <f>INDEX(us_acc_codes,MATCH(loaded!Y858,us_acc,0))</f>
        <v>#N/A</v>
      </c>
      <c r="M858" t="e">
        <f>INDEX(client_codes,MATCH(loaded!AA858,client,0))</f>
        <v>#N/A</v>
      </c>
      <c r="N858" t="e">
        <f>INDEX(src_ref_codes,MATCH(loaded!AC858,src_ref,0))</f>
        <v>#N/A</v>
      </c>
      <c r="O858" s="89" t="e">
        <f>IF(stats!$Y$13,DATE(RIGHT(loaded!AE858,4),MID(loaded!AE858,3,2),LEFT(loaded!AE858,2)),DATE(RIGHT(loaded!AE858,4),MID(loaded!AE858,4,2),LEFT(loaded!AE858,2)))</f>
        <v>#VALUE!</v>
      </c>
      <c r="P858" s="89" t="e">
        <f>IF(stats!$Y$13,DATE(RIGHT(loaded!AG858,4),MID(loaded!AG858,3,2),LEFT(loaded!AG858,2)),DATE(RIGHT(loaded!AG858,4),MID(loaded!AG858,4,2),LEFT(loaded!AG858,2)))</f>
        <v>#VALUE!</v>
      </c>
      <c r="Q858" s="67" t="e">
        <f t="shared" si="27"/>
        <v>#VALUE!</v>
      </c>
      <c r="R858" t="e">
        <f>INDEX(reces_codes,MATCH(loaded!AI858,reason,0))</f>
        <v>#N/A</v>
      </c>
      <c r="S858" t="e">
        <f>INDEX(TDS_codes,MATCH(loaded!AK858,TDS,0))</f>
        <v>#N/A</v>
      </c>
      <c r="T858" t="e">
        <f>IF(M858=2,"",INDEX(method_codes,MATCH(loaded!AM858,method,0)))</f>
        <v>#N/A</v>
      </c>
      <c r="U858" t="e">
        <f>IF(M858=2,"",INDEX(inj_codes,MATCH(loaded!AO858,inj,0)))</f>
        <v>#N/A</v>
      </c>
      <c r="V858" t="e">
        <f>IF(M858=2,"",INDEX(drug_codes,MATCH(loaded!AQ858,drug,0)))</f>
        <v>#N/A</v>
      </c>
      <c r="W858" t="e">
        <f>IF(M858=2,"",_xlfn.IFNA(INDEX(drug_codes,MATCH(loaded!AS858,drug,0)),""))</f>
        <v>#N/A</v>
      </c>
      <c r="X858" t="e">
        <f>IF(M858=2,"",_xlfn.IFNA(INDEX(drug_codes,MATCH(loaded!AU858,drug,0)),""))</f>
        <v>#N/A</v>
      </c>
      <c r="Y858" t="e">
        <f>IF(M858=2,"",_xlfn.IFNA(INDEX(drug_codes,MATCH(loaded!AW858,drug,0)),""))</f>
        <v>#N/A</v>
      </c>
      <c r="Z858" t="e">
        <f>IF(M858=2,"",_xlfn.IFNA(INDEX(drug_codes,MATCH(loaded!AY858,drug,0)),""))</f>
        <v>#N/A</v>
      </c>
      <c r="AA858" t="e">
        <f>IF(M858=2,"",_xlfn.IFNA(INDEX(drug_codes,MATCH(loaded!BA858,drug,0)),""))</f>
        <v>#N/A</v>
      </c>
      <c r="AB858" t="e">
        <f>INDEX(MTT_codes,MATCH(loaded!BC858,MTT,0))</f>
        <v>#N/A</v>
      </c>
      <c r="AC858" t="str">
        <f>_xlfn.IFNA(INDEX(MTT_codes,MATCH(loaded!BE858,MTT,0)),"")</f>
        <v/>
      </c>
      <c r="AD858" t="str">
        <f>_xlfn.IFNA(INDEX(MTT_codes,MATCH(loaded!BG858,MTT,0)),"")</f>
        <v/>
      </c>
      <c r="AE858" t="str">
        <f>_xlfn.IFNA(INDEX(MTT_codes,MATCH(loaded!BI858,MTT,0)),"")</f>
        <v/>
      </c>
      <c r="AF858" t="str">
        <f>_xlfn.IFNA(INDEX(MTT_codes,MATCH(loaded!BK858,MTT,0)),"")</f>
        <v/>
      </c>
      <c r="AG858" t="str">
        <f>_xlfn.IFNA(INDEX(MTT_codes,MATCH(loaded!BM858,MTT,0)),"")</f>
        <v/>
      </c>
      <c r="AH858" t="e">
        <f>INDEX(liv_ar_codes,MATCH(loaded!BO858,liv_ar,0))</f>
        <v>#N/A</v>
      </c>
      <c r="AI858" t="str">
        <f>_xlfn.IFNA(INDEX(MTT_codes,MATCH(loaded!BQ858,MTT,0)),"")</f>
        <v/>
      </c>
      <c r="AJ858">
        <f>_xlfn.IFNA(INDEX(mental_codes,MATCH(loaded!BS858,mental,0)),9)</f>
        <v>9</v>
      </c>
    </row>
    <row r="859" spans="2:36">
      <c r="B859">
        <f>loaded!C859</f>
        <v>0</v>
      </c>
      <c r="C859">
        <f>loaded!I859</f>
        <v>0</v>
      </c>
      <c r="D859">
        <f>IF(loaded!K859="Male",1,IF(loaded!K859="Female",2,9))</f>
        <v>9</v>
      </c>
      <c r="E859" s="89" t="e">
        <f>IF(stats!$Y$13,DATE(RIGHT(loaded!M859,4),MID(loaded!M859,3,2),LEFT(loaded!M859,2)),DATE(RIGHT(loaded!M859,4), MID(loaded!M859,4,2),LEFT(loaded!M859,2)))</f>
        <v>#VALUE!</v>
      </c>
      <c r="F859" s="67" t="e">
        <f t="shared" si="26"/>
        <v>#VALUE!</v>
      </c>
      <c r="G859" t="str">
        <f>LEFT(loaded!O859,3)</f>
        <v/>
      </c>
      <c r="H859" s="67" t="str">
        <f>_xlfn.IFNA(INDEX(cntry_codes,MATCH(loaded!Q859,countries,0)),IF(loaded!Q859="","0003",""))</f>
        <v>0003</v>
      </c>
      <c r="I859" t="e">
        <f>INDEX(atsi_codes,MATCH(loaded!S859,atsi,0))</f>
        <v>#N/A</v>
      </c>
      <c r="J859" t="e">
        <f>INDEX(lang_codes,MATCH(loaded!U859,lang,0))</f>
        <v>#N/A</v>
      </c>
      <c r="K859" s="6">
        <f>loaded!W859</f>
        <v>0</v>
      </c>
      <c r="L859" t="e">
        <f>INDEX(us_acc_codes,MATCH(loaded!Y859,us_acc,0))</f>
        <v>#N/A</v>
      </c>
      <c r="M859" t="e">
        <f>INDEX(client_codes,MATCH(loaded!AA859,client,0))</f>
        <v>#N/A</v>
      </c>
      <c r="N859" t="e">
        <f>INDEX(src_ref_codes,MATCH(loaded!AC859,src_ref,0))</f>
        <v>#N/A</v>
      </c>
      <c r="O859" s="89" t="e">
        <f>IF(stats!$Y$13,DATE(RIGHT(loaded!AE859,4),MID(loaded!AE859,3,2),LEFT(loaded!AE859,2)),DATE(RIGHT(loaded!AE859,4),MID(loaded!AE859,4,2),LEFT(loaded!AE859,2)))</f>
        <v>#VALUE!</v>
      </c>
      <c r="P859" s="89" t="e">
        <f>IF(stats!$Y$13,DATE(RIGHT(loaded!AG859,4),MID(loaded!AG859,3,2),LEFT(loaded!AG859,2)),DATE(RIGHT(loaded!AG859,4),MID(loaded!AG859,4,2),LEFT(loaded!AG859,2)))</f>
        <v>#VALUE!</v>
      </c>
      <c r="Q859" s="67" t="e">
        <f t="shared" si="27"/>
        <v>#VALUE!</v>
      </c>
      <c r="R859" t="e">
        <f>INDEX(reces_codes,MATCH(loaded!AI859,reason,0))</f>
        <v>#N/A</v>
      </c>
      <c r="S859" t="e">
        <f>INDEX(TDS_codes,MATCH(loaded!AK859,TDS,0))</f>
        <v>#N/A</v>
      </c>
      <c r="T859" t="e">
        <f>IF(M859=2,"",INDEX(method_codes,MATCH(loaded!AM859,method,0)))</f>
        <v>#N/A</v>
      </c>
      <c r="U859" t="e">
        <f>IF(M859=2,"",INDEX(inj_codes,MATCH(loaded!AO859,inj,0)))</f>
        <v>#N/A</v>
      </c>
      <c r="V859" t="e">
        <f>IF(M859=2,"",INDEX(drug_codes,MATCH(loaded!AQ859,drug,0)))</f>
        <v>#N/A</v>
      </c>
      <c r="W859" t="e">
        <f>IF(M859=2,"",_xlfn.IFNA(INDEX(drug_codes,MATCH(loaded!AS859,drug,0)),""))</f>
        <v>#N/A</v>
      </c>
      <c r="X859" t="e">
        <f>IF(M859=2,"",_xlfn.IFNA(INDEX(drug_codes,MATCH(loaded!AU859,drug,0)),""))</f>
        <v>#N/A</v>
      </c>
      <c r="Y859" t="e">
        <f>IF(M859=2,"",_xlfn.IFNA(INDEX(drug_codes,MATCH(loaded!AW859,drug,0)),""))</f>
        <v>#N/A</v>
      </c>
      <c r="Z859" t="e">
        <f>IF(M859=2,"",_xlfn.IFNA(INDEX(drug_codes,MATCH(loaded!AY859,drug,0)),""))</f>
        <v>#N/A</v>
      </c>
      <c r="AA859" t="e">
        <f>IF(M859=2,"",_xlfn.IFNA(INDEX(drug_codes,MATCH(loaded!BA859,drug,0)),""))</f>
        <v>#N/A</v>
      </c>
      <c r="AB859" t="e">
        <f>INDEX(MTT_codes,MATCH(loaded!BC859,MTT,0))</f>
        <v>#N/A</v>
      </c>
      <c r="AC859" t="str">
        <f>_xlfn.IFNA(INDEX(MTT_codes,MATCH(loaded!BE859,MTT,0)),"")</f>
        <v/>
      </c>
      <c r="AD859" t="str">
        <f>_xlfn.IFNA(INDEX(MTT_codes,MATCH(loaded!BG859,MTT,0)),"")</f>
        <v/>
      </c>
      <c r="AE859" t="str">
        <f>_xlfn.IFNA(INDEX(MTT_codes,MATCH(loaded!BI859,MTT,0)),"")</f>
        <v/>
      </c>
      <c r="AF859" t="str">
        <f>_xlfn.IFNA(INDEX(MTT_codes,MATCH(loaded!BK859,MTT,0)),"")</f>
        <v/>
      </c>
      <c r="AG859" t="str">
        <f>_xlfn.IFNA(INDEX(MTT_codes,MATCH(loaded!BM859,MTT,0)),"")</f>
        <v/>
      </c>
      <c r="AH859" t="e">
        <f>INDEX(liv_ar_codes,MATCH(loaded!BO859,liv_ar,0))</f>
        <v>#N/A</v>
      </c>
      <c r="AI859" t="str">
        <f>_xlfn.IFNA(INDEX(MTT_codes,MATCH(loaded!BQ859,MTT,0)),"")</f>
        <v/>
      </c>
      <c r="AJ859">
        <f>_xlfn.IFNA(INDEX(mental_codes,MATCH(loaded!BS859,mental,0)),9)</f>
        <v>9</v>
      </c>
    </row>
    <row r="860" spans="2:36">
      <c r="B860">
        <f>loaded!C860</f>
        <v>0</v>
      </c>
      <c r="C860">
        <f>loaded!I860</f>
        <v>0</v>
      </c>
      <c r="D860">
        <f>IF(loaded!K860="Male",1,IF(loaded!K860="Female",2,9))</f>
        <v>9</v>
      </c>
      <c r="E860" s="89" t="e">
        <f>IF(stats!$Y$13,DATE(RIGHT(loaded!M860,4),MID(loaded!M860,3,2),LEFT(loaded!M860,2)),DATE(RIGHT(loaded!M860,4), MID(loaded!M860,4,2),LEFT(loaded!M860,2)))</f>
        <v>#VALUE!</v>
      </c>
      <c r="F860" s="67" t="e">
        <f t="shared" si="26"/>
        <v>#VALUE!</v>
      </c>
      <c r="G860" t="str">
        <f>LEFT(loaded!O860,3)</f>
        <v/>
      </c>
      <c r="H860" s="67" t="str">
        <f>_xlfn.IFNA(INDEX(cntry_codes,MATCH(loaded!Q860,countries,0)),IF(loaded!Q860="","0003",""))</f>
        <v>0003</v>
      </c>
      <c r="I860" t="e">
        <f>INDEX(atsi_codes,MATCH(loaded!S860,atsi,0))</f>
        <v>#N/A</v>
      </c>
      <c r="J860" t="e">
        <f>INDEX(lang_codes,MATCH(loaded!U860,lang,0))</f>
        <v>#N/A</v>
      </c>
      <c r="K860" s="6">
        <f>loaded!W860</f>
        <v>0</v>
      </c>
      <c r="L860" t="e">
        <f>INDEX(us_acc_codes,MATCH(loaded!Y860,us_acc,0))</f>
        <v>#N/A</v>
      </c>
      <c r="M860" t="e">
        <f>INDEX(client_codes,MATCH(loaded!AA860,client,0))</f>
        <v>#N/A</v>
      </c>
      <c r="N860" t="e">
        <f>INDEX(src_ref_codes,MATCH(loaded!AC860,src_ref,0))</f>
        <v>#N/A</v>
      </c>
      <c r="O860" s="89" t="e">
        <f>IF(stats!$Y$13,DATE(RIGHT(loaded!AE860,4),MID(loaded!AE860,3,2),LEFT(loaded!AE860,2)),DATE(RIGHT(loaded!AE860,4),MID(loaded!AE860,4,2),LEFT(loaded!AE860,2)))</f>
        <v>#VALUE!</v>
      </c>
      <c r="P860" s="89" t="e">
        <f>IF(stats!$Y$13,DATE(RIGHT(loaded!AG860,4),MID(loaded!AG860,3,2),LEFT(loaded!AG860,2)),DATE(RIGHT(loaded!AG860,4),MID(loaded!AG860,4,2),LEFT(loaded!AG860,2)))</f>
        <v>#VALUE!</v>
      </c>
      <c r="Q860" s="67" t="e">
        <f t="shared" si="27"/>
        <v>#VALUE!</v>
      </c>
      <c r="R860" t="e">
        <f>INDEX(reces_codes,MATCH(loaded!AI860,reason,0))</f>
        <v>#N/A</v>
      </c>
      <c r="S860" t="e">
        <f>INDEX(TDS_codes,MATCH(loaded!AK860,TDS,0))</f>
        <v>#N/A</v>
      </c>
      <c r="T860" t="e">
        <f>IF(M860=2,"",INDEX(method_codes,MATCH(loaded!AM860,method,0)))</f>
        <v>#N/A</v>
      </c>
      <c r="U860" t="e">
        <f>IF(M860=2,"",INDEX(inj_codes,MATCH(loaded!AO860,inj,0)))</f>
        <v>#N/A</v>
      </c>
      <c r="V860" t="e">
        <f>IF(M860=2,"",INDEX(drug_codes,MATCH(loaded!AQ860,drug,0)))</f>
        <v>#N/A</v>
      </c>
      <c r="W860" t="e">
        <f>IF(M860=2,"",_xlfn.IFNA(INDEX(drug_codes,MATCH(loaded!AS860,drug,0)),""))</f>
        <v>#N/A</v>
      </c>
      <c r="X860" t="e">
        <f>IF(M860=2,"",_xlfn.IFNA(INDEX(drug_codes,MATCH(loaded!AU860,drug,0)),""))</f>
        <v>#N/A</v>
      </c>
      <c r="Y860" t="e">
        <f>IF(M860=2,"",_xlfn.IFNA(INDEX(drug_codes,MATCH(loaded!AW860,drug,0)),""))</f>
        <v>#N/A</v>
      </c>
      <c r="Z860" t="e">
        <f>IF(M860=2,"",_xlfn.IFNA(INDEX(drug_codes,MATCH(loaded!AY860,drug,0)),""))</f>
        <v>#N/A</v>
      </c>
      <c r="AA860" t="e">
        <f>IF(M860=2,"",_xlfn.IFNA(INDEX(drug_codes,MATCH(loaded!BA860,drug,0)),""))</f>
        <v>#N/A</v>
      </c>
      <c r="AB860" t="e">
        <f>INDEX(MTT_codes,MATCH(loaded!BC860,MTT,0))</f>
        <v>#N/A</v>
      </c>
      <c r="AC860" t="str">
        <f>_xlfn.IFNA(INDEX(MTT_codes,MATCH(loaded!BE860,MTT,0)),"")</f>
        <v/>
      </c>
      <c r="AD860" t="str">
        <f>_xlfn.IFNA(INDEX(MTT_codes,MATCH(loaded!BG860,MTT,0)),"")</f>
        <v/>
      </c>
      <c r="AE860" t="str">
        <f>_xlfn.IFNA(INDEX(MTT_codes,MATCH(loaded!BI860,MTT,0)),"")</f>
        <v/>
      </c>
      <c r="AF860" t="str">
        <f>_xlfn.IFNA(INDEX(MTT_codes,MATCH(loaded!BK860,MTT,0)),"")</f>
        <v/>
      </c>
      <c r="AG860" t="str">
        <f>_xlfn.IFNA(INDEX(MTT_codes,MATCH(loaded!BM860,MTT,0)),"")</f>
        <v/>
      </c>
      <c r="AH860" t="e">
        <f>INDEX(liv_ar_codes,MATCH(loaded!BO860,liv_ar,0))</f>
        <v>#N/A</v>
      </c>
      <c r="AI860" t="str">
        <f>_xlfn.IFNA(INDEX(MTT_codes,MATCH(loaded!BQ860,MTT,0)),"")</f>
        <v/>
      </c>
      <c r="AJ860">
        <f>_xlfn.IFNA(INDEX(mental_codes,MATCH(loaded!BS860,mental,0)),9)</f>
        <v>9</v>
      </c>
    </row>
    <row r="861" spans="2:36">
      <c r="B861">
        <f>loaded!C861</f>
        <v>0</v>
      </c>
      <c r="C861">
        <f>loaded!I861</f>
        <v>0</v>
      </c>
      <c r="D861">
        <f>IF(loaded!K861="Male",1,IF(loaded!K861="Female",2,9))</f>
        <v>9</v>
      </c>
      <c r="E861" s="89" t="e">
        <f>IF(stats!$Y$13,DATE(RIGHT(loaded!M861,4),MID(loaded!M861,3,2),LEFT(loaded!M861,2)),DATE(RIGHT(loaded!M861,4), MID(loaded!M861,4,2),LEFT(loaded!M861,2)))</f>
        <v>#VALUE!</v>
      </c>
      <c r="F861" s="67" t="e">
        <f t="shared" si="26"/>
        <v>#VALUE!</v>
      </c>
      <c r="G861" t="str">
        <f>LEFT(loaded!O861,3)</f>
        <v/>
      </c>
      <c r="H861" s="67" t="str">
        <f>_xlfn.IFNA(INDEX(cntry_codes,MATCH(loaded!Q861,countries,0)),IF(loaded!Q861="","0003",""))</f>
        <v>0003</v>
      </c>
      <c r="I861" t="e">
        <f>INDEX(atsi_codes,MATCH(loaded!S861,atsi,0))</f>
        <v>#N/A</v>
      </c>
      <c r="J861" t="e">
        <f>INDEX(lang_codes,MATCH(loaded!U861,lang,0))</f>
        <v>#N/A</v>
      </c>
      <c r="K861" s="6">
        <f>loaded!W861</f>
        <v>0</v>
      </c>
      <c r="L861" t="e">
        <f>INDEX(us_acc_codes,MATCH(loaded!Y861,us_acc,0))</f>
        <v>#N/A</v>
      </c>
      <c r="M861" t="e">
        <f>INDEX(client_codes,MATCH(loaded!AA861,client,0))</f>
        <v>#N/A</v>
      </c>
      <c r="N861" t="e">
        <f>INDEX(src_ref_codes,MATCH(loaded!AC861,src_ref,0))</f>
        <v>#N/A</v>
      </c>
      <c r="O861" s="89" t="e">
        <f>IF(stats!$Y$13,DATE(RIGHT(loaded!AE861,4),MID(loaded!AE861,3,2),LEFT(loaded!AE861,2)),DATE(RIGHT(loaded!AE861,4),MID(loaded!AE861,4,2),LEFT(loaded!AE861,2)))</f>
        <v>#VALUE!</v>
      </c>
      <c r="P861" s="89" t="e">
        <f>IF(stats!$Y$13,DATE(RIGHT(loaded!AG861,4),MID(loaded!AG861,3,2),LEFT(loaded!AG861,2)),DATE(RIGHT(loaded!AG861,4),MID(loaded!AG861,4,2),LEFT(loaded!AG861,2)))</f>
        <v>#VALUE!</v>
      </c>
      <c r="Q861" s="67" t="e">
        <f t="shared" si="27"/>
        <v>#VALUE!</v>
      </c>
      <c r="R861" t="e">
        <f>INDEX(reces_codes,MATCH(loaded!AI861,reason,0))</f>
        <v>#N/A</v>
      </c>
      <c r="S861" t="e">
        <f>INDEX(TDS_codes,MATCH(loaded!AK861,TDS,0))</f>
        <v>#N/A</v>
      </c>
      <c r="T861" t="e">
        <f>IF(M861=2,"",INDEX(method_codes,MATCH(loaded!AM861,method,0)))</f>
        <v>#N/A</v>
      </c>
      <c r="U861" t="e">
        <f>IF(M861=2,"",INDEX(inj_codes,MATCH(loaded!AO861,inj,0)))</f>
        <v>#N/A</v>
      </c>
      <c r="V861" t="e">
        <f>IF(M861=2,"",INDEX(drug_codes,MATCH(loaded!AQ861,drug,0)))</f>
        <v>#N/A</v>
      </c>
      <c r="W861" t="e">
        <f>IF(M861=2,"",_xlfn.IFNA(INDEX(drug_codes,MATCH(loaded!AS861,drug,0)),""))</f>
        <v>#N/A</v>
      </c>
      <c r="X861" t="e">
        <f>IF(M861=2,"",_xlfn.IFNA(INDEX(drug_codes,MATCH(loaded!AU861,drug,0)),""))</f>
        <v>#N/A</v>
      </c>
      <c r="Y861" t="e">
        <f>IF(M861=2,"",_xlfn.IFNA(INDEX(drug_codes,MATCH(loaded!AW861,drug,0)),""))</f>
        <v>#N/A</v>
      </c>
      <c r="Z861" t="e">
        <f>IF(M861=2,"",_xlfn.IFNA(INDEX(drug_codes,MATCH(loaded!AY861,drug,0)),""))</f>
        <v>#N/A</v>
      </c>
      <c r="AA861" t="e">
        <f>IF(M861=2,"",_xlfn.IFNA(INDEX(drug_codes,MATCH(loaded!BA861,drug,0)),""))</f>
        <v>#N/A</v>
      </c>
      <c r="AB861" t="e">
        <f>INDEX(MTT_codes,MATCH(loaded!BC861,MTT,0))</f>
        <v>#N/A</v>
      </c>
      <c r="AC861" t="str">
        <f>_xlfn.IFNA(INDEX(MTT_codes,MATCH(loaded!BE861,MTT,0)),"")</f>
        <v/>
      </c>
      <c r="AD861" t="str">
        <f>_xlfn.IFNA(INDEX(MTT_codes,MATCH(loaded!BG861,MTT,0)),"")</f>
        <v/>
      </c>
      <c r="AE861" t="str">
        <f>_xlfn.IFNA(INDEX(MTT_codes,MATCH(loaded!BI861,MTT,0)),"")</f>
        <v/>
      </c>
      <c r="AF861" t="str">
        <f>_xlfn.IFNA(INDEX(MTT_codes,MATCH(loaded!BK861,MTT,0)),"")</f>
        <v/>
      </c>
      <c r="AG861" t="str">
        <f>_xlfn.IFNA(INDEX(MTT_codes,MATCH(loaded!BM861,MTT,0)),"")</f>
        <v/>
      </c>
      <c r="AH861" t="e">
        <f>INDEX(liv_ar_codes,MATCH(loaded!BO861,liv_ar,0))</f>
        <v>#N/A</v>
      </c>
      <c r="AI861" t="str">
        <f>_xlfn.IFNA(INDEX(MTT_codes,MATCH(loaded!BQ861,MTT,0)),"")</f>
        <v/>
      </c>
      <c r="AJ861">
        <f>_xlfn.IFNA(INDEX(mental_codes,MATCH(loaded!BS861,mental,0)),9)</f>
        <v>9</v>
      </c>
    </row>
    <row r="862" spans="2:36">
      <c r="B862">
        <f>loaded!C862</f>
        <v>0</v>
      </c>
      <c r="C862">
        <f>loaded!I862</f>
        <v>0</v>
      </c>
      <c r="D862">
        <f>IF(loaded!K862="Male",1,IF(loaded!K862="Female",2,9))</f>
        <v>9</v>
      </c>
      <c r="E862" s="89" t="e">
        <f>IF(stats!$Y$13,DATE(RIGHT(loaded!M862,4),MID(loaded!M862,3,2),LEFT(loaded!M862,2)),DATE(RIGHT(loaded!M862,4), MID(loaded!M862,4,2),LEFT(loaded!M862,2)))</f>
        <v>#VALUE!</v>
      </c>
      <c r="F862" s="67" t="e">
        <f t="shared" si="26"/>
        <v>#VALUE!</v>
      </c>
      <c r="G862" t="str">
        <f>LEFT(loaded!O862,3)</f>
        <v/>
      </c>
      <c r="H862" s="67" t="str">
        <f>_xlfn.IFNA(INDEX(cntry_codes,MATCH(loaded!Q862,countries,0)),IF(loaded!Q862="","0003",""))</f>
        <v>0003</v>
      </c>
      <c r="I862" t="e">
        <f>INDEX(atsi_codes,MATCH(loaded!S862,atsi,0))</f>
        <v>#N/A</v>
      </c>
      <c r="J862" t="e">
        <f>INDEX(lang_codes,MATCH(loaded!U862,lang,0))</f>
        <v>#N/A</v>
      </c>
      <c r="K862" s="6">
        <f>loaded!W862</f>
        <v>0</v>
      </c>
      <c r="L862" t="e">
        <f>INDEX(us_acc_codes,MATCH(loaded!Y862,us_acc,0))</f>
        <v>#N/A</v>
      </c>
      <c r="M862" t="e">
        <f>INDEX(client_codes,MATCH(loaded!AA862,client,0))</f>
        <v>#N/A</v>
      </c>
      <c r="N862" t="e">
        <f>INDEX(src_ref_codes,MATCH(loaded!AC862,src_ref,0))</f>
        <v>#N/A</v>
      </c>
      <c r="O862" s="89" t="e">
        <f>IF(stats!$Y$13,DATE(RIGHT(loaded!AE862,4),MID(loaded!AE862,3,2),LEFT(loaded!AE862,2)),DATE(RIGHT(loaded!AE862,4),MID(loaded!AE862,4,2),LEFT(loaded!AE862,2)))</f>
        <v>#VALUE!</v>
      </c>
      <c r="P862" s="89" t="e">
        <f>IF(stats!$Y$13,DATE(RIGHT(loaded!AG862,4),MID(loaded!AG862,3,2),LEFT(loaded!AG862,2)),DATE(RIGHT(loaded!AG862,4),MID(loaded!AG862,4,2),LEFT(loaded!AG862,2)))</f>
        <v>#VALUE!</v>
      </c>
      <c r="Q862" s="67" t="e">
        <f t="shared" si="27"/>
        <v>#VALUE!</v>
      </c>
      <c r="R862" t="e">
        <f>INDEX(reces_codes,MATCH(loaded!AI862,reason,0))</f>
        <v>#N/A</v>
      </c>
      <c r="S862" t="e">
        <f>INDEX(TDS_codes,MATCH(loaded!AK862,TDS,0))</f>
        <v>#N/A</v>
      </c>
      <c r="T862" t="e">
        <f>IF(M862=2,"",INDEX(method_codes,MATCH(loaded!AM862,method,0)))</f>
        <v>#N/A</v>
      </c>
      <c r="U862" t="e">
        <f>IF(M862=2,"",INDEX(inj_codes,MATCH(loaded!AO862,inj,0)))</f>
        <v>#N/A</v>
      </c>
      <c r="V862" t="e">
        <f>IF(M862=2,"",INDEX(drug_codes,MATCH(loaded!AQ862,drug,0)))</f>
        <v>#N/A</v>
      </c>
      <c r="W862" t="e">
        <f>IF(M862=2,"",_xlfn.IFNA(INDEX(drug_codes,MATCH(loaded!AS862,drug,0)),""))</f>
        <v>#N/A</v>
      </c>
      <c r="X862" t="e">
        <f>IF(M862=2,"",_xlfn.IFNA(INDEX(drug_codes,MATCH(loaded!AU862,drug,0)),""))</f>
        <v>#N/A</v>
      </c>
      <c r="Y862" t="e">
        <f>IF(M862=2,"",_xlfn.IFNA(INDEX(drug_codes,MATCH(loaded!AW862,drug,0)),""))</f>
        <v>#N/A</v>
      </c>
      <c r="Z862" t="e">
        <f>IF(M862=2,"",_xlfn.IFNA(INDEX(drug_codes,MATCH(loaded!AY862,drug,0)),""))</f>
        <v>#N/A</v>
      </c>
      <c r="AA862" t="e">
        <f>IF(M862=2,"",_xlfn.IFNA(INDEX(drug_codes,MATCH(loaded!BA862,drug,0)),""))</f>
        <v>#N/A</v>
      </c>
      <c r="AB862" t="e">
        <f>INDEX(MTT_codes,MATCH(loaded!BC862,MTT,0))</f>
        <v>#N/A</v>
      </c>
      <c r="AC862" t="str">
        <f>_xlfn.IFNA(INDEX(MTT_codes,MATCH(loaded!BE862,MTT,0)),"")</f>
        <v/>
      </c>
      <c r="AD862" t="str">
        <f>_xlfn.IFNA(INDEX(MTT_codes,MATCH(loaded!BG862,MTT,0)),"")</f>
        <v/>
      </c>
      <c r="AE862" t="str">
        <f>_xlfn.IFNA(INDEX(MTT_codes,MATCH(loaded!BI862,MTT,0)),"")</f>
        <v/>
      </c>
      <c r="AF862" t="str">
        <f>_xlfn.IFNA(INDEX(MTT_codes,MATCH(loaded!BK862,MTT,0)),"")</f>
        <v/>
      </c>
      <c r="AG862" t="str">
        <f>_xlfn.IFNA(INDEX(MTT_codes,MATCH(loaded!BM862,MTT,0)),"")</f>
        <v/>
      </c>
      <c r="AH862" t="e">
        <f>INDEX(liv_ar_codes,MATCH(loaded!BO862,liv_ar,0))</f>
        <v>#N/A</v>
      </c>
      <c r="AI862" t="str">
        <f>_xlfn.IFNA(INDEX(MTT_codes,MATCH(loaded!BQ862,MTT,0)),"")</f>
        <v/>
      </c>
      <c r="AJ862">
        <f>_xlfn.IFNA(INDEX(mental_codes,MATCH(loaded!BS862,mental,0)),9)</f>
        <v>9</v>
      </c>
    </row>
    <row r="863" spans="2:36">
      <c r="B863">
        <f>loaded!C863</f>
        <v>0</v>
      </c>
      <c r="C863">
        <f>loaded!I863</f>
        <v>0</v>
      </c>
      <c r="D863">
        <f>IF(loaded!K863="Male",1,IF(loaded!K863="Female",2,9))</f>
        <v>9</v>
      </c>
      <c r="E863" s="89" t="e">
        <f>IF(stats!$Y$13,DATE(RIGHT(loaded!M863,4),MID(loaded!M863,3,2),LEFT(loaded!M863,2)),DATE(RIGHT(loaded!M863,4), MID(loaded!M863,4,2),LEFT(loaded!M863,2)))</f>
        <v>#VALUE!</v>
      </c>
      <c r="F863" s="67" t="e">
        <f t="shared" si="26"/>
        <v>#VALUE!</v>
      </c>
      <c r="G863" t="str">
        <f>LEFT(loaded!O863,3)</f>
        <v/>
      </c>
      <c r="H863" s="67" t="str">
        <f>_xlfn.IFNA(INDEX(cntry_codes,MATCH(loaded!Q863,countries,0)),IF(loaded!Q863="","0003",""))</f>
        <v>0003</v>
      </c>
      <c r="I863" t="e">
        <f>INDEX(atsi_codes,MATCH(loaded!S863,atsi,0))</f>
        <v>#N/A</v>
      </c>
      <c r="J863" t="e">
        <f>INDEX(lang_codes,MATCH(loaded!U863,lang,0))</f>
        <v>#N/A</v>
      </c>
      <c r="K863" s="6">
        <f>loaded!W863</f>
        <v>0</v>
      </c>
      <c r="L863" t="e">
        <f>INDEX(us_acc_codes,MATCH(loaded!Y863,us_acc,0))</f>
        <v>#N/A</v>
      </c>
      <c r="M863" t="e">
        <f>INDEX(client_codes,MATCH(loaded!AA863,client,0))</f>
        <v>#N/A</v>
      </c>
      <c r="N863" t="e">
        <f>INDEX(src_ref_codes,MATCH(loaded!AC863,src_ref,0))</f>
        <v>#N/A</v>
      </c>
      <c r="O863" s="89" t="e">
        <f>IF(stats!$Y$13,DATE(RIGHT(loaded!AE863,4),MID(loaded!AE863,3,2),LEFT(loaded!AE863,2)),DATE(RIGHT(loaded!AE863,4),MID(loaded!AE863,4,2),LEFT(loaded!AE863,2)))</f>
        <v>#VALUE!</v>
      </c>
      <c r="P863" s="89" t="e">
        <f>IF(stats!$Y$13,DATE(RIGHT(loaded!AG863,4),MID(loaded!AG863,3,2),LEFT(loaded!AG863,2)),DATE(RIGHT(loaded!AG863,4),MID(loaded!AG863,4,2),LEFT(loaded!AG863,2)))</f>
        <v>#VALUE!</v>
      </c>
      <c r="Q863" s="67" t="e">
        <f t="shared" si="27"/>
        <v>#VALUE!</v>
      </c>
      <c r="R863" t="e">
        <f>INDEX(reces_codes,MATCH(loaded!AI863,reason,0))</f>
        <v>#N/A</v>
      </c>
      <c r="S863" t="e">
        <f>INDEX(TDS_codes,MATCH(loaded!AK863,TDS,0))</f>
        <v>#N/A</v>
      </c>
      <c r="T863" t="e">
        <f>IF(M863=2,"",INDEX(method_codes,MATCH(loaded!AM863,method,0)))</f>
        <v>#N/A</v>
      </c>
      <c r="U863" t="e">
        <f>IF(M863=2,"",INDEX(inj_codes,MATCH(loaded!AO863,inj,0)))</f>
        <v>#N/A</v>
      </c>
      <c r="V863" t="e">
        <f>IF(M863=2,"",INDEX(drug_codes,MATCH(loaded!AQ863,drug,0)))</f>
        <v>#N/A</v>
      </c>
      <c r="W863" t="e">
        <f>IF(M863=2,"",_xlfn.IFNA(INDEX(drug_codes,MATCH(loaded!AS863,drug,0)),""))</f>
        <v>#N/A</v>
      </c>
      <c r="X863" t="e">
        <f>IF(M863=2,"",_xlfn.IFNA(INDEX(drug_codes,MATCH(loaded!AU863,drug,0)),""))</f>
        <v>#N/A</v>
      </c>
      <c r="Y863" t="e">
        <f>IF(M863=2,"",_xlfn.IFNA(INDEX(drug_codes,MATCH(loaded!AW863,drug,0)),""))</f>
        <v>#N/A</v>
      </c>
      <c r="Z863" t="e">
        <f>IF(M863=2,"",_xlfn.IFNA(INDEX(drug_codes,MATCH(loaded!AY863,drug,0)),""))</f>
        <v>#N/A</v>
      </c>
      <c r="AA863" t="e">
        <f>IF(M863=2,"",_xlfn.IFNA(INDEX(drug_codes,MATCH(loaded!BA863,drug,0)),""))</f>
        <v>#N/A</v>
      </c>
      <c r="AB863" t="e">
        <f>INDEX(MTT_codes,MATCH(loaded!BC863,MTT,0))</f>
        <v>#N/A</v>
      </c>
      <c r="AC863" t="str">
        <f>_xlfn.IFNA(INDEX(MTT_codes,MATCH(loaded!BE863,MTT,0)),"")</f>
        <v/>
      </c>
      <c r="AD863" t="str">
        <f>_xlfn.IFNA(INDEX(MTT_codes,MATCH(loaded!BG863,MTT,0)),"")</f>
        <v/>
      </c>
      <c r="AE863" t="str">
        <f>_xlfn.IFNA(INDEX(MTT_codes,MATCH(loaded!BI863,MTT,0)),"")</f>
        <v/>
      </c>
      <c r="AF863" t="str">
        <f>_xlfn.IFNA(INDEX(MTT_codes,MATCH(loaded!BK863,MTT,0)),"")</f>
        <v/>
      </c>
      <c r="AG863" t="str">
        <f>_xlfn.IFNA(INDEX(MTT_codes,MATCH(loaded!BM863,MTT,0)),"")</f>
        <v/>
      </c>
      <c r="AH863" t="e">
        <f>INDEX(liv_ar_codes,MATCH(loaded!BO863,liv_ar,0))</f>
        <v>#N/A</v>
      </c>
      <c r="AI863" t="str">
        <f>_xlfn.IFNA(INDEX(MTT_codes,MATCH(loaded!BQ863,MTT,0)),"")</f>
        <v/>
      </c>
      <c r="AJ863">
        <f>_xlfn.IFNA(INDEX(mental_codes,MATCH(loaded!BS863,mental,0)),9)</f>
        <v>9</v>
      </c>
    </row>
    <row r="864" spans="2:36">
      <c r="B864">
        <f>loaded!C864</f>
        <v>0</v>
      </c>
      <c r="C864">
        <f>loaded!I864</f>
        <v>0</v>
      </c>
      <c r="D864">
        <f>IF(loaded!K864="Male",1,IF(loaded!K864="Female",2,9))</f>
        <v>9</v>
      </c>
      <c r="E864" s="89" t="e">
        <f>IF(stats!$Y$13,DATE(RIGHT(loaded!M864,4),MID(loaded!M864,3,2),LEFT(loaded!M864,2)),DATE(RIGHT(loaded!M864,4), MID(loaded!M864,4,2),LEFT(loaded!M864,2)))</f>
        <v>#VALUE!</v>
      </c>
      <c r="F864" s="67" t="e">
        <f t="shared" si="26"/>
        <v>#VALUE!</v>
      </c>
      <c r="G864" t="str">
        <f>LEFT(loaded!O864,3)</f>
        <v/>
      </c>
      <c r="H864" s="67" t="str">
        <f>_xlfn.IFNA(INDEX(cntry_codes,MATCH(loaded!Q864,countries,0)),IF(loaded!Q864="","0003",""))</f>
        <v>0003</v>
      </c>
      <c r="I864" t="e">
        <f>INDEX(atsi_codes,MATCH(loaded!S864,atsi,0))</f>
        <v>#N/A</v>
      </c>
      <c r="J864" t="e">
        <f>INDEX(lang_codes,MATCH(loaded!U864,lang,0))</f>
        <v>#N/A</v>
      </c>
      <c r="K864" s="6">
        <f>loaded!W864</f>
        <v>0</v>
      </c>
      <c r="L864" t="e">
        <f>INDEX(us_acc_codes,MATCH(loaded!Y864,us_acc,0))</f>
        <v>#N/A</v>
      </c>
      <c r="M864" t="e">
        <f>INDEX(client_codes,MATCH(loaded!AA864,client,0))</f>
        <v>#N/A</v>
      </c>
      <c r="N864" t="e">
        <f>INDEX(src_ref_codes,MATCH(loaded!AC864,src_ref,0))</f>
        <v>#N/A</v>
      </c>
      <c r="O864" s="89" t="e">
        <f>IF(stats!$Y$13,DATE(RIGHT(loaded!AE864,4),MID(loaded!AE864,3,2),LEFT(loaded!AE864,2)),DATE(RIGHT(loaded!AE864,4),MID(loaded!AE864,4,2),LEFT(loaded!AE864,2)))</f>
        <v>#VALUE!</v>
      </c>
      <c r="P864" s="89" t="e">
        <f>IF(stats!$Y$13,DATE(RIGHT(loaded!AG864,4),MID(loaded!AG864,3,2),LEFT(loaded!AG864,2)),DATE(RIGHT(loaded!AG864,4),MID(loaded!AG864,4,2),LEFT(loaded!AG864,2)))</f>
        <v>#VALUE!</v>
      </c>
      <c r="Q864" s="67" t="e">
        <f t="shared" si="27"/>
        <v>#VALUE!</v>
      </c>
      <c r="R864" t="e">
        <f>INDEX(reces_codes,MATCH(loaded!AI864,reason,0))</f>
        <v>#N/A</v>
      </c>
      <c r="S864" t="e">
        <f>INDEX(TDS_codes,MATCH(loaded!AK864,TDS,0))</f>
        <v>#N/A</v>
      </c>
      <c r="T864" t="e">
        <f>IF(M864=2,"",INDEX(method_codes,MATCH(loaded!AM864,method,0)))</f>
        <v>#N/A</v>
      </c>
      <c r="U864" t="e">
        <f>IF(M864=2,"",INDEX(inj_codes,MATCH(loaded!AO864,inj,0)))</f>
        <v>#N/A</v>
      </c>
      <c r="V864" t="e">
        <f>IF(M864=2,"",INDEX(drug_codes,MATCH(loaded!AQ864,drug,0)))</f>
        <v>#N/A</v>
      </c>
      <c r="W864" t="e">
        <f>IF(M864=2,"",_xlfn.IFNA(INDEX(drug_codes,MATCH(loaded!AS864,drug,0)),""))</f>
        <v>#N/A</v>
      </c>
      <c r="X864" t="e">
        <f>IF(M864=2,"",_xlfn.IFNA(INDEX(drug_codes,MATCH(loaded!AU864,drug,0)),""))</f>
        <v>#N/A</v>
      </c>
      <c r="Y864" t="e">
        <f>IF(M864=2,"",_xlfn.IFNA(INDEX(drug_codes,MATCH(loaded!AW864,drug,0)),""))</f>
        <v>#N/A</v>
      </c>
      <c r="Z864" t="e">
        <f>IF(M864=2,"",_xlfn.IFNA(INDEX(drug_codes,MATCH(loaded!AY864,drug,0)),""))</f>
        <v>#N/A</v>
      </c>
      <c r="AA864" t="e">
        <f>IF(M864=2,"",_xlfn.IFNA(INDEX(drug_codes,MATCH(loaded!BA864,drug,0)),""))</f>
        <v>#N/A</v>
      </c>
      <c r="AB864" t="e">
        <f>INDEX(MTT_codes,MATCH(loaded!BC864,MTT,0))</f>
        <v>#N/A</v>
      </c>
      <c r="AC864" t="str">
        <f>_xlfn.IFNA(INDEX(MTT_codes,MATCH(loaded!BE864,MTT,0)),"")</f>
        <v/>
      </c>
      <c r="AD864" t="str">
        <f>_xlfn.IFNA(INDEX(MTT_codes,MATCH(loaded!BG864,MTT,0)),"")</f>
        <v/>
      </c>
      <c r="AE864" t="str">
        <f>_xlfn.IFNA(INDEX(MTT_codes,MATCH(loaded!BI864,MTT,0)),"")</f>
        <v/>
      </c>
      <c r="AF864" t="str">
        <f>_xlfn.IFNA(INDEX(MTT_codes,MATCH(loaded!BK864,MTT,0)),"")</f>
        <v/>
      </c>
      <c r="AG864" t="str">
        <f>_xlfn.IFNA(INDEX(MTT_codes,MATCH(loaded!BM864,MTT,0)),"")</f>
        <v/>
      </c>
      <c r="AH864" t="e">
        <f>INDEX(liv_ar_codes,MATCH(loaded!BO864,liv_ar,0))</f>
        <v>#N/A</v>
      </c>
      <c r="AI864" t="str">
        <f>_xlfn.IFNA(INDEX(MTT_codes,MATCH(loaded!BQ864,MTT,0)),"")</f>
        <v/>
      </c>
      <c r="AJ864">
        <f>_xlfn.IFNA(INDEX(mental_codes,MATCH(loaded!BS864,mental,0)),9)</f>
        <v>9</v>
      </c>
    </row>
    <row r="865" spans="2:36">
      <c r="B865">
        <f>loaded!C865</f>
        <v>0</v>
      </c>
      <c r="C865">
        <f>loaded!I865</f>
        <v>0</v>
      </c>
      <c r="D865">
        <f>IF(loaded!K865="Male",1,IF(loaded!K865="Female",2,9))</f>
        <v>9</v>
      </c>
      <c r="E865" s="89" t="e">
        <f>IF(stats!$Y$13,DATE(RIGHT(loaded!M865,4),MID(loaded!M865,3,2),LEFT(loaded!M865,2)),DATE(RIGHT(loaded!M865,4), MID(loaded!M865,4,2),LEFT(loaded!M865,2)))</f>
        <v>#VALUE!</v>
      </c>
      <c r="F865" s="67" t="e">
        <f t="shared" si="26"/>
        <v>#VALUE!</v>
      </c>
      <c r="G865" t="str">
        <f>LEFT(loaded!O865,3)</f>
        <v/>
      </c>
      <c r="H865" s="67" t="str">
        <f>_xlfn.IFNA(INDEX(cntry_codes,MATCH(loaded!Q865,countries,0)),IF(loaded!Q865="","0003",""))</f>
        <v>0003</v>
      </c>
      <c r="I865" t="e">
        <f>INDEX(atsi_codes,MATCH(loaded!S865,atsi,0))</f>
        <v>#N/A</v>
      </c>
      <c r="J865" t="e">
        <f>INDEX(lang_codes,MATCH(loaded!U865,lang,0))</f>
        <v>#N/A</v>
      </c>
      <c r="K865" s="6">
        <f>loaded!W865</f>
        <v>0</v>
      </c>
      <c r="L865" t="e">
        <f>INDEX(us_acc_codes,MATCH(loaded!Y865,us_acc,0))</f>
        <v>#N/A</v>
      </c>
      <c r="M865" t="e">
        <f>INDEX(client_codes,MATCH(loaded!AA865,client,0))</f>
        <v>#N/A</v>
      </c>
      <c r="N865" t="e">
        <f>INDEX(src_ref_codes,MATCH(loaded!AC865,src_ref,0))</f>
        <v>#N/A</v>
      </c>
      <c r="O865" s="89" t="e">
        <f>IF(stats!$Y$13,DATE(RIGHT(loaded!AE865,4),MID(loaded!AE865,3,2),LEFT(loaded!AE865,2)),DATE(RIGHT(loaded!AE865,4),MID(loaded!AE865,4,2),LEFT(loaded!AE865,2)))</f>
        <v>#VALUE!</v>
      </c>
      <c r="P865" s="89" t="e">
        <f>IF(stats!$Y$13,DATE(RIGHT(loaded!AG865,4),MID(loaded!AG865,3,2),LEFT(loaded!AG865,2)),DATE(RIGHT(loaded!AG865,4),MID(loaded!AG865,4,2),LEFT(loaded!AG865,2)))</f>
        <v>#VALUE!</v>
      </c>
      <c r="Q865" s="67" t="e">
        <f t="shared" si="27"/>
        <v>#VALUE!</v>
      </c>
      <c r="R865" t="e">
        <f>INDEX(reces_codes,MATCH(loaded!AI865,reason,0))</f>
        <v>#N/A</v>
      </c>
      <c r="S865" t="e">
        <f>INDEX(TDS_codes,MATCH(loaded!AK865,TDS,0))</f>
        <v>#N/A</v>
      </c>
      <c r="T865" t="e">
        <f>IF(M865=2,"",INDEX(method_codes,MATCH(loaded!AM865,method,0)))</f>
        <v>#N/A</v>
      </c>
      <c r="U865" t="e">
        <f>IF(M865=2,"",INDEX(inj_codes,MATCH(loaded!AO865,inj,0)))</f>
        <v>#N/A</v>
      </c>
      <c r="V865" t="e">
        <f>IF(M865=2,"",INDEX(drug_codes,MATCH(loaded!AQ865,drug,0)))</f>
        <v>#N/A</v>
      </c>
      <c r="W865" t="e">
        <f>IF(M865=2,"",_xlfn.IFNA(INDEX(drug_codes,MATCH(loaded!AS865,drug,0)),""))</f>
        <v>#N/A</v>
      </c>
      <c r="X865" t="e">
        <f>IF(M865=2,"",_xlfn.IFNA(INDEX(drug_codes,MATCH(loaded!AU865,drug,0)),""))</f>
        <v>#N/A</v>
      </c>
      <c r="Y865" t="e">
        <f>IF(M865=2,"",_xlfn.IFNA(INDEX(drug_codes,MATCH(loaded!AW865,drug,0)),""))</f>
        <v>#N/A</v>
      </c>
      <c r="Z865" t="e">
        <f>IF(M865=2,"",_xlfn.IFNA(INDEX(drug_codes,MATCH(loaded!AY865,drug,0)),""))</f>
        <v>#N/A</v>
      </c>
      <c r="AA865" t="e">
        <f>IF(M865=2,"",_xlfn.IFNA(INDEX(drug_codes,MATCH(loaded!BA865,drug,0)),""))</f>
        <v>#N/A</v>
      </c>
      <c r="AB865" t="e">
        <f>INDEX(MTT_codes,MATCH(loaded!BC865,MTT,0))</f>
        <v>#N/A</v>
      </c>
      <c r="AC865" t="str">
        <f>_xlfn.IFNA(INDEX(MTT_codes,MATCH(loaded!BE865,MTT,0)),"")</f>
        <v/>
      </c>
      <c r="AD865" t="str">
        <f>_xlfn.IFNA(INDEX(MTT_codes,MATCH(loaded!BG865,MTT,0)),"")</f>
        <v/>
      </c>
      <c r="AE865" t="str">
        <f>_xlfn.IFNA(INDEX(MTT_codes,MATCH(loaded!BI865,MTT,0)),"")</f>
        <v/>
      </c>
      <c r="AF865" t="str">
        <f>_xlfn.IFNA(INDEX(MTT_codes,MATCH(loaded!BK865,MTT,0)),"")</f>
        <v/>
      </c>
      <c r="AG865" t="str">
        <f>_xlfn.IFNA(INDEX(MTT_codes,MATCH(loaded!BM865,MTT,0)),"")</f>
        <v/>
      </c>
      <c r="AH865" t="e">
        <f>INDEX(liv_ar_codes,MATCH(loaded!BO865,liv_ar,0))</f>
        <v>#N/A</v>
      </c>
      <c r="AI865" t="str">
        <f>_xlfn.IFNA(INDEX(MTT_codes,MATCH(loaded!BQ865,MTT,0)),"")</f>
        <v/>
      </c>
      <c r="AJ865">
        <f>_xlfn.IFNA(INDEX(mental_codes,MATCH(loaded!BS865,mental,0)),9)</f>
        <v>9</v>
      </c>
    </row>
    <row r="866" spans="2:36">
      <c r="B866">
        <f>loaded!C866</f>
        <v>0</v>
      </c>
      <c r="C866">
        <f>loaded!I866</f>
        <v>0</v>
      </c>
      <c r="D866">
        <f>IF(loaded!K866="Male",1,IF(loaded!K866="Female",2,9))</f>
        <v>9</v>
      </c>
      <c r="E866" s="89" t="e">
        <f>IF(stats!$Y$13,DATE(RIGHT(loaded!M866,4),MID(loaded!M866,3,2),LEFT(loaded!M866,2)),DATE(RIGHT(loaded!M866,4), MID(loaded!M866,4,2),LEFT(loaded!M866,2)))</f>
        <v>#VALUE!</v>
      </c>
      <c r="F866" s="67" t="e">
        <f t="shared" si="26"/>
        <v>#VALUE!</v>
      </c>
      <c r="G866" t="str">
        <f>LEFT(loaded!O866,3)</f>
        <v/>
      </c>
      <c r="H866" s="67" t="str">
        <f>_xlfn.IFNA(INDEX(cntry_codes,MATCH(loaded!Q866,countries,0)),IF(loaded!Q866="","0003",""))</f>
        <v>0003</v>
      </c>
      <c r="I866" t="e">
        <f>INDEX(atsi_codes,MATCH(loaded!S866,atsi,0))</f>
        <v>#N/A</v>
      </c>
      <c r="J866" t="e">
        <f>INDEX(lang_codes,MATCH(loaded!U866,lang,0))</f>
        <v>#N/A</v>
      </c>
      <c r="K866" s="6">
        <f>loaded!W866</f>
        <v>0</v>
      </c>
      <c r="L866" t="e">
        <f>INDEX(us_acc_codes,MATCH(loaded!Y866,us_acc,0))</f>
        <v>#N/A</v>
      </c>
      <c r="M866" t="e">
        <f>INDEX(client_codes,MATCH(loaded!AA866,client,0))</f>
        <v>#N/A</v>
      </c>
      <c r="N866" t="e">
        <f>INDEX(src_ref_codes,MATCH(loaded!AC866,src_ref,0))</f>
        <v>#N/A</v>
      </c>
      <c r="O866" s="89" t="e">
        <f>IF(stats!$Y$13,DATE(RIGHT(loaded!AE866,4),MID(loaded!AE866,3,2),LEFT(loaded!AE866,2)),DATE(RIGHT(loaded!AE866,4),MID(loaded!AE866,4,2),LEFT(loaded!AE866,2)))</f>
        <v>#VALUE!</v>
      </c>
      <c r="P866" s="89" t="e">
        <f>IF(stats!$Y$13,DATE(RIGHT(loaded!AG866,4),MID(loaded!AG866,3,2),LEFT(loaded!AG866,2)),DATE(RIGHT(loaded!AG866,4),MID(loaded!AG866,4,2),LEFT(loaded!AG866,2)))</f>
        <v>#VALUE!</v>
      </c>
      <c r="Q866" s="67" t="e">
        <f t="shared" si="27"/>
        <v>#VALUE!</v>
      </c>
      <c r="R866" t="e">
        <f>INDEX(reces_codes,MATCH(loaded!AI866,reason,0))</f>
        <v>#N/A</v>
      </c>
      <c r="S866" t="e">
        <f>INDEX(TDS_codes,MATCH(loaded!AK866,TDS,0))</f>
        <v>#N/A</v>
      </c>
      <c r="T866" t="e">
        <f>IF(M866=2,"",INDEX(method_codes,MATCH(loaded!AM866,method,0)))</f>
        <v>#N/A</v>
      </c>
      <c r="U866" t="e">
        <f>IF(M866=2,"",INDEX(inj_codes,MATCH(loaded!AO866,inj,0)))</f>
        <v>#N/A</v>
      </c>
      <c r="V866" t="e">
        <f>IF(M866=2,"",INDEX(drug_codes,MATCH(loaded!AQ866,drug,0)))</f>
        <v>#N/A</v>
      </c>
      <c r="W866" t="e">
        <f>IF(M866=2,"",_xlfn.IFNA(INDEX(drug_codes,MATCH(loaded!AS866,drug,0)),""))</f>
        <v>#N/A</v>
      </c>
      <c r="X866" t="e">
        <f>IF(M866=2,"",_xlfn.IFNA(INDEX(drug_codes,MATCH(loaded!AU866,drug,0)),""))</f>
        <v>#N/A</v>
      </c>
      <c r="Y866" t="e">
        <f>IF(M866=2,"",_xlfn.IFNA(INDEX(drug_codes,MATCH(loaded!AW866,drug,0)),""))</f>
        <v>#N/A</v>
      </c>
      <c r="Z866" t="e">
        <f>IF(M866=2,"",_xlfn.IFNA(INDEX(drug_codes,MATCH(loaded!AY866,drug,0)),""))</f>
        <v>#N/A</v>
      </c>
      <c r="AA866" t="e">
        <f>IF(M866=2,"",_xlfn.IFNA(INDEX(drug_codes,MATCH(loaded!BA866,drug,0)),""))</f>
        <v>#N/A</v>
      </c>
      <c r="AB866" t="e">
        <f>INDEX(MTT_codes,MATCH(loaded!BC866,MTT,0))</f>
        <v>#N/A</v>
      </c>
      <c r="AC866" t="str">
        <f>_xlfn.IFNA(INDEX(MTT_codes,MATCH(loaded!BE866,MTT,0)),"")</f>
        <v/>
      </c>
      <c r="AD866" t="str">
        <f>_xlfn.IFNA(INDEX(MTT_codes,MATCH(loaded!BG866,MTT,0)),"")</f>
        <v/>
      </c>
      <c r="AE866" t="str">
        <f>_xlfn.IFNA(INDEX(MTT_codes,MATCH(loaded!BI866,MTT,0)),"")</f>
        <v/>
      </c>
      <c r="AF866" t="str">
        <f>_xlfn.IFNA(INDEX(MTT_codes,MATCH(loaded!BK866,MTT,0)),"")</f>
        <v/>
      </c>
      <c r="AG866" t="str">
        <f>_xlfn.IFNA(INDEX(MTT_codes,MATCH(loaded!BM866,MTT,0)),"")</f>
        <v/>
      </c>
      <c r="AH866" t="e">
        <f>INDEX(liv_ar_codes,MATCH(loaded!BO866,liv_ar,0))</f>
        <v>#N/A</v>
      </c>
      <c r="AI866" t="str">
        <f>_xlfn.IFNA(INDEX(MTT_codes,MATCH(loaded!BQ866,MTT,0)),"")</f>
        <v/>
      </c>
      <c r="AJ866">
        <f>_xlfn.IFNA(INDEX(mental_codes,MATCH(loaded!BS866,mental,0)),9)</f>
        <v>9</v>
      </c>
    </row>
    <row r="867" spans="2:36">
      <c r="B867">
        <f>loaded!C867</f>
        <v>0</v>
      </c>
      <c r="C867">
        <f>loaded!I867</f>
        <v>0</v>
      </c>
      <c r="D867">
        <f>IF(loaded!K867="Male",1,IF(loaded!K867="Female",2,9))</f>
        <v>9</v>
      </c>
      <c r="E867" s="89" t="e">
        <f>IF(stats!$Y$13,DATE(RIGHT(loaded!M867,4),MID(loaded!M867,3,2),LEFT(loaded!M867,2)),DATE(RIGHT(loaded!M867,4), MID(loaded!M867,4,2),LEFT(loaded!M867,2)))</f>
        <v>#VALUE!</v>
      </c>
      <c r="F867" s="67" t="e">
        <f t="shared" si="26"/>
        <v>#VALUE!</v>
      </c>
      <c r="G867" t="str">
        <f>LEFT(loaded!O867,3)</f>
        <v/>
      </c>
      <c r="H867" s="67" t="str">
        <f>_xlfn.IFNA(INDEX(cntry_codes,MATCH(loaded!Q867,countries,0)),IF(loaded!Q867="","0003",""))</f>
        <v>0003</v>
      </c>
      <c r="I867" t="e">
        <f>INDEX(atsi_codes,MATCH(loaded!S867,atsi,0))</f>
        <v>#N/A</v>
      </c>
      <c r="J867" t="e">
        <f>INDEX(lang_codes,MATCH(loaded!U867,lang,0))</f>
        <v>#N/A</v>
      </c>
      <c r="K867" s="6">
        <f>loaded!W867</f>
        <v>0</v>
      </c>
      <c r="L867" t="e">
        <f>INDEX(us_acc_codes,MATCH(loaded!Y867,us_acc,0))</f>
        <v>#N/A</v>
      </c>
      <c r="M867" t="e">
        <f>INDEX(client_codes,MATCH(loaded!AA867,client,0))</f>
        <v>#N/A</v>
      </c>
      <c r="N867" t="e">
        <f>INDEX(src_ref_codes,MATCH(loaded!AC867,src_ref,0))</f>
        <v>#N/A</v>
      </c>
      <c r="O867" s="89" t="e">
        <f>IF(stats!$Y$13,DATE(RIGHT(loaded!AE867,4),MID(loaded!AE867,3,2),LEFT(loaded!AE867,2)),DATE(RIGHT(loaded!AE867,4),MID(loaded!AE867,4,2),LEFT(loaded!AE867,2)))</f>
        <v>#VALUE!</v>
      </c>
      <c r="P867" s="89" t="e">
        <f>IF(stats!$Y$13,DATE(RIGHT(loaded!AG867,4),MID(loaded!AG867,3,2),LEFT(loaded!AG867,2)),DATE(RIGHT(loaded!AG867,4),MID(loaded!AG867,4,2),LEFT(loaded!AG867,2)))</f>
        <v>#VALUE!</v>
      </c>
      <c r="Q867" s="67" t="e">
        <f t="shared" si="27"/>
        <v>#VALUE!</v>
      </c>
      <c r="R867" t="e">
        <f>INDEX(reces_codes,MATCH(loaded!AI867,reason,0))</f>
        <v>#N/A</v>
      </c>
      <c r="S867" t="e">
        <f>INDEX(TDS_codes,MATCH(loaded!AK867,TDS,0))</f>
        <v>#N/A</v>
      </c>
      <c r="T867" t="e">
        <f>IF(M867=2,"",INDEX(method_codes,MATCH(loaded!AM867,method,0)))</f>
        <v>#N/A</v>
      </c>
      <c r="U867" t="e">
        <f>IF(M867=2,"",INDEX(inj_codes,MATCH(loaded!AO867,inj,0)))</f>
        <v>#N/A</v>
      </c>
      <c r="V867" t="e">
        <f>IF(M867=2,"",INDEX(drug_codes,MATCH(loaded!AQ867,drug,0)))</f>
        <v>#N/A</v>
      </c>
      <c r="W867" t="e">
        <f>IF(M867=2,"",_xlfn.IFNA(INDEX(drug_codes,MATCH(loaded!AS867,drug,0)),""))</f>
        <v>#N/A</v>
      </c>
      <c r="X867" t="e">
        <f>IF(M867=2,"",_xlfn.IFNA(INDEX(drug_codes,MATCH(loaded!AU867,drug,0)),""))</f>
        <v>#N/A</v>
      </c>
      <c r="Y867" t="e">
        <f>IF(M867=2,"",_xlfn.IFNA(INDEX(drug_codes,MATCH(loaded!AW867,drug,0)),""))</f>
        <v>#N/A</v>
      </c>
      <c r="Z867" t="e">
        <f>IF(M867=2,"",_xlfn.IFNA(INDEX(drug_codes,MATCH(loaded!AY867,drug,0)),""))</f>
        <v>#N/A</v>
      </c>
      <c r="AA867" t="e">
        <f>IF(M867=2,"",_xlfn.IFNA(INDEX(drug_codes,MATCH(loaded!BA867,drug,0)),""))</f>
        <v>#N/A</v>
      </c>
      <c r="AB867" t="e">
        <f>INDEX(MTT_codes,MATCH(loaded!BC867,MTT,0))</f>
        <v>#N/A</v>
      </c>
      <c r="AC867" t="str">
        <f>_xlfn.IFNA(INDEX(MTT_codes,MATCH(loaded!BE867,MTT,0)),"")</f>
        <v/>
      </c>
      <c r="AD867" t="str">
        <f>_xlfn.IFNA(INDEX(MTT_codes,MATCH(loaded!BG867,MTT,0)),"")</f>
        <v/>
      </c>
      <c r="AE867" t="str">
        <f>_xlfn.IFNA(INDEX(MTT_codes,MATCH(loaded!BI867,MTT,0)),"")</f>
        <v/>
      </c>
      <c r="AF867" t="str">
        <f>_xlfn.IFNA(INDEX(MTT_codes,MATCH(loaded!BK867,MTT,0)),"")</f>
        <v/>
      </c>
      <c r="AG867" t="str">
        <f>_xlfn.IFNA(INDEX(MTT_codes,MATCH(loaded!BM867,MTT,0)),"")</f>
        <v/>
      </c>
      <c r="AH867" t="e">
        <f>INDEX(liv_ar_codes,MATCH(loaded!BO867,liv_ar,0))</f>
        <v>#N/A</v>
      </c>
      <c r="AI867" t="str">
        <f>_xlfn.IFNA(INDEX(MTT_codes,MATCH(loaded!BQ867,MTT,0)),"")</f>
        <v/>
      </c>
      <c r="AJ867">
        <f>_xlfn.IFNA(INDEX(mental_codes,MATCH(loaded!BS867,mental,0)),9)</f>
        <v>9</v>
      </c>
    </row>
    <row r="868" spans="2:36">
      <c r="B868">
        <f>loaded!C868</f>
        <v>0</v>
      </c>
      <c r="C868">
        <f>loaded!I868</f>
        <v>0</v>
      </c>
      <c r="D868">
        <f>IF(loaded!K868="Male",1,IF(loaded!K868="Female",2,9))</f>
        <v>9</v>
      </c>
      <c r="E868" s="89" t="e">
        <f>IF(stats!$Y$13,DATE(RIGHT(loaded!M868,4),MID(loaded!M868,3,2),LEFT(loaded!M868,2)),DATE(RIGHT(loaded!M868,4), MID(loaded!M868,4,2),LEFT(loaded!M868,2)))</f>
        <v>#VALUE!</v>
      </c>
      <c r="F868" s="67" t="e">
        <f t="shared" si="26"/>
        <v>#VALUE!</v>
      </c>
      <c r="G868" t="str">
        <f>LEFT(loaded!O868,3)</f>
        <v/>
      </c>
      <c r="H868" s="67" t="str">
        <f>_xlfn.IFNA(INDEX(cntry_codes,MATCH(loaded!Q868,countries,0)),IF(loaded!Q868="","0003",""))</f>
        <v>0003</v>
      </c>
      <c r="I868" t="e">
        <f>INDEX(atsi_codes,MATCH(loaded!S868,atsi,0))</f>
        <v>#N/A</v>
      </c>
      <c r="J868" t="e">
        <f>INDEX(lang_codes,MATCH(loaded!U868,lang,0))</f>
        <v>#N/A</v>
      </c>
      <c r="K868" s="6">
        <f>loaded!W868</f>
        <v>0</v>
      </c>
      <c r="L868" t="e">
        <f>INDEX(us_acc_codes,MATCH(loaded!Y868,us_acc,0))</f>
        <v>#N/A</v>
      </c>
      <c r="M868" t="e">
        <f>INDEX(client_codes,MATCH(loaded!AA868,client,0))</f>
        <v>#N/A</v>
      </c>
      <c r="N868" t="e">
        <f>INDEX(src_ref_codes,MATCH(loaded!AC868,src_ref,0))</f>
        <v>#N/A</v>
      </c>
      <c r="O868" s="89" t="e">
        <f>IF(stats!$Y$13,DATE(RIGHT(loaded!AE868,4),MID(loaded!AE868,3,2),LEFT(loaded!AE868,2)),DATE(RIGHT(loaded!AE868,4),MID(loaded!AE868,4,2),LEFT(loaded!AE868,2)))</f>
        <v>#VALUE!</v>
      </c>
      <c r="P868" s="89" t="e">
        <f>IF(stats!$Y$13,DATE(RIGHT(loaded!AG868,4),MID(loaded!AG868,3,2),LEFT(loaded!AG868,2)),DATE(RIGHT(loaded!AG868,4),MID(loaded!AG868,4,2),LEFT(loaded!AG868,2)))</f>
        <v>#VALUE!</v>
      </c>
      <c r="Q868" s="67" t="e">
        <f t="shared" si="27"/>
        <v>#VALUE!</v>
      </c>
      <c r="R868" t="e">
        <f>INDEX(reces_codes,MATCH(loaded!AI868,reason,0))</f>
        <v>#N/A</v>
      </c>
      <c r="S868" t="e">
        <f>INDEX(TDS_codes,MATCH(loaded!AK868,TDS,0))</f>
        <v>#N/A</v>
      </c>
      <c r="T868" t="e">
        <f>IF(M868=2,"",INDEX(method_codes,MATCH(loaded!AM868,method,0)))</f>
        <v>#N/A</v>
      </c>
      <c r="U868" t="e">
        <f>IF(M868=2,"",INDEX(inj_codes,MATCH(loaded!AO868,inj,0)))</f>
        <v>#N/A</v>
      </c>
      <c r="V868" t="e">
        <f>IF(M868=2,"",INDEX(drug_codes,MATCH(loaded!AQ868,drug,0)))</f>
        <v>#N/A</v>
      </c>
      <c r="W868" t="e">
        <f>IF(M868=2,"",_xlfn.IFNA(INDEX(drug_codes,MATCH(loaded!AS868,drug,0)),""))</f>
        <v>#N/A</v>
      </c>
      <c r="X868" t="e">
        <f>IF(M868=2,"",_xlfn.IFNA(INDEX(drug_codes,MATCH(loaded!AU868,drug,0)),""))</f>
        <v>#N/A</v>
      </c>
      <c r="Y868" t="e">
        <f>IF(M868=2,"",_xlfn.IFNA(INDEX(drug_codes,MATCH(loaded!AW868,drug,0)),""))</f>
        <v>#N/A</v>
      </c>
      <c r="Z868" t="e">
        <f>IF(M868=2,"",_xlfn.IFNA(INDEX(drug_codes,MATCH(loaded!AY868,drug,0)),""))</f>
        <v>#N/A</v>
      </c>
      <c r="AA868" t="e">
        <f>IF(M868=2,"",_xlfn.IFNA(INDEX(drug_codes,MATCH(loaded!BA868,drug,0)),""))</f>
        <v>#N/A</v>
      </c>
      <c r="AB868" t="e">
        <f>INDEX(MTT_codes,MATCH(loaded!BC868,MTT,0))</f>
        <v>#N/A</v>
      </c>
      <c r="AC868" t="str">
        <f>_xlfn.IFNA(INDEX(MTT_codes,MATCH(loaded!BE868,MTT,0)),"")</f>
        <v/>
      </c>
      <c r="AD868" t="str">
        <f>_xlfn.IFNA(INDEX(MTT_codes,MATCH(loaded!BG868,MTT,0)),"")</f>
        <v/>
      </c>
      <c r="AE868" t="str">
        <f>_xlfn.IFNA(INDEX(MTT_codes,MATCH(loaded!BI868,MTT,0)),"")</f>
        <v/>
      </c>
      <c r="AF868" t="str">
        <f>_xlfn.IFNA(INDEX(MTT_codes,MATCH(loaded!BK868,MTT,0)),"")</f>
        <v/>
      </c>
      <c r="AG868" t="str">
        <f>_xlfn.IFNA(INDEX(MTT_codes,MATCH(loaded!BM868,MTT,0)),"")</f>
        <v/>
      </c>
      <c r="AH868" t="e">
        <f>INDEX(liv_ar_codes,MATCH(loaded!BO868,liv_ar,0))</f>
        <v>#N/A</v>
      </c>
      <c r="AI868" t="str">
        <f>_xlfn.IFNA(INDEX(MTT_codes,MATCH(loaded!BQ868,MTT,0)),"")</f>
        <v/>
      </c>
      <c r="AJ868">
        <f>_xlfn.IFNA(INDEX(mental_codes,MATCH(loaded!BS868,mental,0)),9)</f>
        <v>9</v>
      </c>
    </row>
    <row r="869" spans="2:36">
      <c r="B869">
        <f>loaded!C869</f>
        <v>0</v>
      </c>
      <c r="C869">
        <f>loaded!I869</f>
        <v>0</v>
      </c>
      <c r="D869">
        <f>IF(loaded!K869="Male",1,IF(loaded!K869="Female",2,9))</f>
        <v>9</v>
      </c>
      <c r="E869" s="89" t="e">
        <f>IF(stats!$Y$13,DATE(RIGHT(loaded!M869,4),MID(loaded!M869,3,2),LEFT(loaded!M869,2)),DATE(RIGHT(loaded!M869,4), MID(loaded!M869,4,2),LEFT(loaded!M869,2)))</f>
        <v>#VALUE!</v>
      </c>
      <c r="F869" s="67" t="e">
        <f t="shared" si="26"/>
        <v>#VALUE!</v>
      </c>
      <c r="G869" t="str">
        <f>LEFT(loaded!O869,3)</f>
        <v/>
      </c>
      <c r="H869" s="67" t="str">
        <f>_xlfn.IFNA(INDEX(cntry_codes,MATCH(loaded!Q869,countries,0)),IF(loaded!Q869="","0003",""))</f>
        <v>0003</v>
      </c>
      <c r="I869" t="e">
        <f>INDEX(atsi_codes,MATCH(loaded!S869,atsi,0))</f>
        <v>#N/A</v>
      </c>
      <c r="J869" t="e">
        <f>INDEX(lang_codes,MATCH(loaded!U869,lang,0))</f>
        <v>#N/A</v>
      </c>
      <c r="K869" s="6">
        <f>loaded!W869</f>
        <v>0</v>
      </c>
      <c r="L869" t="e">
        <f>INDEX(us_acc_codes,MATCH(loaded!Y869,us_acc,0))</f>
        <v>#N/A</v>
      </c>
      <c r="M869" t="e">
        <f>INDEX(client_codes,MATCH(loaded!AA869,client,0))</f>
        <v>#N/A</v>
      </c>
      <c r="N869" t="e">
        <f>INDEX(src_ref_codes,MATCH(loaded!AC869,src_ref,0))</f>
        <v>#N/A</v>
      </c>
      <c r="O869" s="89" t="e">
        <f>IF(stats!$Y$13,DATE(RIGHT(loaded!AE869,4),MID(loaded!AE869,3,2),LEFT(loaded!AE869,2)),DATE(RIGHT(loaded!AE869,4),MID(loaded!AE869,4,2),LEFT(loaded!AE869,2)))</f>
        <v>#VALUE!</v>
      </c>
      <c r="P869" s="89" t="e">
        <f>IF(stats!$Y$13,DATE(RIGHT(loaded!AG869,4),MID(loaded!AG869,3,2),LEFT(loaded!AG869,2)),DATE(RIGHT(loaded!AG869,4),MID(loaded!AG869,4,2),LEFT(loaded!AG869,2)))</f>
        <v>#VALUE!</v>
      </c>
      <c r="Q869" s="67" t="e">
        <f t="shared" si="27"/>
        <v>#VALUE!</v>
      </c>
      <c r="R869" t="e">
        <f>INDEX(reces_codes,MATCH(loaded!AI869,reason,0))</f>
        <v>#N/A</v>
      </c>
      <c r="S869" t="e">
        <f>INDEX(TDS_codes,MATCH(loaded!AK869,TDS,0))</f>
        <v>#N/A</v>
      </c>
      <c r="T869" t="e">
        <f>IF(M869=2,"",INDEX(method_codes,MATCH(loaded!AM869,method,0)))</f>
        <v>#N/A</v>
      </c>
      <c r="U869" t="e">
        <f>IF(M869=2,"",INDEX(inj_codes,MATCH(loaded!AO869,inj,0)))</f>
        <v>#N/A</v>
      </c>
      <c r="V869" t="e">
        <f>IF(M869=2,"",INDEX(drug_codes,MATCH(loaded!AQ869,drug,0)))</f>
        <v>#N/A</v>
      </c>
      <c r="W869" t="e">
        <f>IF(M869=2,"",_xlfn.IFNA(INDEX(drug_codes,MATCH(loaded!AS869,drug,0)),""))</f>
        <v>#N/A</v>
      </c>
      <c r="X869" t="e">
        <f>IF(M869=2,"",_xlfn.IFNA(INDEX(drug_codes,MATCH(loaded!AU869,drug,0)),""))</f>
        <v>#N/A</v>
      </c>
      <c r="Y869" t="e">
        <f>IF(M869=2,"",_xlfn.IFNA(INDEX(drug_codes,MATCH(loaded!AW869,drug,0)),""))</f>
        <v>#N/A</v>
      </c>
      <c r="Z869" t="e">
        <f>IF(M869=2,"",_xlfn.IFNA(INDEX(drug_codes,MATCH(loaded!AY869,drug,0)),""))</f>
        <v>#N/A</v>
      </c>
      <c r="AA869" t="e">
        <f>IF(M869=2,"",_xlfn.IFNA(INDEX(drug_codes,MATCH(loaded!BA869,drug,0)),""))</f>
        <v>#N/A</v>
      </c>
      <c r="AB869" t="e">
        <f>INDEX(MTT_codes,MATCH(loaded!BC869,MTT,0))</f>
        <v>#N/A</v>
      </c>
      <c r="AC869" t="str">
        <f>_xlfn.IFNA(INDEX(MTT_codes,MATCH(loaded!BE869,MTT,0)),"")</f>
        <v/>
      </c>
      <c r="AD869" t="str">
        <f>_xlfn.IFNA(INDEX(MTT_codes,MATCH(loaded!BG869,MTT,0)),"")</f>
        <v/>
      </c>
      <c r="AE869" t="str">
        <f>_xlfn.IFNA(INDEX(MTT_codes,MATCH(loaded!BI869,MTT,0)),"")</f>
        <v/>
      </c>
      <c r="AF869" t="str">
        <f>_xlfn.IFNA(INDEX(MTT_codes,MATCH(loaded!BK869,MTT,0)),"")</f>
        <v/>
      </c>
      <c r="AG869" t="str">
        <f>_xlfn.IFNA(INDEX(MTT_codes,MATCH(loaded!BM869,MTT,0)),"")</f>
        <v/>
      </c>
      <c r="AH869" t="e">
        <f>INDEX(liv_ar_codes,MATCH(loaded!BO869,liv_ar,0))</f>
        <v>#N/A</v>
      </c>
      <c r="AI869" t="str">
        <f>_xlfn.IFNA(INDEX(MTT_codes,MATCH(loaded!BQ869,MTT,0)),"")</f>
        <v/>
      </c>
      <c r="AJ869">
        <f>_xlfn.IFNA(INDEX(mental_codes,MATCH(loaded!BS869,mental,0)),9)</f>
        <v>9</v>
      </c>
    </row>
    <row r="870" spans="2:36">
      <c r="B870">
        <f>loaded!C870</f>
        <v>0</v>
      </c>
      <c r="C870">
        <f>loaded!I870</f>
        <v>0</v>
      </c>
      <c r="D870">
        <f>IF(loaded!K870="Male",1,IF(loaded!K870="Female",2,9))</f>
        <v>9</v>
      </c>
      <c r="E870" s="89" t="e">
        <f>IF(stats!$Y$13,DATE(RIGHT(loaded!M870,4),MID(loaded!M870,3,2),LEFT(loaded!M870,2)),DATE(RIGHT(loaded!M870,4), MID(loaded!M870,4,2),LEFT(loaded!M870,2)))</f>
        <v>#VALUE!</v>
      </c>
      <c r="F870" s="67" t="e">
        <f t="shared" si="26"/>
        <v>#VALUE!</v>
      </c>
      <c r="G870" t="str">
        <f>LEFT(loaded!O870,3)</f>
        <v/>
      </c>
      <c r="H870" s="67" t="str">
        <f>_xlfn.IFNA(INDEX(cntry_codes,MATCH(loaded!Q870,countries,0)),IF(loaded!Q870="","0003",""))</f>
        <v>0003</v>
      </c>
      <c r="I870" t="e">
        <f>INDEX(atsi_codes,MATCH(loaded!S870,atsi,0))</f>
        <v>#N/A</v>
      </c>
      <c r="J870" t="e">
        <f>INDEX(lang_codes,MATCH(loaded!U870,lang,0))</f>
        <v>#N/A</v>
      </c>
      <c r="K870" s="6">
        <f>loaded!W870</f>
        <v>0</v>
      </c>
      <c r="L870" t="e">
        <f>INDEX(us_acc_codes,MATCH(loaded!Y870,us_acc,0))</f>
        <v>#N/A</v>
      </c>
      <c r="M870" t="e">
        <f>INDEX(client_codes,MATCH(loaded!AA870,client,0))</f>
        <v>#N/A</v>
      </c>
      <c r="N870" t="e">
        <f>INDEX(src_ref_codes,MATCH(loaded!AC870,src_ref,0))</f>
        <v>#N/A</v>
      </c>
      <c r="O870" s="89" t="e">
        <f>IF(stats!$Y$13,DATE(RIGHT(loaded!AE870,4),MID(loaded!AE870,3,2),LEFT(loaded!AE870,2)),DATE(RIGHT(loaded!AE870,4),MID(loaded!AE870,4,2),LEFT(loaded!AE870,2)))</f>
        <v>#VALUE!</v>
      </c>
      <c r="P870" s="89" t="e">
        <f>IF(stats!$Y$13,DATE(RIGHT(loaded!AG870,4),MID(loaded!AG870,3,2),LEFT(loaded!AG870,2)),DATE(RIGHT(loaded!AG870,4),MID(loaded!AG870,4,2),LEFT(loaded!AG870,2)))</f>
        <v>#VALUE!</v>
      </c>
      <c r="Q870" s="67" t="e">
        <f t="shared" si="27"/>
        <v>#VALUE!</v>
      </c>
      <c r="R870" t="e">
        <f>INDEX(reces_codes,MATCH(loaded!AI870,reason,0))</f>
        <v>#N/A</v>
      </c>
      <c r="S870" t="e">
        <f>INDEX(TDS_codes,MATCH(loaded!AK870,TDS,0))</f>
        <v>#N/A</v>
      </c>
      <c r="T870" t="e">
        <f>IF(M870=2,"",INDEX(method_codes,MATCH(loaded!AM870,method,0)))</f>
        <v>#N/A</v>
      </c>
      <c r="U870" t="e">
        <f>IF(M870=2,"",INDEX(inj_codes,MATCH(loaded!AO870,inj,0)))</f>
        <v>#N/A</v>
      </c>
      <c r="V870" t="e">
        <f>IF(M870=2,"",INDEX(drug_codes,MATCH(loaded!AQ870,drug,0)))</f>
        <v>#N/A</v>
      </c>
      <c r="W870" t="e">
        <f>IF(M870=2,"",_xlfn.IFNA(INDEX(drug_codes,MATCH(loaded!AS870,drug,0)),""))</f>
        <v>#N/A</v>
      </c>
      <c r="X870" t="e">
        <f>IF(M870=2,"",_xlfn.IFNA(INDEX(drug_codes,MATCH(loaded!AU870,drug,0)),""))</f>
        <v>#N/A</v>
      </c>
      <c r="Y870" t="e">
        <f>IF(M870=2,"",_xlfn.IFNA(INDEX(drug_codes,MATCH(loaded!AW870,drug,0)),""))</f>
        <v>#N/A</v>
      </c>
      <c r="Z870" t="e">
        <f>IF(M870=2,"",_xlfn.IFNA(INDEX(drug_codes,MATCH(loaded!AY870,drug,0)),""))</f>
        <v>#N/A</v>
      </c>
      <c r="AA870" t="e">
        <f>IF(M870=2,"",_xlfn.IFNA(INDEX(drug_codes,MATCH(loaded!BA870,drug,0)),""))</f>
        <v>#N/A</v>
      </c>
      <c r="AB870" t="e">
        <f>INDEX(MTT_codes,MATCH(loaded!BC870,MTT,0))</f>
        <v>#N/A</v>
      </c>
      <c r="AC870" t="str">
        <f>_xlfn.IFNA(INDEX(MTT_codes,MATCH(loaded!BE870,MTT,0)),"")</f>
        <v/>
      </c>
      <c r="AD870" t="str">
        <f>_xlfn.IFNA(INDEX(MTT_codes,MATCH(loaded!BG870,MTT,0)),"")</f>
        <v/>
      </c>
      <c r="AE870" t="str">
        <f>_xlfn.IFNA(INDEX(MTT_codes,MATCH(loaded!BI870,MTT,0)),"")</f>
        <v/>
      </c>
      <c r="AF870" t="str">
        <f>_xlfn.IFNA(INDEX(MTT_codes,MATCH(loaded!BK870,MTT,0)),"")</f>
        <v/>
      </c>
      <c r="AG870" t="str">
        <f>_xlfn.IFNA(INDEX(MTT_codes,MATCH(loaded!BM870,MTT,0)),"")</f>
        <v/>
      </c>
      <c r="AH870" t="e">
        <f>INDEX(liv_ar_codes,MATCH(loaded!BO870,liv_ar,0))</f>
        <v>#N/A</v>
      </c>
      <c r="AI870" t="str">
        <f>_xlfn.IFNA(INDEX(MTT_codes,MATCH(loaded!BQ870,MTT,0)),"")</f>
        <v/>
      </c>
      <c r="AJ870">
        <f>_xlfn.IFNA(INDEX(mental_codes,MATCH(loaded!BS870,mental,0)),9)</f>
        <v>9</v>
      </c>
    </row>
    <row r="871" spans="2:36">
      <c r="B871">
        <f>loaded!C871</f>
        <v>0</v>
      </c>
      <c r="C871">
        <f>loaded!I871</f>
        <v>0</v>
      </c>
      <c r="D871">
        <f>IF(loaded!K871="Male",1,IF(loaded!K871="Female",2,9))</f>
        <v>9</v>
      </c>
      <c r="E871" s="89" t="e">
        <f>IF(stats!$Y$13,DATE(RIGHT(loaded!M871,4),MID(loaded!M871,3,2),LEFT(loaded!M871,2)),DATE(RIGHT(loaded!M871,4), MID(loaded!M871,4,2),LEFT(loaded!M871,2)))</f>
        <v>#VALUE!</v>
      </c>
      <c r="F871" s="67" t="e">
        <f t="shared" si="26"/>
        <v>#VALUE!</v>
      </c>
      <c r="G871" t="str">
        <f>LEFT(loaded!O871,3)</f>
        <v/>
      </c>
      <c r="H871" s="67" t="str">
        <f>_xlfn.IFNA(INDEX(cntry_codes,MATCH(loaded!Q871,countries,0)),IF(loaded!Q871="","0003",""))</f>
        <v>0003</v>
      </c>
      <c r="I871" t="e">
        <f>INDEX(atsi_codes,MATCH(loaded!S871,atsi,0))</f>
        <v>#N/A</v>
      </c>
      <c r="J871" t="e">
        <f>INDEX(lang_codes,MATCH(loaded!U871,lang,0))</f>
        <v>#N/A</v>
      </c>
      <c r="K871" s="6">
        <f>loaded!W871</f>
        <v>0</v>
      </c>
      <c r="L871" t="e">
        <f>INDEX(us_acc_codes,MATCH(loaded!Y871,us_acc,0))</f>
        <v>#N/A</v>
      </c>
      <c r="M871" t="e">
        <f>INDEX(client_codes,MATCH(loaded!AA871,client,0))</f>
        <v>#N/A</v>
      </c>
      <c r="N871" t="e">
        <f>INDEX(src_ref_codes,MATCH(loaded!AC871,src_ref,0))</f>
        <v>#N/A</v>
      </c>
      <c r="O871" s="89" t="e">
        <f>IF(stats!$Y$13,DATE(RIGHT(loaded!AE871,4),MID(loaded!AE871,3,2),LEFT(loaded!AE871,2)),DATE(RIGHT(loaded!AE871,4),MID(loaded!AE871,4,2),LEFT(loaded!AE871,2)))</f>
        <v>#VALUE!</v>
      </c>
      <c r="P871" s="89" t="e">
        <f>IF(stats!$Y$13,DATE(RIGHT(loaded!AG871,4),MID(loaded!AG871,3,2),LEFT(loaded!AG871,2)),DATE(RIGHT(loaded!AG871,4),MID(loaded!AG871,4,2),LEFT(loaded!AG871,2)))</f>
        <v>#VALUE!</v>
      </c>
      <c r="Q871" s="67" t="e">
        <f t="shared" si="27"/>
        <v>#VALUE!</v>
      </c>
      <c r="R871" t="e">
        <f>INDEX(reces_codes,MATCH(loaded!AI871,reason,0))</f>
        <v>#N/A</v>
      </c>
      <c r="S871" t="e">
        <f>INDEX(TDS_codes,MATCH(loaded!AK871,TDS,0))</f>
        <v>#N/A</v>
      </c>
      <c r="T871" t="e">
        <f>IF(M871=2,"",INDEX(method_codes,MATCH(loaded!AM871,method,0)))</f>
        <v>#N/A</v>
      </c>
      <c r="U871" t="e">
        <f>IF(M871=2,"",INDEX(inj_codes,MATCH(loaded!AO871,inj,0)))</f>
        <v>#N/A</v>
      </c>
      <c r="V871" t="e">
        <f>IF(M871=2,"",INDEX(drug_codes,MATCH(loaded!AQ871,drug,0)))</f>
        <v>#N/A</v>
      </c>
      <c r="W871" t="e">
        <f>IF(M871=2,"",_xlfn.IFNA(INDEX(drug_codes,MATCH(loaded!AS871,drug,0)),""))</f>
        <v>#N/A</v>
      </c>
      <c r="X871" t="e">
        <f>IF(M871=2,"",_xlfn.IFNA(INDEX(drug_codes,MATCH(loaded!AU871,drug,0)),""))</f>
        <v>#N/A</v>
      </c>
      <c r="Y871" t="e">
        <f>IF(M871=2,"",_xlfn.IFNA(INDEX(drug_codes,MATCH(loaded!AW871,drug,0)),""))</f>
        <v>#N/A</v>
      </c>
      <c r="Z871" t="e">
        <f>IF(M871=2,"",_xlfn.IFNA(INDEX(drug_codes,MATCH(loaded!AY871,drug,0)),""))</f>
        <v>#N/A</v>
      </c>
      <c r="AA871" t="e">
        <f>IF(M871=2,"",_xlfn.IFNA(INDEX(drug_codes,MATCH(loaded!BA871,drug,0)),""))</f>
        <v>#N/A</v>
      </c>
      <c r="AB871" t="e">
        <f>INDEX(MTT_codes,MATCH(loaded!BC871,MTT,0))</f>
        <v>#N/A</v>
      </c>
      <c r="AC871" t="str">
        <f>_xlfn.IFNA(INDEX(MTT_codes,MATCH(loaded!BE871,MTT,0)),"")</f>
        <v/>
      </c>
      <c r="AD871" t="str">
        <f>_xlfn.IFNA(INDEX(MTT_codes,MATCH(loaded!BG871,MTT,0)),"")</f>
        <v/>
      </c>
      <c r="AE871" t="str">
        <f>_xlfn.IFNA(INDEX(MTT_codes,MATCH(loaded!BI871,MTT,0)),"")</f>
        <v/>
      </c>
      <c r="AF871" t="str">
        <f>_xlfn.IFNA(INDEX(MTT_codes,MATCH(loaded!BK871,MTT,0)),"")</f>
        <v/>
      </c>
      <c r="AG871" t="str">
        <f>_xlfn.IFNA(INDEX(MTT_codes,MATCH(loaded!BM871,MTT,0)),"")</f>
        <v/>
      </c>
      <c r="AH871" t="e">
        <f>INDEX(liv_ar_codes,MATCH(loaded!BO871,liv_ar,0))</f>
        <v>#N/A</v>
      </c>
      <c r="AI871" t="str">
        <f>_xlfn.IFNA(INDEX(MTT_codes,MATCH(loaded!BQ871,MTT,0)),"")</f>
        <v/>
      </c>
      <c r="AJ871">
        <f>_xlfn.IFNA(INDEX(mental_codes,MATCH(loaded!BS871,mental,0)),9)</f>
        <v>9</v>
      </c>
    </row>
    <row r="872" spans="2:36">
      <c r="B872">
        <f>loaded!C872</f>
        <v>0</v>
      </c>
      <c r="C872">
        <f>loaded!I872</f>
        <v>0</v>
      </c>
      <c r="D872">
        <f>IF(loaded!K872="Male",1,IF(loaded!K872="Female",2,9))</f>
        <v>9</v>
      </c>
      <c r="E872" s="89" t="e">
        <f>IF(stats!$Y$13,DATE(RIGHT(loaded!M872,4),MID(loaded!M872,3,2),LEFT(loaded!M872,2)),DATE(RIGHT(loaded!M872,4), MID(loaded!M872,4,2),LEFT(loaded!M872,2)))</f>
        <v>#VALUE!</v>
      </c>
      <c r="F872" s="67" t="e">
        <f t="shared" si="26"/>
        <v>#VALUE!</v>
      </c>
      <c r="G872" t="str">
        <f>LEFT(loaded!O872,3)</f>
        <v/>
      </c>
      <c r="H872" s="67" t="str">
        <f>_xlfn.IFNA(INDEX(cntry_codes,MATCH(loaded!Q872,countries,0)),IF(loaded!Q872="","0003",""))</f>
        <v>0003</v>
      </c>
      <c r="I872" t="e">
        <f>INDEX(atsi_codes,MATCH(loaded!S872,atsi,0))</f>
        <v>#N/A</v>
      </c>
      <c r="J872" t="e">
        <f>INDEX(lang_codes,MATCH(loaded!U872,lang,0))</f>
        <v>#N/A</v>
      </c>
      <c r="K872" s="6">
        <f>loaded!W872</f>
        <v>0</v>
      </c>
      <c r="L872" t="e">
        <f>INDEX(us_acc_codes,MATCH(loaded!Y872,us_acc,0))</f>
        <v>#N/A</v>
      </c>
      <c r="M872" t="e">
        <f>INDEX(client_codes,MATCH(loaded!AA872,client,0))</f>
        <v>#N/A</v>
      </c>
      <c r="N872" t="e">
        <f>INDEX(src_ref_codes,MATCH(loaded!AC872,src_ref,0))</f>
        <v>#N/A</v>
      </c>
      <c r="O872" s="89" t="e">
        <f>IF(stats!$Y$13,DATE(RIGHT(loaded!AE872,4),MID(loaded!AE872,3,2),LEFT(loaded!AE872,2)),DATE(RIGHT(loaded!AE872,4),MID(loaded!AE872,4,2),LEFT(loaded!AE872,2)))</f>
        <v>#VALUE!</v>
      </c>
      <c r="P872" s="89" t="e">
        <f>IF(stats!$Y$13,DATE(RIGHT(loaded!AG872,4),MID(loaded!AG872,3,2),LEFT(loaded!AG872,2)),DATE(RIGHT(loaded!AG872,4),MID(loaded!AG872,4,2),LEFT(loaded!AG872,2)))</f>
        <v>#VALUE!</v>
      </c>
      <c r="Q872" s="67" t="e">
        <f t="shared" si="27"/>
        <v>#VALUE!</v>
      </c>
      <c r="R872" t="e">
        <f>INDEX(reces_codes,MATCH(loaded!AI872,reason,0))</f>
        <v>#N/A</v>
      </c>
      <c r="S872" t="e">
        <f>INDEX(TDS_codes,MATCH(loaded!AK872,TDS,0))</f>
        <v>#N/A</v>
      </c>
      <c r="T872" t="e">
        <f>IF(M872=2,"",INDEX(method_codes,MATCH(loaded!AM872,method,0)))</f>
        <v>#N/A</v>
      </c>
      <c r="U872" t="e">
        <f>IF(M872=2,"",INDEX(inj_codes,MATCH(loaded!AO872,inj,0)))</f>
        <v>#N/A</v>
      </c>
      <c r="V872" t="e">
        <f>IF(M872=2,"",INDEX(drug_codes,MATCH(loaded!AQ872,drug,0)))</f>
        <v>#N/A</v>
      </c>
      <c r="W872" t="e">
        <f>IF(M872=2,"",_xlfn.IFNA(INDEX(drug_codes,MATCH(loaded!AS872,drug,0)),""))</f>
        <v>#N/A</v>
      </c>
      <c r="X872" t="e">
        <f>IF(M872=2,"",_xlfn.IFNA(INDEX(drug_codes,MATCH(loaded!AU872,drug,0)),""))</f>
        <v>#N/A</v>
      </c>
      <c r="Y872" t="e">
        <f>IF(M872=2,"",_xlfn.IFNA(INDEX(drug_codes,MATCH(loaded!AW872,drug,0)),""))</f>
        <v>#N/A</v>
      </c>
      <c r="Z872" t="e">
        <f>IF(M872=2,"",_xlfn.IFNA(INDEX(drug_codes,MATCH(loaded!AY872,drug,0)),""))</f>
        <v>#N/A</v>
      </c>
      <c r="AA872" t="e">
        <f>IF(M872=2,"",_xlfn.IFNA(INDEX(drug_codes,MATCH(loaded!BA872,drug,0)),""))</f>
        <v>#N/A</v>
      </c>
      <c r="AB872" t="e">
        <f>INDEX(MTT_codes,MATCH(loaded!BC872,MTT,0))</f>
        <v>#N/A</v>
      </c>
      <c r="AC872" t="str">
        <f>_xlfn.IFNA(INDEX(MTT_codes,MATCH(loaded!BE872,MTT,0)),"")</f>
        <v/>
      </c>
      <c r="AD872" t="str">
        <f>_xlfn.IFNA(INDEX(MTT_codes,MATCH(loaded!BG872,MTT,0)),"")</f>
        <v/>
      </c>
      <c r="AE872" t="str">
        <f>_xlfn.IFNA(INDEX(MTT_codes,MATCH(loaded!BI872,MTT,0)),"")</f>
        <v/>
      </c>
      <c r="AF872" t="str">
        <f>_xlfn.IFNA(INDEX(MTT_codes,MATCH(loaded!BK872,MTT,0)),"")</f>
        <v/>
      </c>
      <c r="AG872" t="str">
        <f>_xlfn.IFNA(INDEX(MTT_codes,MATCH(loaded!BM872,MTT,0)),"")</f>
        <v/>
      </c>
      <c r="AH872" t="e">
        <f>INDEX(liv_ar_codes,MATCH(loaded!BO872,liv_ar,0))</f>
        <v>#N/A</v>
      </c>
      <c r="AI872" t="str">
        <f>_xlfn.IFNA(INDEX(MTT_codes,MATCH(loaded!BQ872,MTT,0)),"")</f>
        <v/>
      </c>
      <c r="AJ872">
        <f>_xlfn.IFNA(INDEX(mental_codes,MATCH(loaded!BS872,mental,0)),9)</f>
        <v>9</v>
      </c>
    </row>
    <row r="873" spans="2:36">
      <c r="B873">
        <f>loaded!C873</f>
        <v>0</v>
      </c>
      <c r="C873">
        <f>loaded!I873</f>
        <v>0</v>
      </c>
      <c r="D873">
        <f>IF(loaded!K873="Male",1,IF(loaded!K873="Female",2,9))</f>
        <v>9</v>
      </c>
      <c r="E873" s="89" t="e">
        <f>IF(stats!$Y$13,DATE(RIGHT(loaded!M873,4),MID(loaded!M873,3,2),LEFT(loaded!M873,2)),DATE(RIGHT(loaded!M873,4), MID(loaded!M873,4,2),LEFT(loaded!M873,2)))</f>
        <v>#VALUE!</v>
      </c>
      <c r="F873" s="67" t="e">
        <f t="shared" si="26"/>
        <v>#VALUE!</v>
      </c>
      <c r="G873" t="str">
        <f>LEFT(loaded!O873,3)</f>
        <v/>
      </c>
      <c r="H873" s="67" t="str">
        <f>_xlfn.IFNA(INDEX(cntry_codes,MATCH(loaded!Q873,countries,0)),IF(loaded!Q873="","0003",""))</f>
        <v>0003</v>
      </c>
      <c r="I873" t="e">
        <f>INDEX(atsi_codes,MATCH(loaded!S873,atsi,0))</f>
        <v>#N/A</v>
      </c>
      <c r="J873" t="e">
        <f>INDEX(lang_codes,MATCH(loaded!U873,lang,0))</f>
        <v>#N/A</v>
      </c>
      <c r="K873" s="6">
        <f>loaded!W873</f>
        <v>0</v>
      </c>
      <c r="L873" t="e">
        <f>INDEX(us_acc_codes,MATCH(loaded!Y873,us_acc,0))</f>
        <v>#N/A</v>
      </c>
      <c r="M873" t="e">
        <f>INDEX(client_codes,MATCH(loaded!AA873,client,0))</f>
        <v>#N/A</v>
      </c>
      <c r="N873" t="e">
        <f>INDEX(src_ref_codes,MATCH(loaded!AC873,src_ref,0))</f>
        <v>#N/A</v>
      </c>
      <c r="O873" s="89" t="e">
        <f>IF(stats!$Y$13,DATE(RIGHT(loaded!AE873,4),MID(loaded!AE873,3,2),LEFT(loaded!AE873,2)),DATE(RIGHT(loaded!AE873,4),MID(loaded!AE873,4,2),LEFT(loaded!AE873,2)))</f>
        <v>#VALUE!</v>
      </c>
      <c r="P873" s="89" t="e">
        <f>IF(stats!$Y$13,DATE(RIGHT(loaded!AG873,4),MID(loaded!AG873,3,2),LEFT(loaded!AG873,2)),DATE(RIGHT(loaded!AG873,4),MID(loaded!AG873,4,2),LEFT(loaded!AG873,2)))</f>
        <v>#VALUE!</v>
      </c>
      <c r="Q873" s="67" t="e">
        <f t="shared" si="27"/>
        <v>#VALUE!</v>
      </c>
      <c r="R873" t="e">
        <f>INDEX(reces_codes,MATCH(loaded!AI873,reason,0))</f>
        <v>#N/A</v>
      </c>
      <c r="S873" t="e">
        <f>INDEX(TDS_codes,MATCH(loaded!AK873,TDS,0))</f>
        <v>#N/A</v>
      </c>
      <c r="T873" t="e">
        <f>IF(M873=2,"",INDEX(method_codes,MATCH(loaded!AM873,method,0)))</f>
        <v>#N/A</v>
      </c>
      <c r="U873" t="e">
        <f>IF(M873=2,"",INDEX(inj_codes,MATCH(loaded!AO873,inj,0)))</f>
        <v>#N/A</v>
      </c>
      <c r="V873" t="e">
        <f>IF(M873=2,"",INDEX(drug_codes,MATCH(loaded!AQ873,drug,0)))</f>
        <v>#N/A</v>
      </c>
      <c r="W873" t="e">
        <f>IF(M873=2,"",_xlfn.IFNA(INDEX(drug_codes,MATCH(loaded!AS873,drug,0)),""))</f>
        <v>#N/A</v>
      </c>
      <c r="X873" t="e">
        <f>IF(M873=2,"",_xlfn.IFNA(INDEX(drug_codes,MATCH(loaded!AU873,drug,0)),""))</f>
        <v>#N/A</v>
      </c>
      <c r="Y873" t="e">
        <f>IF(M873=2,"",_xlfn.IFNA(INDEX(drug_codes,MATCH(loaded!AW873,drug,0)),""))</f>
        <v>#N/A</v>
      </c>
      <c r="Z873" t="e">
        <f>IF(M873=2,"",_xlfn.IFNA(INDEX(drug_codes,MATCH(loaded!AY873,drug,0)),""))</f>
        <v>#N/A</v>
      </c>
      <c r="AA873" t="e">
        <f>IF(M873=2,"",_xlfn.IFNA(INDEX(drug_codes,MATCH(loaded!BA873,drug,0)),""))</f>
        <v>#N/A</v>
      </c>
      <c r="AB873" t="e">
        <f>INDEX(MTT_codes,MATCH(loaded!BC873,MTT,0))</f>
        <v>#N/A</v>
      </c>
      <c r="AC873" t="str">
        <f>_xlfn.IFNA(INDEX(MTT_codes,MATCH(loaded!BE873,MTT,0)),"")</f>
        <v/>
      </c>
      <c r="AD873" t="str">
        <f>_xlfn.IFNA(INDEX(MTT_codes,MATCH(loaded!BG873,MTT,0)),"")</f>
        <v/>
      </c>
      <c r="AE873" t="str">
        <f>_xlfn.IFNA(INDEX(MTT_codes,MATCH(loaded!BI873,MTT,0)),"")</f>
        <v/>
      </c>
      <c r="AF873" t="str">
        <f>_xlfn.IFNA(INDEX(MTT_codes,MATCH(loaded!BK873,MTT,0)),"")</f>
        <v/>
      </c>
      <c r="AG873" t="str">
        <f>_xlfn.IFNA(INDEX(MTT_codes,MATCH(loaded!BM873,MTT,0)),"")</f>
        <v/>
      </c>
      <c r="AH873" t="e">
        <f>INDEX(liv_ar_codes,MATCH(loaded!BO873,liv_ar,0))</f>
        <v>#N/A</v>
      </c>
      <c r="AI873" t="str">
        <f>_xlfn.IFNA(INDEX(MTT_codes,MATCH(loaded!BQ873,MTT,0)),"")</f>
        <v/>
      </c>
      <c r="AJ873">
        <f>_xlfn.IFNA(INDEX(mental_codes,MATCH(loaded!BS873,mental,0)),9)</f>
        <v>9</v>
      </c>
    </row>
    <row r="874" spans="2:36">
      <c r="B874">
        <f>loaded!C874</f>
        <v>0</v>
      </c>
      <c r="C874">
        <f>loaded!I874</f>
        <v>0</v>
      </c>
      <c r="D874">
        <f>IF(loaded!K874="Male",1,IF(loaded!K874="Female",2,9))</f>
        <v>9</v>
      </c>
      <c r="E874" s="89" t="e">
        <f>IF(stats!$Y$13,DATE(RIGHT(loaded!M874,4),MID(loaded!M874,3,2),LEFT(loaded!M874,2)),DATE(RIGHT(loaded!M874,4), MID(loaded!M874,4,2),LEFT(loaded!M874,2)))</f>
        <v>#VALUE!</v>
      </c>
      <c r="F874" s="67" t="e">
        <f t="shared" si="26"/>
        <v>#VALUE!</v>
      </c>
      <c r="G874" t="str">
        <f>LEFT(loaded!O874,3)</f>
        <v/>
      </c>
      <c r="H874" s="67" t="str">
        <f>_xlfn.IFNA(INDEX(cntry_codes,MATCH(loaded!Q874,countries,0)),IF(loaded!Q874="","0003",""))</f>
        <v>0003</v>
      </c>
      <c r="I874" t="e">
        <f>INDEX(atsi_codes,MATCH(loaded!S874,atsi,0))</f>
        <v>#N/A</v>
      </c>
      <c r="J874" t="e">
        <f>INDEX(lang_codes,MATCH(loaded!U874,lang,0))</f>
        <v>#N/A</v>
      </c>
      <c r="K874" s="6">
        <f>loaded!W874</f>
        <v>0</v>
      </c>
      <c r="L874" t="e">
        <f>INDEX(us_acc_codes,MATCH(loaded!Y874,us_acc,0))</f>
        <v>#N/A</v>
      </c>
      <c r="M874" t="e">
        <f>INDEX(client_codes,MATCH(loaded!AA874,client,0))</f>
        <v>#N/A</v>
      </c>
      <c r="N874" t="e">
        <f>INDEX(src_ref_codes,MATCH(loaded!AC874,src_ref,0))</f>
        <v>#N/A</v>
      </c>
      <c r="O874" s="89" t="e">
        <f>IF(stats!$Y$13,DATE(RIGHT(loaded!AE874,4),MID(loaded!AE874,3,2),LEFT(loaded!AE874,2)),DATE(RIGHT(loaded!AE874,4),MID(loaded!AE874,4,2),LEFT(loaded!AE874,2)))</f>
        <v>#VALUE!</v>
      </c>
      <c r="P874" s="89" t="e">
        <f>IF(stats!$Y$13,DATE(RIGHT(loaded!AG874,4),MID(loaded!AG874,3,2),LEFT(loaded!AG874,2)),DATE(RIGHT(loaded!AG874,4),MID(loaded!AG874,4,2),LEFT(loaded!AG874,2)))</f>
        <v>#VALUE!</v>
      </c>
      <c r="Q874" s="67" t="e">
        <f t="shared" si="27"/>
        <v>#VALUE!</v>
      </c>
      <c r="R874" t="e">
        <f>INDEX(reces_codes,MATCH(loaded!AI874,reason,0))</f>
        <v>#N/A</v>
      </c>
      <c r="S874" t="e">
        <f>INDEX(TDS_codes,MATCH(loaded!AK874,TDS,0))</f>
        <v>#N/A</v>
      </c>
      <c r="T874" t="e">
        <f>IF(M874=2,"",INDEX(method_codes,MATCH(loaded!AM874,method,0)))</f>
        <v>#N/A</v>
      </c>
      <c r="U874" t="e">
        <f>IF(M874=2,"",INDEX(inj_codes,MATCH(loaded!AO874,inj,0)))</f>
        <v>#N/A</v>
      </c>
      <c r="V874" t="e">
        <f>IF(M874=2,"",INDEX(drug_codes,MATCH(loaded!AQ874,drug,0)))</f>
        <v>#N/A</v>
      </c>
      <c r="W874" t="e">
        <f>IF(M874=2,"",_xlfn.IFNA(INDEX(drug_codes,MATCH(loaded!AS874,drug,0)),""))</f>
        <v>#N/A</v>
      </c>
      <c r="X874" t="e">
        <f>IF(M874=2,"",_xlfn.IFNA(INDEX(drug_codes,MATCH(loaded!AU874,drug,0)),""))</f>
        <v>#N/A</v>
      </c>
      <c r="Y874" t="e">
        <f>IF(M874=2,"",_xlfn.IFNA(INDEX(drug_codes,MATCH(loaded!AW874,drug,0)),""))</f>
        <v>#N/A</v>
      </c>
      <c r="Z874" t="e">
        <f>IF(M874=2,"",_xlfn.IFNA(INDEX(drug_codes,MATCH(loaded!AY874,drug,0)),""))</f>
        <v>#N/A</v>
      </c>
      <c r="AA874" t="e">
        <f>IF(M874=2,"",_xlfn.IFNA(INDEX(drug_codes,MATCH(loaded!BA874,drug,0)),""))</f>
        <v>#N/A</v>
      </c>
      <c r="AB874" t="e">
        <f>INDEX(MTT_codes,MATCH(loaded!BC874,MTT,0))</f>
        <v>#N/A</v>
      </c>
      <c r="AC874" t="str">
        <f>_xlfn.IFNA(INDEX(MTT_codes,MATCH(loaded!BE874,MTT,0)),"")</f>
        <v/>
      </c>
      <c r="AD874" t="str">
        <f>_xlfn.IFNA(INDEX(MTT_codes,MATCH(loaded!BG874,MTT,0)),"")</f>
        <v/>
      </c>
      <c r="AE874" t="str">
        <f>_xlfn.IFNA(INDEX(MTT_codes,MATCH(loaded!BI874,MTT,0)),"")</f>
        <v/>
      </c>
      <c r="AF874" t="str">
        <f>_xlfn.IFNA(INDEX(MTT_codes,MATCH(loaded!BK874,MTT,0)),"")</f>
        <v/>
      </c>
      <c r="AG874" t="str">
        <f>_xlfn.IFNA(INDEX(MTT_codes,MATCH(loaded!BM874,MTT,0)),"")</f>
        <v/>
      </c>
      <c r="AH874" t="e">
        <f>INDEX(liv_ar_codes,MATCH(loaded!BO874,liv_ar,0))</f>
        <v>#N/A</v>
      </c>
      <c r="AI874" t="str">
        <f>_xlfn.IFNA(INDEX(MTT_codes,MATCH(loaded!BQ874,MTT,0)),"")</f>
        <v/>
      </c>
      <c r="AJ874">
        <f>_xlfn.IFNA(INDEX(mental_codes,MATCH(loaded!BS874,mental,0)),9)</f>
        <v>9</v>
      </c>
    </row>
    <row r="875" spans="2:36">
      <c r="B875">
        <f>loaded!C875</f>
        <v>0</v>
      </c>
      <c r="C875">
        <f>loaded!I875</f>
        <v>0</v>
      </c>
      <c r="D875">
        <f>IF(loaded!K875="Male",1,IF(loaded!K875="Female",2,9))</f>
        <v>9</v>
      </c>
      <c r="E875" s="89" t="e">
        <f>IF(stats!$Y$13,DATE(RIGHT(loaded!M875,4),MID(loaded!M875,3,2),LEFT(loaded!M875,2)),DATE(RIGHT(loaded!M875,4), MID(loaded!M875,4,2),LEFT(loaded!M875,2)))</f>
        <v>#VALUE!</v>
      </c>
      <c r="F875" s="67" t="e">
        <f t="shared" si="26"/>
        <v>#VALUE!</v>
      </c>
      <c r="G875" t="str">
        <f>LEFT(loaded!O875,3)</f>
        <v/>
      </c>
      <c r="H875" s="67" t="str">
        <f>_xlfn.IFNA(INDEX(cntry_codes,MATCH(loaded!Q875,countries,0)),IF(loaded!Q875="","0003",""))</f>
        <v>0003</v>
      </c>
      <c r="I875" t="e">
        <f>INDEX(atsi_codes,MATCH(loaded!S875,atsi,0))</f>
        <v>#N/A</v>
      </c>
      <c r="J875" t="e">
        <f>INDEX(lang_codes,MATCH(loaded!U875,lang,0))</f>
        <v>#N/A</v>
      </c>
      <c r="K875" s="6">
        <f>loaded!W875</f>
        <v>0</v>
      </c>
      <c r="L875" t="e">
        <f>INDEX(us_acc_codes,MATCH(loaded!Y875,us_acc,0))</f>
        <v>#N/A</v>
      </c>
      <c r="M875" t="e">
        <f>INDEX(client_codes,MATCH(loaded!AA875,client,0))</f>
        <v>#N/A</v>
      </c>
      <c r="N875" t="e">
        <f>INDEX(src_ref_codes,MATCH(loaded!AC875,src_ref,0))</f>
        <v>#N/A</v>
      </c>
      <c r="O875" s="89" t="e">
        <f>IF(stats!$Y$13,DATE(RIGHT(loaded!AE875,4),MID(loaded!AE875,3,2),LEFT(loaded!AE875,2)),DATE(RIGHT(loaded!AE875,4),MID(loaded!AE875,4,2),LEFT(loaded!AE875,2)))</f>
        <v>#VALUE!</v>
      </c>
      <c r="P875" s="89" t="e">
        <f>IF(stats!$Y$13,DATE(RIGHT(loaded!AG875,4),MID(loaded!AG875,3,2),LEFT(loaded!AG875,2)),DATE(RIGHT(loaded!AG875,4),MID(loaded!AG875,4,2),LEFT(loaded!AG875,2)))</f>
        <v>#VALUE!</v>
      </c>
      <c r="Q875" s="67" t="e">
        <f t="shared" si="27"/>
        <v>#VALUE!</v>
      </c>
      <c r="R875" t="e">
        <f>INDEX(reces_codes,MATCH(loaded!AI875,reason,0))</f>
        <v>#N/A</v>
      </c>
      <c r="S875" t="e">
        <f>INDEX(TDS_codes,MATCH(loaded!AK875,TDS,0))</f>
        <v>#N/A</v>
      </c>
      <c r="T875" t="e">
        <f>IF(M875=2,"",INDEX(method_codes,MATCH(loaded!AM875,method,0)))</f>
        <v>#N/A</v>
      </c>
      <c r="U875" t="e">
        <f>IF(M875=2,"",INDEX(inj_codes,MATCH(loaded!AO875,inj,0)))</f>
        <v>#N/A</v>
      </c>
      <c r="V875" t="e">
        <f>IF(M875=2,"",INDEX(drug_codes,MATCH(loaded!AQ875,drug,0)))</f>
        <v>#N/A</v>
      </c>
      <c r="W875" t="e">
        <f>IF(M875=2,"",_xlfn.IFNA(INDEX(drug_codes,MATCH(loaded!AS875,drug,0)),""))</f>
        <v>#N/A</v>
      </c>
      <c r="X875" t="e">
        <f>IF(M875=2,"",_xlfn.IFNA(INDEX(drug_codes,MATCH(loaded!AU875,drug,0)),""))</f>
        <v>#N/A</v>
      </c>
      <c r="Y875" t="e">
        <f>IF(M875=2,"",_xlfn.IFNA(INDEX(drug_codes,MATCH(loaded!AW875,drug,0)),""))</f>
        <v>#N/A</v>
      </c>
      <c r="Z875" t="e">
        <f>IF(M875=2,"",_xlfn.IFNA(INDEX(drug_codes,MATCH(loaded!AY875,drug,0)),""))</f>
        <v>#N/A</v>
      </c>
      <c r="AA875" t="e">
        <f>IF(M875=2,"",_xlfn.IFNA(INDEX(drug_codes,MATCH(loaded!BA875,drug,0)),""))</f>
        <v>#N/A</v>
      </c>
      <c r="AB875" t="e">
        <f>INDEX(MTT_codes,MATCH(loaded!BC875,MTT,0))</f>
        <v>#N/A</v>
      </c>
      <c r="AC875" t="str">
        <f>_xlfn.IFNA(INDEX(MTT_codes,MATCH(loaded!BE875,MTT,0)),"")</f>
        <v/>
      </c>
      <c r="AD875" t="str">
        <f>_xlfn.IFNA(INDEX(MTT_codes,MATCH(loaded!BG875,MTT,0)),"")</f>
        <v/>
      </c>
      <c r="AE875" t="str">
        <f>_xlfn.IFNA(INDEX(MTT_codes,MATCH(loaded!BI875,MTT,0)),"")</f>
        <v/>
      </c>
      <c r="AF875" t="str">
        <f>_xlfn.IFNA(INDEX(MTT_codes,MATCH(loaded!BK875,MTT,0)),"")</f>
        <v/>
      </c>
      <c r="AG875" t="str">
        <f>_xlfn.IFNA(INDEX(MTT_codes,MATCH(loaded!BM875,MTT,0)),"")</f>
        <v/>
      </c>
      <c r="AH875" t="e">
        <f>INDEX(liv_ar_codes,MATCH(loaded!BO875,liv_ar,0))</f>
        <v>#N/A</v>
      </c>
      <c r="AI875" t="str">
        <f>_xlfn.IFNA(INDEX(MTT_codes,MATCH(loaded!BQ875,MTT,0)),"")</f>
        <v/>
      </c>
      <c r="AJ875">
        <f>_xlfn.IFNA(INDEX(mental_codes,MATCH(loaded!BS875,mental,0)),9)</f>
        <v>9</v>
      </c>
    </row>
    <row r="876" spans="2:36">
      <c r="B876">
        <f>loaded!C876</f>
        <v>0</v>
      </c>
      <c r="C876">
        <f>loaded!I876</f>
        <v>0</v>
      </c>
      <c r="D876">
        <f>IF(loaded!K876="Male",1,IF(loaded!K876="Female",2,9))</f>
        <v>9</v>
      </c>
      <c r="E876" s="89" t="e">
        <f>IF(stats!$Y$13,DATE(RIGHT(loaded!M876,4),MID(loaded!M876,3,2),LEFT(loaded!M876,2)),DATE(RIGHT(loaded!M876,4), MID(loaded!M876,4,2),LEFT(loaded!M876,2)))</f>
        <v>#VALUE!</v>
      </c>
      <c r="F876" s="67" t="e">
        <f t="shared" si="26"/>
        <v>#VALUE!</v>
      </c>
      <c r="G876" t="str">
        <f>LEFT(loaded!O876,3)</f>
        <v/>
      </c>
      <c r="H876" s="67" t="str">
        <f>_xlfn.IFNA(INDEX(cntry_codes,MATCH(loaded!Q876,countries,0)),IF(loaded!Q876="","0003",""))</f>
        <v>0003</v>
      </c>
      <c r="I876" t="e">
        <f>INDEX(atsi_codes,MATCH(loaded!S876,atsi,0))</f>
        <v>#N/A</v>
      </c>
      <c r="J876" t="e">
        <f>INDEX(lang_codes,MATCH(loaded!U876,lang,0))</f>
        <v>#N/A</v>
      </c>
      <c r="K876" s="6">
        <f>loaded!W876</f>
        <v>0</v>
      </c>
      <c r="L876" t="e">
        <f>INDEX(us_acc_codes,MATCH(loaded!Y876,us_acc,0))</f>
        <v>#N/A</v>
      </c>
      <c r="M876" t="e">
        <f>INDEX(client_codes,MATCH(loaded!AA876,client,0))</f>
        <v>#N/A</v>
      </c>
      <c r="N876" t="e">
        <f>INDEX(src_ref_codes,MATCH(loaded!AC876,src_ref,0))</f>
        <v>#N/A</v>
      </c>
      <c r="O876" s="89" t="e">
        <f>IF(stats!$Y$13,DATE(RIGHT(loaded!AE876,4),MID(loaded!AE876,3,2),LEFT(loaded!AE876,2)),DATE(RIGHT(loaded!AE876,4),MID(loaded!AE876,4,2),LEFT(loaded!AE876,2)))</f>
        <v>#VALUE!</v>
      </c>
      <c r="P876" s="89" t="e">
        <f>IF(stats!$Y$13,DATE(RIGHT(loaded!AG876,4),MID(loaded!AG876,3,2),LEFT(loaded!AG876,2)),DATE(RIGHT(loaded!AG876,4),MID(loaded!AG876,4,2),LEFT(loaded!AG876,2)))</f>
        <v>#VALUE!</v>
      </c>
      <c r="Q876" s="67" t="e">
        <f t="shared" si="27"/>
        <v>#VALUE!</v>
      </c>
      <c r="R876" t="e">
        <f>INDEX(reces_codes,MATCH(loaded!AI876,reason,0))</f>
        <v>#N/A</v>
      </c>
      <c r="S876" t="e">
        <f>INDEX(TDS_codes,MATCH(loaded!AK876,TDS,0))</f>
        <v>#N/A</v>
      </c>
      <c r="T876" t="e">
        <f>IF(M876=2,"",INDEX(method_codes,MATCH(loaded!AM876,method,0)))</f>
        <v>#N/A</v>
      </c>
      <c r="U876" t="e">
        <f>IF(M876=2,"",INDEX(inj_codes,MATCH(loaded!AO876,inj,0)))</f>
        <v>#N/A</v>
      </c>
      <c r="V876" t="e">
        <f>IF(M876=2,"",INDEX(drug_codes,MATCH(loaded!AQ876,drug,0)))</f>
        <v>#N/A</v>
      </c>
      <c r="W876" t="e">
        <f>IF(M876=2,"",_xlfn.IFNA(INDEX(drug_codes,MATCH(loaded!AS876,drug,0)),""))</f>
        <v>#N/A</v>
      </c>
      <c r="X876" t="e">
        <f>IF(M876=2,"",_xlfn.IFNA(INDEX(drug_codes,MATCH(loaded!AU876,drug,0)),""))</f>
        <v>#N/A</v>
      </c>
      <c r="Y876" t="e">
        <f>IF(M876=2,"",_xlfn.IFNA(INDEX(drug_codes,MATCH(loaded!AW876,drug,0)),""))</f>
        <v>#N/A</v>
      </c>
      <c r="Z876" t="e">
        <f>IF(M876=2,"",_xlfn.IFNA(INDEX(drug_codes,MATCH(loaded!AY876,drug,0)),""))</f>
        <v>#N/A</v>
      </c>
      <c r="AA876" t="e">
        <f>IF(M876=2,"",_xlfn.IFNA(INDEX(drug_codes,MATCH(loaded!BA876,drug,0)),""))</f>
        <v>#N/A</v>
      </c>
      <c r="AB876" t="e">
        <f>INDEX(MTT_codes,MATCH(loaded!BC876,MTT,0))</f>
        <v>#N/A</v>
      </c>
      <c r="AC876" t="str">
        <f>_xlfn.IFNA(INDEX(MTT_codes,MATCH(loaded!BE876,MTT,0)),"")</f>
        <v/>
      </c>
      <c r="AD876" t="str">
        <f>_xlfn.IFNA(INDEX(MTT_codes,MATCH(loaded!BG876,MTT,0)),"")</f>
        <v/>
      </c>
      <c r="AE876" t="str">
        <f>_xlfn.IFNA(INDEX(MTT_codes,MATCH(loaded!BI876,MTT,0)),"")</f>
        <v/>
      </c>
      <c r="AF876" t="str">
        <f>_xlfn.IFNA(INDEX(MTT_codes,MATCH(loaded!BK876,MTT,0)),"")</f>
        <v/>
      </c>
      <c r="AG876" t="str">
        <f>_xlfn.IFNA(INDEX(MTT_codes,MATCH(loaded!BM876,MTT,0)),"")</f>
        <v/>
      </c>
      <c r="AH876" t="e">
        <f>INDEX(liv_ar_codes,MATCH(loaded!BO876,liv_ar,0))</f>
        <v>#N/A</v>
      </c>
      <c r="AI876" t="str">
        <f>_xlfn.IFNA(INDEX(MTT_codes,MATCH(loaded!BQ876,MTT,0)),"")</f>
        <v/>
      </c>
      <c r="AJ876">
        <f>_xlfn.IFNA(INDEX(mental_codes,MATCH(loaded!BS876,mental,0)),9)</f>
        <v>9</v>
      </c>
    </row>
    <row r="877" spans="2:36">
      <c r="B877">
        <f>loaded!C877</f>
        <v>0</v>
      </c>
      <c r="C877">
        <f>loaded!I877</f>
        <v>0</v>
      </c>
      <c r="D877">
        <f>IF(loaded!K877="Male",1,IF(loaded!K877="Female",2,9))</f>
        <v>9</v>
      </c>
      <c r="E877" s="89" t="e">
        <f>IF(stats!$Y$13,DATE(RIGHT(loaded!M877,4),MID(loaded!M877,3,2),LEFT(loaded!M877,2)),DATE(RIGHT(loaded!M877,4), MID(loaded!M877,4,2),LEFT(loaded!M877,2)))</f>
        <v>#VALUE!</v>
      </c>
      <c r="F877" s="67" t="e">
        <f t="shared" si="26"/>
        <v>#VALUE!</v>
      </c>
      <c r="G877" t="str">
        <f>LEFT(loaded!O877,3)</f>
        <v/>
      </c>
      <c r="H877" s="67" t="str">
        <f>_xlfn.IFNA(INDEX(cntry_codes,MATCH(loaded!Q877,countries,0)),IF(loaded!Q877="","0003",""))</f>
        <v>0003</v>
      </c>
      <c r="I877" t="e">
        <f>INDEX(atsi_codes,MATCH(loaded!S877,atsi,0))</f>
        <v>#N/A</v>
      </c>
      <c r="J877" t="e">
        <f>INDEX(lang_codes,MATCH(loaded!U877,lang,0))</f>
        <v>#N/A</v>
      </c>
      <c r="K877" s="6">
        <f>loaded!W877</f>
        <v>0</v>
      </c>
      <c r="L877" t="e">
        <f>INDEX(us_acc_codes,MATCH(loaded!Y877,us_acc,0))</f>
        <v>#N/A</v>
      </c>
      <c r="M877" t="e">
        <f>INDEX(client_codes,MATCH(loaded!AA877,client,0))</f>
        <v>#N/A</v>
      </c>
      <c r="N877" t="e">
        <f>INDEX(src_ref_codes,MATCH(loaded!AC877,src_ref,0))</f>
        <v>#N/A</v>
      </c>
      <c r="O877" s="89" t="e">
        <f>IF(stats!$Y$13,DATE(RIGHT(loaded!AE877,4),MID(loaded!AE877,3,2),LEFT(loaded!AE877,2)),DATE(RIGHT(loaded!AE877,4),MID(loaded!AE877,4,2),LEFT(loaded!AE877,2)))</f>
        <v>#VALUE!</v>
      </c>
      <c r="P877" s="89" t="e">
        <f>IF(stats!$Y$13,DATE(RIGHT(loaded!AG877,4),MID(loaded!AG877,3,2),LEFT(loaded!AG877,2)),DATE(RIGHT(loaded!AG877,4),MID(loaded!AG877,4,2),LEFT(loaded!AG877,2)))</f>
        <v>#VALUE!</v>
      </c>
      <c r="Q877" s="67" t="e">
        <f t="shared" si="27"/>
        <v>#VALUE!</v>
      </c>
      <c r="R877" t="e">
        <f>INDEX(reces_codes,MATCH(loaded!AI877,reason,0))</f>
        <v>#N/A</v>
      </c>
      <c r="S877" t="e">
        <f>INDEX(TDS_codes,MATCH(loaded!AK877,TDS,0))</f>
        <v>#N/A</v>
      </c>
      <c r="T877" t="e">
        <f>IF(M877=2,"",INDEX(method_codes,MATCH(loaded!AM877,method,0)))</f>
        <v>#N/A</v>
      </c>
      <c r="U877" t="e">
        <f>IF(M877=2,"",INDEX(inj_codes,MATCH(loaded!AO877,inj,0)))</f>
        <v>#N/A</v>
      </c>
      <c r="V877" t="e">
        <f>IF(M877=2,"",INDEX(drug_codes,MATCH(loaded!AQ877,drug,0)))</f>
        <v>#N/A</v>
      </c>
      <c r="W877" t="e">
        <f>IF(M877=2,"",_xlfn.IFNA(INDEX(drug_codes,MATCH(loaded!AS877,drug,0)),""))</f>
        <v>#N/A</v>
      </c>
      <c r="X877" t="e">
        <f>IF(M877=2,"",_xlfn.IFNA(INDEX(drug_codes,MATCH(loaded!AU877,drug,0)),""))</f>
        <v>#N/A</v>
      </c>
      <c r="Y877" t="e">
        <f>IF(M877=2,"",_xlfn.IFNA(INDEX(drug_codes,MATCH(loaded!AW877,drug,0)),""))</f>
        <v>#N/A</v>
      </c>
      <c r="Z877" t="e">
        <f>IF(M877=2,"",_xlfn.IFNA(INDEX(drug_codes,MATCH(loaded!AY877,drug,0)),""))</f>
        <v>#N/A</v>
      </c>
      <c r="AA877" t="e">
        <f>IF(M877=2,"",_xlfn.IFNA(INDEX(drug_codes,MATCH(loaded!BA877,drug,0)),""))</f>
        <v>#N/A</v>
      </c>
      <c r="AB877" t="e">
        <f>INDEX(MTT_codes,MATCH(loaded!BC877,MTT,0))</f>
        <v>#N/A</v>
      </c>
      <c r="AC877" t="str">
        <f>_xlfn.IFNA(INDEX(MTT_codes,MATCH(loaded!BE877,MTT,0)),"")</f>
        <v/>
      </c>
      <c r="AD877" t="str">
        <f>_xlfn.IFNA(INDEX(MTT_codes,MATCH(loaded!BG877,MTT,0)),"")</f>
        <v/>
      </c>
      <c r="AE877" t="str">
        <f>_xlfn.IFNA(INDEX(MTT_codes,MATCH(loaded!BI877,MTT,0)),"")</f>
        <v/>
      </c>
      <c r="AF877" t="str">
        <f>_xlfn.IFNA(INDEX(MTT_codes,MATCH(loaded!BK877,MTT,0)),"")</f>
        <v/>
      </c>
      <c r="AG877" t="str">
        <f>_xlfn.IFNA(INDEX(MTT_codes,MATCH(loaded!BM877,MTT,0)),"")</f>
        <v/>
      </c>
      <c r="AH877" t="e">
        <f>INDEX(liv_ar_codes,MATCH(loaded!BO877,liv_ar,0))</f>
        <v>#N/A</v>
      </c>
      <c r="AI877" t="str">
        <f>_xlfn.IFNA(INDEX(MTT_codes,MATCH(loaded!BQ877,MTT,0)),"")</f>
        <v/>
      </c>
      <c r="AJ877">
        <f>_xlfn.IFNA(INDEX(mental_codes,MATCH(loaded!BS877,mental,0)),9)</f>
        <v>9</v>
      </c>
    </row>
    <row r="878" spans="2:36">
      <c r="B878">
        <f>loaded!C878</f>
        <v>0</v>
      </c>
      <c r="C878">
        <f>loaded!I878</f>
        <v>0</v>
      </c>
      <c r="D878">
        <f>IF(loaded!K878="Male",1,IF(loaded!K878="Female",2,9))</f>
        <v>9</v>
      </c>
      <c r="E878" s="89" t="e">
        <f>IF(stats!$Y$13,DATE(RIGHT(loaded!M878,4),MID(loaded!M878,3,2),LEFT(loaded!M878,2)),DATE(RIGHT(loaded!M878,4), MID(loaded!M878,4,2),LEFT(loaded!M878,2)))</f>
        <v>#VALUE!</v>
      </c>
      <c r="F878" s="67" t="e">
        <f t="shared" si="26"/>
        <v>#VALUE!</v>
      </c>
      <c r="G878" t="str">
        <f>LEFT(loaded!O878,3)</f>
        <v/>
      </c>
      <c r="H878" s="67" t="str">
        <f>_xlfn.IFNA(INDEX(cntry_codes,MATCH(loaded!Q878,countries,0)),IF(loaded!Q878="","0003",""))</f>
        <v>0003</v>
      </c>
      <c r="I878" t="e">
        <f>INDEX(atsi_codes,MATCH(loaded!S878,atsi,0))</f>
        <v>#N/A</v>
      </c>
      <c r="J878" t="e">
        <f>INDEX(lang_codes,MATCH(loaded!U878,lang,0))</f>
        <v>#N/A</v>
      </c>
      <c r="K878" s="6">
        <f>loaded!W878</f>
        <v>0</v>
      </c>
      <c r="L878" t="e">
        <f>INDEX(us_acc_codes,MATCH(loaded!Y878,us_acc,0))</f>
        <v>#N/A</v>
      </c>
      <c r="M878" t="e">
        <f>INDEX(client_codes,MATCH(loaded!AA878,client,0))</f>
        <v>#N/A</v>
      </c>
      <c r="N878" t="e">
        <f>INDEX(src_ref_codes,MATCH(loaded!AC878,src_ref,0))</f>
        <v>#N/A</v>
      </c>
      <c r="O878" s="89" t="e">
        <f>IF(stats!$Y$13,DATE(RIGHT(loaded!AE878,4),MID(loaded!AE878,3,2),LEFT(loaded!AE878,2)),DATE(RIGHT(loaded!AE878,4),MID(loaded!AE878,4,2),LEFT(loaded!AE878,2)))</f>
        <v>#VALUE!</v>
      </c>
      <c r="P878" s="89" t="e">
        <f>IF(stats!$Y$13,DATE(RIGHT(loaded!AG878,4),MID(loaded!AG878,3,2),LEFT(loaded!AG878,2)),DATE(RIGHT(loaded!AG878,4),MID(loaded!AG878,4,2),LEFT(loaded!AG878,2)))</f>
        <v>#VALUE!</v>
      </c>
      <c r="Q878" s="67" t="e">
        <f t="shared" si="27"/>
        <v>#VALUE!</v>
      </c>
      <c r="R878" t="e">
        <f>INDEX(reces_codes,MATCH(loaded!AI878,reason,0))</f>
        <v>#N/A</v>
      </c>
      <c r="S878" t="e">
        <f>INDEX(TDS_codes,MATCH(loaded!AK878,TDS,0))</f>
        <v>#N/A</v>
      </c>
      <c r="T878" t="e">
        <f>IF(M878=2,"",INDEX(method_codes,MATCH(loaded!AM878,method,0)))</f>
        <v>#N/A</v>
      </c>
      <c r="U878" t="e">
        <f>IF(M878=2,"",INDEX(inj_codes,MATCH(loaded!AO878,inj,0)))</f>
        <v>#N/A</v>
      </c>
      <c r="V878" t="e">
        <f>IF(M878=2,"",INDEX(drug_codes,MATCH(loaded!AQ878,drug,0)))</f>
        <v>#N/A</v>
      </c>
      <c r="W878" t="e">
        <f>IF(M878=2,"",_xlfn.IFNA(INDEX(drug_codes,MATCH(loaded!AS878,drug,0)),""))</f>
        <v>#N/A</v>
      </c>
      <c r="X878" t="e">
        <f>IF(M878=2,"",_xlfn.IFNA(INDEX(drug_codes,MATCH(loaded!AU878,drug,0)),""))</f>
        <v>#N/A</v>
      </c>
      <c r="Y878" t="e">
        <f>IF(M878=2,"",_xlfn.IFNA(INDEX(drug_codes,MATCH(loaded!AW878,drug,0)),""))</f>
        <v>#N/A</v>
      </c>
      <c r="Z878" t="e">
        <f>IF(M878=2,"",_xlfn.IFNA(INDEX(drug_codes,MATCH(loaded!AY878,drug,0)),""))</f>
        <v>#N/A</v>
      </c>
      <c r="AA878" t="e">
        <f>IF(M878=2,"",_xlfn.IFNA(INDEX(drug_codes,MATCH(loaded!BA878,drug,0)),""))</f>
        <v>#N/A</v>
      </c>
      <c r="AB878" t="e">
        <f>INDEX(MTT_codes,MATCH(loaded!BC878,MTT,0))</f>
        <v>#N/A</v>
      </c>
      <c r="AC878" t="str">
        <f>_xlfn.IFNA(INDEX(MTT_codes,MATCH(loaded!BE878,MTT,0)),"")</f>
        <v/>
      </c>
      <c r="AD878" t="str">
        <f>_xlfn.IFNA(INDEX(MTT_codes,MATCH(loaded!BG878,MTT,0)),"")</f>
        <v/>
      </c>
      <c r="AE878" t="str">
        <f>_xlfn.IFNA(INDEX(MTT_codes,MATCH(loaded!BI878,MTT,0)),"")</f>
        <v/>
      </c>
      <c r="AF878" t="str">
        <f>_xlfn.IFNA(INDEX(MTT_codes,MATCH(loaded!BK878,MTT,0)),"")</f>
        <v/>
      </c>
      <c r="AG878" t="str">
        <f>_xlfn.IFNA(INDEX(MTT_codes,MATCH(loaded!BM878,MTT,0)),"")</f>
        <v/>
      </c>
      <c r="AH878" t="e">
        <f>INDEX(liv_ar_codes,MATCH(loaded!BO878,liv_ar,0))</f>
        <v>#N/A</v>
      </c>
      <c r="AI878" t="str">
        <f>_xlfn.IFNA(INDEX(MTT_codes,MATCH(loaded!BQ878,MTT,0)),"")</f>
        <v/>
      </c>
      <c r="AJ878">
        <f>_xlfn.IFNA(INDEX(mental_codes,MATCH(loaded!BS878,mental,0)),9)</f>
        <v>9</v>
      </c>
    </row>
    <row r="879" spans="2:36">
      <c r="B879">
        <f>loaded!C879</f>
        <v>0</v>
      </c>
      <c r="C879">
        <f>loaded!I879</f>
        <v>0</v>
      </c>
      <c r="D879">
        <f>IF(loaded!K879="Male",1,IF(loaded!K879="Female",2,9))</f>
        <v>9</v>
      </c>
      <c r="E879" s="89" t="e">
        <f>IF(stats!$Y$13,DATE(RIGHT(loaded!M879,4),MID(loaded!M879,3,2),LEFT(loaded!M879,2)),DATE(RIGHT(loaded!M879,4), MID(loaded!M879,4,2),LEFT(loaded!M879,2)))</f>
        <v>#VALUE!</v>
      </c>
      <c r="F879" s="67" t="e">
        <f t="shared" si="26"/>
        <v>#VALUE!</v>
      </c>
      <c r="G879" t="str">
        <f>LEFT(loaded!O879,3)</f>
        <v/>
      </c>
      <c r="H879" s="67" t="str">
        <f>_xlfn.IFNA(INDEX(cntry_codes,MATCH(loaded!Q879,countries,0)),IF(loaded!Q879="","0003",""))</f>
        <v>0003</v>
      </c>
      <c r="I879" t="e">
        <f>INDEX(atsi_codes,MATCH(loaded!S879,atsi,0))</f>
        <v>#N/A</v>
      </c>
      <c r="J879" t="e">
        <f>INDEX(lang_codes,MATCH(loaded!U879,lang,0))</f>
        <v>#N/A</v>
      </c>
      <c r="K879" s="6">
        <f>loaded!W879</f>
        <v>0</v>
      </c>
      <c r="L879" t="e">
        <f>INDEX(us_acc_codes,MATCH(loaded!Y879,us_acc,0))</f>
        <v>#N/A</v>
      </c>
      <c r="M879" t="e">
        <f>INDEX(client_codes,MATCH(loaded!AA879,client,0))</f>
        <v>#N/A</v>
      </c>
      <c r="N879" t="e">
        <f>INDEX(src_ref_codes,MATCH(loaded!AC879,src_ref,0))</f>
        <v>#N/A</v>
      </c>
      <c r="O879" s="89" t="e">
        <f>IF(stats!$Y$13,DATE(RIGHT(loaded!AE879,4),MID(loaded!AE879,3,2),LEFT(loaded!AE879,2)),DATE(RIGHT(loaded!AE879,4),MID(loaded!AE879,4,2),LEFT(loaded!AE879,2)))</f>
        <v>#VALUE!</v>
      </c>
      <c r="P879" s="89" t="e">
        <f>IF(stats!$Y$13,DATE(RIGHT(loaded!AG879,4),MID(loaded!AG879,3,2),LEFT(loaded!AG879,2)),DATE(RIGHT(loaded!AG879,4),MID(loaded!AG879,4,2),LEFT(loaded!AG879,2)))</f>
        <v>#VALUE!</v>
      </c>
      <c r="Q879" s="67" t="e">
        <f t="shared" si="27"/>
        <v>#VALUE!</v>
      </c>
      <c r="R879" t="e">
        <f>INDEX(reces_codes,MATCH(loaded!AI879,reason,0))</f>
        <v>#N/A</v>
      </c>
      <c r="S879" t="e">
        <f>INDEX(TDS_codes,MATCH(loaded!AK879,TDS,0))</f>
        <v>#N/A</v>
      </c>
      <c r="T879" t="e">
        <f>IF(M879=2,"",INDEX(method_codes,MATCH(loaded!AM879,method,0)))</f>
        <v>#N/A</v>
      </c>
      <c r="U879" t="e">
        <f>IF(M879=2,"",INDEX(inj_codes,MATCH(loaded!AO879,inj,0)))</f>
        <v>#N/A</v>
      </c>
      <c r="V879" t="e">
        <f>IF(M879=2,"",INDEX(drug_codes,MATCH(loaded!AQ879,drug,0)))</f>
        <v>#N/A</v>
      </c>
      <c r="W879" t="e">
        <f>IF(M879=2,"",_xlfn.IFNA(INDEX(drug_codes,MATCH(loaded!AS879,drug,0)),""))</f>
        <v>#N/A</v>
      </c>
      <c r="X879" t="e">
        <f>IF(M879=2,"",_xlfn.IFNA(INDEX(drug_codes,MATCH(loaded!AU879,drug,0)),""))</f>
        <v>#N/A</v>
      </c>
      <c r="Y879" t="e">
        <f>IF(M879=2,"",_xlfn.IFNA(INDEX(drug_codes,MATCH(loaded!AW879,drug,0)),""))</f>
        <v>#N/A</v>
      </c>
      <c r="Z879" t="e">
        <f>IF(M879=2,"",_xlfn.IFNA(INDEX(drug_codes,MATCH(loaded!AY879,drug,0)),""))</f>
        <v>#N/A</v>
      </c>
      <c r="AA879" t="e">
        <f>IF(M879=2,"",_xlfn.IFNA(INDEX(drug_codes,MATCH(loaded!BA879,drug,0)),""))</f>
        <v>#N/A</v>
      </c>
      <c r="AB879" t="e">
        <f>INDEX(MTT_codes,MATCH(loaded!BC879,MTT,0))</f>
        <v>#N/A</v>
      </c>
      <c r="AC879" t="str">
        <f>_xlfn.IFNA(INDEX(MTT_codes,MATCH(loaded!BE879,MTT,0)),"")</f>
        <v/>
      </c>
      <c r="AD879" t="str">
        <f>_xlfn.IFNA(INDEX(MTT_codes,MATCH(loaded!BG879,MTT,0)),"")</f>
        <v/>
      </c>
      <c r="AE879" t="str">
        <f>_xlfn.IFNA(INDEX(MTT_codes,MATCH(loaded!BI879,MTT,0)),"")</f>
        <v/>
      </c>
      <c r="AF879" t="str">
        <f>_xlfn.IFNA(INDEX(MTT_codes,MATCH(loaded!BK879,MTT,0)),"")</f>
        <v/>
      </c>
      <c r="AG879" t="str">
        <f>_xlfn.IFNA(INDEX(MTT_codes,MATCH(loaded!BM879,MTT,0)),"")</f>
        <v/>
      </c>
      <c r="AH879" t="e">
        <f>INDEX(liv_ar_codes,MATCH(loaded!BO879,liv_ar,0))</f>
        <v>#N/A</v>
      </c>
      <c r="AI879" t="str">
        <f>_xlfn.IFNA(INDEX(MTT_codes,MATCH(loaded!BQ879,MTT,0)),"")</f>
        <v/>
      </c>
      <c r="AJ879">
        <f>_xlfn.IFNA(INDEX(mental_codes,MATCH(loaded!BS879,mental,0)),9)</f>
        <v>9</v>
      </c>
    </row>
    <row r="880" spans="2:36">
      <c r="B880">
        <f>loaded!C880</f>
        <v>0</v>
      </c>
      <c r="C880">
        <f>loaded!I880</f>
        <v>0</v>
      </c>
      <c r="D880">
        <f>IF(loaded!K880="Male",1,IF(loaded!K880="Female",2,9))</f>
        <v>9</v>
      </c>
      <c r="E880" s="89" t="e">
        <f>IF(stats!$Y$13,DATE(RIGHT(loaded!M880,4),MID(loaded!M880,3,2),LEFT(loaded!M880,2)),DATE(RIGHT(loaded!M880,4), MID(loaded!M880,4,2),LEFT(loaded!M880,2)))</f>
        <v>#VALUE!</v>
      </c>
      <c r="F880" s="67" t="e">
        <f t="shared" si="26"/>
        <v>#VALUE!</v>
      </c>
      <c r="G880" t="str">
        <f>LEFT(loaded!O880,3)</f>
        <v/>
      </c>
      <c r="H880" s="67" t="str">
        <f>_xlfn.IFNA(INDEX(cntry_codes,MATCH(loaded!Q880,countries,0)),IF(loaded!Q880="","0003",""))</f>
        <v>0003</v>
      </c>
      <c r="I880" t="e">
        <f>INDEX(atsi_codes,MATCH(loaded!S880,atsi,0))</f>
        <v>#N/A</v>
      </c>
      <c r="J880" t="e">
        <f>INDEX(lang_codes,MATCH(loaded!U880,lang,0))</f>
        <v>#N/A</v>
      </c>
      <c r="K880" s="6">
        <f>loaded!W880</f>
        <v>0</v>
      </c>
      <c r="L880" t="e">
        <f>INDEX(us_acc_codes,MATCH(loaded!Y880,us_acc,0))</f>
        <v>#N/A</v>
      </c>
      <c r="M880" t="e">
        <f>INDEX(client_codes,MATCH(loaded!AA880,client,0))</f>
        <v>#N/A</v>
      </c>
      <c r="N880" t="e">
        <f>INDEX(src_ref_codes,MATCH(loaded!AC880,src_ref,0))</f>
        <v>#N/A</v>
      </c>
      <c r="O880" s="89" t="e">
        <f>IF(stats!$Y$13,DATE(RIGHT(loaded!AE880,4),MID(loaded!AE880,3,2),LEFT(loaded!AE880,2)),DATE(RIGHT(loaded!AE880,4),MID(loaded!AE880,4,2),LEFT(loaded!AE880,2)))</f>
        <v>#VALUE!</v>
      </c>
      <c r="P880" s="89" t="e">
        <f>IF(stats!$Y$13,DATE(RIGHT(loaded!AG880,4),MID(loaded!AG880,3,2),LEFT(loaded!AG880,2)),DATE(RIGHT(loaded!AG880,4),MID(loaded!AG880,4,2),LEFT(loaded!AG880,2)))</f>
        <v>#VALUE!</v>
      </c>
      <c r="Q880" s="67" t="e">
        <f t="shared" si="27"/>
        <v>#VALUE!</v>
      </c>
      <c r="R880" t="e">
        <f>INDEX(reces_codes,MATCH(loaded!AI880,reason,0))</f>
        <v>#N/A</v>
      </c>
      <c r="S880" t="e">
        <f>INDEX(TDS_codes,MATCH(loaded!AK880,TDS,0))</f>
        <v>#N/A</v>
      </c>
      <c r="T880" t="e">
        <f>IF(M880=2,"",INDEX(method_codes,MATCH(loaded!AM880,method,0)))</f>
        <v>#N/A</v>
      </c>
      <c r="U880" t="e">
        <f>IF(M880=2,"",INDEX(inj_codes,MATCH(loaded!AO880,inj,0)))</f>
        <v>#N/A</v>
      </c>
      <c r="V880" t="e">
        <f>IF(M880=2,"",INDEX(drug_codes,MATCH(loaded!AQ880,drug,0)))</f>
        <v>#N/A</v>
      </c>
      <c r="W880" t="e">
        <f>IF(M880=2,"",_xlfn.IFNA(INDEX(drug_codes,MATCH(loaded!AS880,drug,0)),""))</f>
        <v>#N/A</v>
      </c>
      <c r="X880" t="e">
        <f>IF(M880=2,"",_xlfn.IFNA(INDEX(drug_codes,MATCH(loaded!AU880,drug,0)),""))</f>
        <v>#N/A</v>
      </c>
      <c r="Y880" t="e">
        <f>IF(M880=2,"",_xlfn.IFNA(INDEX(drug_codes,MATCH(loaded!AW880,drug,0)),""))</f>
        <v>#N/A</v>
      </c>
      <c r="Z880" t="e">
        <f>IF(M880=2,"",_xlfn.IFNA(INDEX(drug_codes,MATCH(loaded!AY880,drug,0)),""))</f>
        <v>#N/A</v>
      </c>
      <c r="AA880" t="e">
        <f>IF(M880=2,"",_xlfn.IFNA(INDEX(drug_codes,MATCH(loaded!BA880,drug,0)),""))</f>
        <v>#N/A</v>
      </c>
      <c r="AB880" t="e">
        <f>INDEX(MTT_codes,MATCH(loaded!BC880,MTT,0))</f>
        <v>#N/A</v>
      </c>
      <c r="AC880" t="str">
        <f>_xlfn.IFNA(INDEX(MTT_codes,MATCH(loaded!BE880,MTT,0)),"")</f>
        <v/>
      </c>
      <c r="AD880" t="str">
        <f>_xlfn.IFNA(INDEX(MTT_codes,MATCH(loaded!BG880,MTT,0)),"")</f>
        <v/>
      </c>
      <c r="AE880" t="str">
        <f>_xlfn.IFNA(INDEX(MTT_codes,MATCH(loaded!BI880,MTT,0)),"")</f>
        <v/>
      </c>
      <c r="AF880" t="str">
        <f>_xlfn.IFNA(INDEX(MTT_codes,MATCH(loaded!BK880,MTT,0)),"")</f>
        <v/>
      </c>
      <c r="AG880" t="str">
        <f>_xlfn.IFNA(INDEX(MTT_codes,MATCH(loaded!BM880,MTT,0)),"")</f>
        <v/>
      </c>
      <c r="AH880" t="e">
        <f>INDEX(liv_ar_codes,MATCH(loaded!BO880,liv_ar,0))</f>
        <v>#N/A</v>
      </c>
      <c r="AI880" t="str">
        <f>_xlfn.IFNA(INDEX(MTT_codes,MATCH(loaded!BQ880,MTT,0)),"")</f>
        <v/>
      </c>
      <c r="AJ880">
        <f>_xlfn.IFNA(INDEX(mental_codes,MATCH(loaded!BS880,mental,0)),9)</f>
        <v>9</v>
      </c>
    </row>
    <row r="881" spans="2:36">
      <c r="B881">
        <f>loaded!C881</f>
        <v>0</v>
      </c>
      <c r="C881">
        <f>loaded!I881</f>
        <v>0</v>
      </c>
      <c r="D881">
        <f>IF(loaded!K881="Male",1,IF(loaded!K881="Female",2,9))</f>
        <v>9</v>
      </c>
      <c r="E881" s="89" t="e">
        <f>IF(stats!$Y$13,DATE(RIGHT(loaded!M881,4),MID(loaded!M881,3,2),LEFT(loaded!M881,2)),DATE(RIGHT(loaded!M881,4), MID(loaded!M881,4,2),LEFT(loaded!M881,2)))</f>
        <v>#VALUE!</v>
      </c>
      <c r="F881" s="67" t="e">
        <f t="shared" si="26"/>
        <v>#VALUE!</v>
      </c>
      <c r="G881" t="str">
        <f>LEFT(loaded!O881,3)</f>
        <v/>
      </c>
      <c r="H881" s="67" t="str">
        <f>_xlfn.IFNA(INDEX(cntry_codes,MATCH(loaded!Q881,countries,0)),IF(loaded!Q881="","0003",""))</f>
        <v>0003</v>
      </c>
      <c r="I881" t="e">
        <f>INDEX(atsi_codes,MATCH(loaded!S881,atsi,0))</f>
        <v>#N/A</v>
      </c>
      <c r="J881" t="e">
        <f>INDEX(lang_codes,MATCH(loaded!U881,lang,0))</f>
        <v>#N/A</v>
      </c>
      <c r="K881" s="6">
        <f>loaded!W881</f>
        <v>0</v>
      </c>
      <c r="L881" t="e">
        <f>INDEX(us_acc_codes,MATCH(loaded!Y881,us_acc,0))</f>
        <v>#N/A</v>
      </c>
      <c r="M881" t="e">
        <f>INDEX(client_codes,MATCH(loaded!AA881,client,0))</f>
        <v>#N/A</v>
      </c>
      <c r="N881" t="e">
        <f>INDEX(src_ref_codes,MATCH(loaded!AC881,src_ref,0))</f>
        <v>#N/A</v>
      </c>
      <c r="O881" s="89" t="e">
        <f>IF(stats!$Y$13,DATE(RIGHT(loaded!AE881,4),MID(loaded!AE881,3,2),LEFT(loaded!AE881,2)),DATE(RIGHT(loaded!AE881,4),MID(loaded!AE881,4,2),LEFT(loaded!AE881,2)))</f>
        <v>#VALUE!</v>
      </c>
      <c r="P881" s="89" t="e">
        <f>IF(stats!$Y$13,DATE(RIGHT(loaded!AG881,4),MID(loaded!AG881,3,2),LEFT(loaded!AG881,2)),DATE(RIGHT(loaded!AG881,4),MID(loaded!AG881,4,2),LEFT(loaded!AG881,2)))</f>
        <v>#VALUE!</v>
      </c>
      <c r="Q881" s="67" t="e">
        <f t="shared" si="27"/>
        <v>#VALUE!</v>
      </c>
      <c r="R881" t="e">
        <f>INDEX(reces_codes,MATCH(loaded!AI881,reason,0))</f>
        <v>#N/A</v>
      </c>
      <c r="S881" t="e">
        <f>INDEX(TDS_codes,MATCH(loaded!AK881,TDS,0))</f>
        <v>#N/A</v>
      </c>
      <c r="T881" t="e">
        <f>IF(M881=2,"",INDEX(method_codes,MATCH(loaded!AM881,method,0)))</f>
        <v>#N/A</v>
      </c>
      <c r="U881" t="e">
        <f>IF(M881=2,"",INDEX(inj_codes,MATCH(loaded!AO881,inj,0)))</f>
        <v>#N/A</v>
      </c>
      <c r="V881" t="e">
        <f>IF(M881=2,"",INDEX(drug_codes,MATCH(loaded!AQ881,drug,0)))</f>
        <v>#N/A</v>
      </c>
      <c r="W881" t="e">
        <f>IF(M881=2,"",_xlfn.IFNA(INDEX(drug_codes,MATCH(loaded!AS881,drug,0)),""))</f>
        <v>#N/A</v>
      </c>
      <c r="X881" t="e">
        <f>IF(M881=2,"",_xlfn.IFNA(INDEX(drug_codes,MATCH(loaded!AU881,drug,0)),""))</f>
        <v>#N/A</v>
      </c>
      <c r="Y881" t="e">
        <f>IF(M881=2,"",_xlfn.IFNA(INDEX(drug_codes,MATCH(loaded!AW881,drug,0)),""))</f>
        <v>#N/A</v>
      </c>
      <c r="Z881" t="e">
        <f>IF(M881=2,"",_xlfn.IFNA(INDEX(drug_codes,MATCH(loaded!AY881,drug,0)),""))</f>
        <v>#N/A</v>
      </c>
      <c r="AA881" t="e">
        <f>IF(M881=2,"",_xlfn.IFNA(INDEX(drug_codes,MATCH(loaded!BA881,drug,0)),""))</f>
        <v>#N/A</v>
      </c>
      <c r="AB881" t="e">
        <f>INDEX(MTT_codes,MATCH(loaded!BC881,MTT,0))</f>
        <v>#N/A</v>
      </c>
      <c r="AC881" t="str">
        <f>_xlfn.IFNA(INDEX(MTT_codes,MATCH(loaded!BE881,MTT,0)),"")</f>
        <v/>
      </c>
      <c r="AD881" t="str">
        <f>_xlfn.IFNA(INDEX(MTT_codes,MATCH(loaded!BG881,MTT,0)),"")</f>
        <v/>
      </c>
      <c r="AE881" t="str">
        <f>_xlfn.IFNA(INDEX(MTT_codes,MATCH(loaded!BI881,MTT,0)),"")</f>
        <v/>
      </c>
      <c r="AF881" t="str">
        <f>_xlfn.IFNA(INDEX(MTT_codes,MATCH(loaded!BK881,MTT,0)),"")</f>
        <v/>
      </c>
      <c r="AG881" t="str">
        <f>_xlfn.IFNA(INDEX(MTT_codes,MATCH(loaded!BM881,MTT,0)),"")</f>
        <v/>
      </c>
      <c r="AH881" t="e">
        <f>INDEX(liv_ar_codes,MATCH(loaded!BO881,liv_ar,0))</f>
        <v>#N/A</v>
      </c>
      <c r="AI881" t="str">
        <f>_xlfn.IFNA(INDEX(MTT_codes,MATCH(loaded!BQ881,MTT,0)),"")</f>
        <v/>
      </c>
      <c r="AJ881">
        <f>_xlfn.IFNA(INDEX(mental_codes,MATCH(loaded!BS881,mental,0)),9)</f>
        <v>9</v>
      </c>
    </row>
    <row r="882" spans="2:36">
      <c r="B882">
        <f>loaded!C882</f>
        <v>0</v>
      </c>
      <c r="C882">
        <f>loaded!I882</f>
        <v>0</v>
      </c>
      <c r="D882">
        <f>IF(loaded!K882="Male",1,IF(loaded!K882="Female",2,9))</f>
        <v>9</v>
      </c>
      <c r="E882" s="89" t="e">
        <f>IF(stats!$Y$13,DATE(RIGHT(loaded!M882,4),MID(loaded!M882,3,2),LEFT(loaded!M882,2)),DATE(RIGHT(loaded!M882,4), MID(loaded!M882,4,2),LEFT(loaded!M882,2)))</f>
        <v>#VALUE!</v>
      </c>
      <c r="F882" s="67" t="e">
        <f t="shared" si="26"/>
        <v>#VALUE!</v>
      </c>
      <c r="G882" t="str">
        <f>LEFT(loaded!O882,3)</f>
        <v/>
      </c>
      <c r="H882" s="67" t="str">
        <f>_xlfn.IFNA(INDEX(cntry_codes,MATCH(loaded!Q882,countries,0)),IF(loaded!Q882="","0003",""))</f>
        <v>0003</v>
      </c>
      <c r="I882" t="e">
        <f>INDEX(atsi_codes,MATCH(loaded!S882,atsi,0))</f>
        <v>#N/A</v>
      </c>
      <c r="J882" t="e">
        <f>INDEX(lang_codes,MATCH(loaded!U882,lang,0))</f>
        <v>#N/A</v>
      </c>
      <c r="K882" s="6">
        <f>loaded!W882</f>
        <v>0</v>
      </c>
      <c r="L882" t="e">
        <f>INDEX(us_acc_codes,MATCH(loaded!Y882,us_acc,0))</f>
        <v>#N/A</v>
      </c>
      <c r="M882" t="e">
        <f>INDEX(client_codes,MATCH(loaded!AA882,client,0))</f>
        <v>#N/A</v>
      </c>
      <c r="N882" t="e">
        <f>INDEX(src_ref_codes,MATCH(loaded!AC882,src_ref,0))</f>
        <v>#N/A</v>
      </c>
      <c r="O882" s="89" t="e">
        <f>IF(stats!$Y$13,DATE(RIGHT(loaded!AE882,4),MID(loaded!AE882,3,2),LEFT(loaded!AE882,2)),DATE(RIGHT(loaded!AE882,4),MID(loaded!AE882,4,2),LEFT(loaded!AE882,2)))</f>
        <v>#VALUE!</v>
      </c>
      <c r="P882" s="89" t="e">
        <f>IF(stats!$Y$13,DATE(RIGHT(loaded!AG882,4),MID(loaded!AG882,3,2),LEFT(loaded!AG882,2)),DATE(RIGHT(loaded!AG882,4),MID(loaded!AG882,4,2),LEFT(loaded!AG882,2)))</f>
        <v>#VALUE!</v>
      </c>
      <c r="Q882" s="67" t="e">
        <f t="shared" si="27"/>
        <v>#VALUE!</v>
      </c>
      <c r="R882" t="e">
        <f>INDEX(reces_codes,MATCH(loaded!AI882,reason,0))</f>
        <v>#N/A</v>
      </c>
      <c r="S882" t="e">
        <f>INDEX(TDS_codes,MATCH(loaded!AK882,TDS,0))</f>
        <v>#N/A</v>
      </c>
      <c r="T882" t="e">
        <f>IF(M882=2,"",INDEX(method_codes,MATCH(loaded!AM882,method,0)))</f>
        <v>#N/A</v>
      </c>
      <c r="U882" t="e">
        <f>IF(M882=2,"",INDEX(inj_codes,MATCH(loaded!AO882,inj,0)))</f>
        <v>#N/A</v>
      </c>
      <c r="V882" t="e">
        <f>IF(M882=2,"",INDEX(drug_codes,MATCH(loaded!AQ882,drug,0)))</f>
        <v>#N/A</v>
      </c>
      <c r="W882" t="e">
        <f>IF(M882=2,"",_xlfn.IFNA(INDEX(drug_codes,MATCH(loaded!AS882,drug,0)),""))</f>
        <v>#N/A</v>
      </c>
      <c r="X882" t="e">
        <f>IF(M882=2,"",_xlfn.IFNA(INDEX(drug_codes,MATCH(loaded!AU882,drug,0)),""))</f>
        <v>#N/A</v>
      </c>
      <c r="Y882" t="e">
        <f>IF(M882=2,"",_xlfn.IFNA(INDEX(drug_codes,MATCH(loaded!AW882,drug,0)),""))</f>
        <v>#N/A</v>
      </c>
      <c r="Z882" t="e">
        <f>IF(M882=2,"",_xlfn.IFNA(INDEX(drug_codes,MATCH(loaded!AY882,drug,0)),""))</f>
        <v>#N/A</v>
      </c>
      <c r="AA882" t="e">
        <f>IF(M882=2,"",_xlfn.IFNA(INDEX(drug_codes,MATCH(loaded!BA882,drug,0)),""))</f>
        <v>#N/A</v>
      </c>
      <c r="AB882" t="e">
        <f>INDEX(MTT_codes,MATCH(loaded!BC882,MTT,0))</f>
        <v>#N/A</v>
      </c>
      <c r="AC882" t="str">
        <f>_xlfn.IFNA(INDEX(MTT_codes,MATCH(loaded!BE882,MTT,0)),"")</f>
        <v/>
      </c>
      <c r="AD882" t="str">
        <f>_xlfn.IFNA(INDEX(MTT_codes,MATCH(loaded!BG882,MTT,0)),"")</f>
        <v/>
      </c>
      <c r="AE882" t="str">
        <f>_xlfn.IFNA(INDEX(MTT_codes,MATCH(loaded!BI882,MTT,0)),"")</f>
        <v/>
      </c>
      <c r="AF882" t="str">
        <f>_xlfn.IFNA(INDEX(MTT_codes,MATCH(loaded!BK882,MTT,0)),"")</f>
        <v/>
      </c>
      <c r="AG882" t="str">
        <f>_xlfn.IFNA(INDEX(MTT_codes,MATCH(loaded!BM882,MTT,0)),"")</f>
        <v/>
      </c>
      <c r="AH882" t="e">
        <f>INDEX(liv_ar_codes,MATCH(loaded!BO882,liv_ar,0))</f>
        <v>#N/A</v>
      </c>
      <c r="AI882" t="str">
        <f>_xlfn.IFNA(INDEX(MTT_codes,MATCH(loaded!BQ882,MTT,0)),"")</f>
        <v/>
      </c>
      <c r="AJ882">
        <f>_xlfn.IFNA(INDEX(mental_codes,MATCH(loaded!BS882,mental,0)),9)</f>
        <v>9</v>
      </c>
    </row>
    <row r="883" spans="2:36">
      <c r="B883">
        <f>loaded!C883</f>
        <v>0</v>
      </c>
      <c r="C883">
        <f>loaded!I883</f>
        <v>0</v>
      </c>
      <c r="D883">
        <f>IF(loaded!K883="Male",1,IF(loaded!K883="Female",2,9))</f>
        <v>9</v>
      </c>
      <c r="E883" s="89" t="e">
        <f>IF(stats!$Y$13,DATE(RIGHT(loaded!M883,4),MID(loaded!M883,3,2),LEFT(loaded!M883,2)),DATE(RIGHT(loaded!M883,4), MID(loaded!M883,4,2),LEFT(loaded!M883,2)))</f>
        <v>#VALUE!</v>
      </c>
      <c r="F883" s="67" t="e">
        <f t="shared" si="26"/>
        <v>#VALUE!</v>
      </c>
      <c r="G883" t="str">
        <f>LEFT(loaded!O883,3)</f>
        <v/>
      </c>
      <c r="H883" s="67" t="str">
        <f>_xlfn.IFNA(INDEX(cntry_codes,MATCH(loaded!Q883,countries,0)),IF(loaded!Q883="","0003",""))</f>
        <v>0003</v>
      </c>
      <c r="I883" t="e">
        <f>INDEX(atsi_codes,MATCH(loaded!S883,atsi,0))</f>
        <v>#N/A</v>
      </c>
      <c r="J883" t="e">
        <f>INDEX(lang_codes,MATCH(loaded!U883,lang,0))</f>
        <v>#N/A</v>
      </c>
      <c r="K883" s="6">
        <f>loaded!W883</f>
        <v>0</v>
      </c>
      <c r="L883" t="e">
        <f>INDEX(us_acc_codes,MATCH(loaded!Y883,us_acc,0))</f>
        <v>#N/A</v>
      </c>
      <c r="M883" t="e">
        <f>INDEX(client_codes,MATCH(loaded!AA883,client,0))</f>
        <v>#N/A</v>
      </c>
      <c r="N883" t="e">
        <f>INDEX(src_ref_codes,MATCH(loaded!AC883,src_ref,0))</f>
        <v>#N/A</v>
      </c>
      <c r="O883" s="89" t="e">
        <f>IF(stats!$Y$13,DATE(RIGHT(loaded!AE883,4),MID(loaded!AE883,3,2),LEFT(loaded!AE883,2)),DATE(RIGHT(loaded!AE883,4),MID(loaded!AE883,4,2),LEFT(loaded!AE883,2)))</f>
        <v>#VALUE!</v>
      </c>
      <c r="P883" s="89" t="e">
        <f>IF(stats!$Y$13,DATE(RIGHT(loaded!AG883,4),MID(loaded!AG883,3,2),LEFT(loaded!AG883,2)),DATE(RIGHT(loaded!AG883,4),MID(loaded!AG883,4,2),LEFT(loaded!AG883,2)))</f>
        <v>#VALUE!</v>
      </c>
      <c r="Q883" s="67" t="e">
        <f t="shared" si="27"/>
        <v>#VALUE!</v>
      </c>
      <c r="R883" t="e">
        <f>INDEX(reces_codes,MATCH(loaded!AI883,reason,0))</f>
        <v>#N/A</v>
      </c>
      <c r="S883" t="e">
        <f>INDEX(TDS_codes,MATCH(loaded!AK883,TDS,0))</f>
        <v>#N/A</v>
      </c>
      <c r="T883" t="e">
        <f>IF(M883=2,"",INDEX(method_codes,MATCH(loaded!AM883,method,0)))</f>
        <v>#N/A</v>
      </c>
      <c r="U883" t="e">
        <f>IF(M883=2,"",INDEX(inj_codes,MATCH(loaded!AO883,inj,0)))</f>
        <v>#N/A</v>
      </c>
      <c r="V883" t="e">
        <f>IF(M883=2,"",INDEX(drug_codes,MATCH(loaded!AQ883,drug,0)))</f>
        <v>#N/A</v>
      </c>
      <c r="W883" t="e">
        <f>IF(M883=2,"",_xlfn.IFNA(INDEX(drug_codes,MATCH(loaded!AS883,drug,0)),""))</f>
        <v>#N/A</v>
      </c>
      <c r="X883" t="e">
        <f>IF(M883=2,"",_xlfn.IFNA(INDEX(drug_codes,MATCH(loaded!AU883,drug,0)),""))</f>
        <v>#N/A</v>
      </c>
      <c r="Y883" t="e">
        <f>IF(M883=2,"",_xlfn.IFNA(INDEX(drug_codes,MATCH(loaded!AW883,drug,0)),""))</f>
        <v>#N/A</v>
      </c>
      <c r="Z883" t="e">
        <f>IF(M883=2,"",_xlfn.IFNA(INDEX(drug_codes,MATCH(loaded!AY883,drug,0)),""))</f>
        <v>#N/A</v>
      </c>
      <c r="AA883" t="e">
        <f>IF(M883=2,"",_xlfn.IFNA(INDEX(drug_codes,MATCH(loaded!BA883,drug,0)),""))</f>
        <v>#N/A</v>
      </c>
      <c r="AB883" t="e">
        <f>INDEX(MTT_codes,MATCH(loaded!BC883,MTT,0))</f>
        <v>#N/A</v>
      </c>
      <c r="AC883" t="str">
        <f>_xlfn.IFNA(INDEX(MTT_codes,MATCH(loaded!BE883,MTT,0)),"")</f>
        <v/>
      </c>
      <c r="AD883" t="str">
        <f>_xlfn.IFNA(INDEX(MTT_codes,MATCH(loaded!BG883,MTT,0)),"")</f>
        <v/>
      </c>
      <c r="AE883" t="str">
        <f>_xlfn.IFNA(INDEX(MTT_codes,MATCH(loaded!BI883,MTT,0)),"")</f>
        <v/>
      </c>
      <c r="AF883" t="str">
        <f>_xlfn.IFNA(INDEX(MTT_codes,MATCH(loaded!BK883,MTT,0)),"")</f>
        <v/>
      </c>
      <c r="AG883" t="str">
        <f>_xlfn.IFNA(INDEX(MTT_codes,MATCH(loaded!BM883,MTT,0)),"")</f>
        <v/>
      </c>
      <c r="AH883" t="e">
        <f>INDEX(liv_ar_codes,MATCH(loaded!BO883,liv_ar,0))</f>
        <v>#N/A</v>
      </c>
      <c r="AI883" t="str">
        <f>_xlfn.IFNA(INDEX(MTT_codes,MATCH(loaded!BQ883,MTT,0)),"")</f>
        <v/>
      </c>
      <c r="AJ883">
        <f>_xlfn.IFNA(INDEX(mental_codes,MATCH(loaded!BS883,mental,0)),9)</f>
        <v>9</v>
      </c>
    </row>
    <row r="884" spans="2:36">
      <c r="B884">
        <f>loaded!C884</f>
        <v>0</v>
      </c>
      <c r="C884">
        <f>loaded!I884</f>
        <v>0</v>
      </c>
      <c r="D884">
        <f>IF(loaded!K884="Male",1,IF(loaded!K884="Female",2,9))</f>
        <v>9</v>
      </c>
      <c r="E884" s="89" t="e">
        <f>IF(stats!$Y$13,DATE(RIGHT(loaded!M884,4),MID(loaded!M884,3,2),LEFT(loaded!M884,2)),DATE(RIGHT(loaded!M884,4), MID(loaded!M884,4,2),LEFT(loaded!M884,2)))</f>
        <v>#VALUE!</v>
      </c>
      <c r="F884" s="67" t="e">
        <f t="shared" si="26"/>
        <v>#VALUE!</v>
      </c>
      <c r="G884" t="str">
        <f>LEFT(loaded!O884,3)</f>
        <v/>
      </c>
      <c r="H884" s="67" t="str">
        <f>_xlfn.IFNA(INDEX(cntry_codes,MATCH(loaded!Q884,countries,0)),IF(loaded!Q884="","0003",""))</f>
        <v>0003</v>
      </c>
      <c r="I884" t="e">
        <f>INDEX(atsi_codes,MATCH(loaded!S884,atsi,0))</f>
        <v>#N/A</v>
      </c>
      <c r="J884" t="e">
        <f>INDEX(lang_codes,MATCH(loaded!U884,lang,0))</f>
        <v>#N/A</v>
      </c>
      <c r="K884" s="6">
        <f>loaded!W884</f>
        <v>0</v>
      </c>
      <c r="L884" t="e">
        <f>INDEX(us_acc_codes,MATCH(loaded!Y884,us_acc,0))</f>
        <v>#N/A</v>
      </c>
      <c r="M884" t="e">
        <f>INDEX(client_codes,MATCH(loaded!AA884,client,0))</f>
        <v>#N/A</v>
      </c>
      <c r="N884" t="e">
        <f>INDEX(src_ref_codes,MATCH(loaded!AC884,src_ref,0))</f>
        <v>#N/A</v>
      </c>
      <c r="O884" s="89" t="e">
        <f>IF(stats!$Y$13,DATE(RIGHT(loaded!AE884,4),MID(loaded!AE884,3,2),LEFT(loaded!AE884,2)),DATE(RIGHT(loaded!AE884,4),MID(loaded!AE884,4,2),LEFT(loaded!AE884,2)))</f>
        <v>#VALUE!</v>
      </c>
      <c r="P884" s="89" t="e">
        <f>IF(stats!$Y$13,DATE(RIGHT(loaded!AG884,4),MID(loaded!AG884,3,2),LEFT(loaded!AG884,2)),DATE(RIGHT(loaded!AG884,4),MID(loaded!AG884,4,2),LEFT(loaded!AG884,2)))</f>
        <v>#VALUE!</v>
      </c>
      <c r="Q884" s="67" t="e">
        <f t="shared" si="27"/>
        <v>#VALUE!</v>
      </c>
      <c r="R884" t="e">
        <f>INDEX(reces_codes,MATCH(loaded!AI884,reason,0))</f>
        <v>#N/A</v>
      </c>
      <c r="S884" t="e">
        <f>INDEX(TDS_codes,MATCH(loaded!AK884,TDS,0))</f>
        <v>#N/A</v>
      </c>
      <c r="T884" t="e">
        <f>IF(M884=2,"",INDEX(method_codes,MATCH(loaded!AM884,method,0)))</f>
        <v>#N/A</v>
      </c>
      <c r="U884" t="e">
        <f>IF(M884=2,"",INDEX(inj_codes,MATCH(loaded!AO884,inj,0)))</f>
        <v>#N/A</v>
      </c>
      <c r="V884" t="e">
        <f>IF(M884=2,"",INDEX(drug_codes,MATCH(loaded!AQ884,drug,0)))</f>
        <v>#N/A</v>
      </c>
      <c r="W884" t="e">
        <f>IF(M884=2,"",_xlfn.IFNA(INDEX(drug_codes,MATCH(loaded!AS884,drug,0)),""))</f>
        <v>#N/A</v>
      </c>
      <c r="X884" t="e">
        <f>IF(M884=2,"",_xlfn.IFNA(INDEX(drug_codes,MATCH(loaded!AU884,drug,0)),""))</f>
        <v>#N/A</v>
      </c>
      <c r="Y884" t="e">
        <f>IF(M884=2,"",_xlfn.IFNA(INDEX(drug_codes,MATCH(loaded!AW884,drug,0)),""))</f>
        <v>#N/A</v>
      </c>
      <c r="Z884" t="e">
        <f>IF(M884=2,"",_xlfn.IFNA(INDEX(drug_codes,MATCH(loaded!AY884,drug,0)),""))</f>
        <v>#N/A</v>
      </c>
      <c r="AA884" t="e">
        <f>IF(M884=2,"",_xlfn.IFNA(INDEX(drug_codes,MATCH(loaded!BA884,drug,0)),""))</f>
        <v>#N/A</v>
      </c>
      <c r="AB884" t="e">
        <f>INDEX(MTT_codes,MATCH(loaded!BC884,MTT,0))</f>
        <v>#N/A</v>
      </c>
      <c r="AC884" t="str">
        <f>_xlfn.IFNA(INDEX(MTT_codes,MATCH(loaded!BE884,MTT,0)),"")</f>
        <v/>
      </c>
      <c r="AD884" t="str">
        <f>_xlfn.IFNA(INDEX(MTT_codes,MATCH(loaded!BG884,MTT,0)),"")</f>
        <v/>
      </c>
      <c r="AE884" t="str">
        <f>_xlfn.IFNA(INDEX(MTT_codes,MATCH(loaded!BI884,MTT,0)),"")</f>
        <v/>
      </c>
      <c r="AF884" t="str">
        <f>_xlfn.IFNA(INDEX(MTT_codes,MATCH(loaded!BK884,MTT,0)),"")</f>
        <v/>
      </c>
      <c r="AG884" t="str">
        <f>_xlfn.IFNA(INDEX(MTT_codes,MATCH(loaded!BM884,MTT,0)),"")</f>
        <v/>
      </c>
      <c r="AH884" t="e">
        <f>INDEX(liv_ar_codes,MATCH(loaded!BO884,liv_ar,0))</f>
        <v>#N/A</v>
      </c>
      <c r="AI884" t="str">
        <f>_xlfn.IFNA(INDEX(MTT_codes,MATCH(loaded!BQ884,MTT,0)),"")</f>
        <v/>
      </c>
      <c r="AJ884">
        <f>_xlfn.IFNA(INDEX(mental_codes,MATCH(loaded!BS884,mental,0)),9)</f>
        <v>9</v>
      </c>
    </row>
    <row r="885" spans="2:36">
      <c r="B885">
        <f>loaded!C885</f>
        <v>0</v>
      </c>
      <c r="C885">
        <f>loaded!I885</f>
        <v>0</v>
      </c>
      <c r="D885">
        <f>IF(loaded!K885="Male",1,IF(loaded!K885="Female",2,9))</f>
        <v>9</v>
      </c>
      <c r="E885" s="89" t="e">
        <f>IF(stats!$Y$13,DATE(RIGHT(loaded!M885,4),MID(loaded!M885,3,2),LEFT(loaded!M885,2)),DATE(RIGHT(loaded!M885,4), MID(loaded!M885,4,2),LEFT(loaded!M885,2)))</f>
        <v>#VALUE!</v>
      </c>
      <c r="F885" s="67" t="e">
        <f t="shared" si="26"/>
        <v>#VALUE!</v>
      </c>
      <c r="G885" t="str">
        <f>LEFT(loaded!O885,3)</f>
        <v/>
      </c>
      <c r="H885" s="67" t="str">
        <f>_xlfn.IFNA(INDEX(cntry_codes,MATCH(loaded!Q885,countries,0)),IF(loaded!Q885="","0003",""))</f>
        <v>0003</v>
      </c>
      <c r="I885" t="e">
        <f>INDEX(atsi_codes,MATCH(loaded!S885,atsi,0))</f>
        <v>#N/A</v>
      </c>
      <c r="J885" t="e">
        <f>INDEX(lang_codes,MATCH(loaded!U885,lang,0))</f>
        <v>#N/A</v>
      </c>
      <c r="K885" s="6">
        <f>loaded!W885</f>
        <v>0</v>
      </c>
      <c r="L885" t="e">
        <f>INDEX(us_acc_codes,MATCH(loaded!Y885,us_acc,0))</f>
        <v>#N/A</v>
      </c>
      <c r="M885" t="e">
        <f>INDEX(client_codes,MATCH(loaded!AA885,client,0))</f>
        <v>#N/A</v>
      </c>
      <c r="N885" t="e">
        <f>INDEX(src_ref_codes,MATCH(loaded!AC885,src_ref,0))</f>
        <v>#N/A</v>
      </c>
      <c r="O885" s="89" t="e">
        <f>IF(stats!$Y$13,DATE(RIGHT(loaded!AE885,4),MID(loaded!AE885,3,2),LEFT(loaded!AE885,2)),DATE(RIGHT(loaded!AE885,4),MID(loaded!AE885,4,2),LEFT(loaded!AE885,2)))</f>
        <v>#VALUE!</v>
      </c>
      <c r="P885" s="89" t="e">
        <f>IF(stats!$Y$13,DATE(RIGHT(loaded!AG885,4),MID(loaded!AG885,3,2),LEFT(loaded!AG885,2)),DATE(RIGHT(loaded!AG885,4),MID(loaded!AG885,4,2),LEFT(loaded!AG885,2)))</f>
        <v>#VALUE!</v>
      </c>
      <c r="Q885" s="67" t="e">
        <f t="shared" si="27"/>
        <v>#VALUE!</v>
      </c>
      <c r="R885" t="e">
        <f>INDEX(reces_codes,MATCH(loaded!AI885,reason,0))</f>
        <v>#N/A</v>
      </c>
      <c r="S885" t="e">
        <f>INDEX(TDS_codes,MATCH(loaded!AK885,TDS,0))</f>
        <v>#N/A</v>
      </c>
      <c r="T885" t="e">
        <f>IF(M885=2,"",INDEX(method_codes,MATCH(loaded!AM885,method,0)))</f>
        <v>#N/A</v>
      </c>
      <c r="U885" t="e">
        <f>IF(M885=2,"",INDEX(inj_codes,MATCH(loaded!AO885,inj,0)))</f>
        <v>#N/A</v>
      </c>
      <c r="V885" t="e">
        <f>IF(M885=2,"",INDEX(drug_codes,MATCH(loaded!AQ885,drug,0)))</f>
        <v>#N/A</v>
      </c>
      <c r="W885" t="e">
        <f>IF(M885=2,"",_xlfn.IFNA(INDEX(drug_codes,MATCH(loaded!AS885,drug,0)),""))</f>
        <v>#N/A</v>
      </c>
      <c r="X885" t="e">
        <f>IF(M885=2,"",_xlfn.IFNA(INDEX(drug_codes,MATCH(loaded!AU885,drug,0)),""))</f>
        <v>#N/A</v>
      </c>
      <c r="Y885" t="e">
        <f>IF(M885=2,"",_xlfn.IFNA(INDEX(drug_codes,MATCH(loaded!AW885,drug,0)),""))</f>
        <v>#N/A</v>
      </c>
      <c r="Z885" t="e">
        <f>IF(M885=2,"",_xlfn.IFNA(INDEX(drug_codes,MATCH(loaded!AY885,drug,0)),""))</f>
        <v>#N/A</v>
      </c>
      <c r="AA885" t="e">
        <f>IF(M885=2,"",_xlfn.IFNA(INDEX(drug_codes,MATCH(loaded!BA885,drug,0)),""))</f>
        <v>#N/A</v>
      </c>
      <c r="AB885" t="e">
        <f>INDEX(MTT_codes,MATCH(loaded!BC885,MTT,0))</f>
        <v>#N/A</v>
      </c>
      <c r="AC885" t="str">
        <f>_xlfn.IFNA(INDEX(MTT_codes,MATCH(loaded!BE885,MTT,0)),"")</f>
        <v/>
      </c>
      <c r="AD885" t="str">
        <f>_xlfn.IFNA(INDEX(MTT_codes,MATCH(loaded!BG885,MTT,0)),"")</f>
        <v/>
      </c>
      <c r="AE885" t="str">
        <f>_xlfn.IFNA(INDEX(MTT_codes,MATCH(loaded!BI885,MTT,0)),"")</f>
        <v/>
      </c>
      <c r="AF885" t="str">
        <f>_xlfn.IFNA(INDEX(MTT_codes,MATCH(loaded!BK885,MTT,0)),"")</f>
        <v/>
      </c>
      <c r="AG885" t="str">
        <f>_xlfn.IFNA(INDEX(MTT_codes,MATCH(loaded!BM885,MTT,0)),"")</f>
        <v/>
      </c>
      <c r="AH885" t="e">
        <f>INDEX(liv_ar_codes,MATCH(loaded!BO885,liv_ar,0))</f>
        <v>#N/A</v>
      </c>
      <c r="AI885" t="str">
        <f>_xlfn.IFNA(INDEX(MTT_codes,MATCH(loaded!BQ885,MTT,0)),"")</f>
        <v/>
      </c>
      <c r="AJ885">
        <f>_xlfn.IFNA(INDEX(mental_codes,MATCH(loaded!BS885,mental,0)),9)</f>
        <v>9</v>
      </c>
    </row>
    <row r="886" spans="2:36">
      <c r="B886">
        <f>loaded!C886</f>
        <v>0</v>
      </c>
      <c r="C886">
        <f>loaded!I886</f>
        <v>0</v>
      </c>
      <c r="D886">
        <f>IF(loaded!K886="Male",1,IF(loaded!K886="Female",2,9))</f>
        <v>9</v>
      </c>
      <c r="E886" s="89" t="e">
        <f>IF(stats!$Y$13,DATE(RIGHT(loaded!M886,4),MID(loaded!M886,3,2),LEFT(loaded!M886,2)),DATE(RIGHT(loaded!M886,4), MID(loaded!M886,4,2),LEFT(loaded!M886,2)))</f>
        <v>#VALUE!</v>
      </c>
      <c r="F886" s="67" t="e">
        <f t="shared" si="26"/>
        <v>#VALUE!</v>
      </c>
      <c r="G886" t="str">
        <f>LEFT(loaded!O886,3)</f>
        <v/>
      </c>
      <c r="H886" s="67" t="str">
        <f>_xlfn.IFNA(INDEX(cntry_codes,MATCH(loaded!Q886,countries,0)),IF(loaded!Q886="","0003",""))</f>
        <v>0003</v>
      </c>
      <c r="I886" t="e">
        <f>INDEX(atsi_codes,MATCH(loaded!S886,atsi,0))</f>
        <v>#N/A</v>
      </c>
      <c r="J886" t="e">
        <f>INDEX(lang_codes,MATCH(loaded!U886,lang,0))</f>
        <v>#N/A</v>
      </c>
      <c r="K886" s="6">
        <f>loaded!W886</f>
        <v>0</v>
      </c>
      <c r="L886" t="e">
        <f>INDEX(us_acc_codes,MATCH(loaded!Y886,us_acc,0))</f>
        <v>#N/A</v>
      </c>
      <c r="M886" t="e">
        <f>INDEX(client_codes,MATCH(loaded!AA886,client,0))</f>
        <v>#N/A</v>
      </c>
      <c r="N886" t="e">
        <f>INDEX(src_ref_codes,MATCH(loaded!AC886,src_ref,0))</f>
        <v>#N/A</v>
      </c>
      <c r="O886" s="89" t="e">
        <f>IF(stats!$Y$13,DATE(RIGHT(loaded!AE886,4),MID(loaded!AE886,3,2),LEFT(loaded!AE886,2)),DATE(RIGHT(loaded!AE886,4),MID(loaded!AE886,4,2),LEFT(loaded!AE886,2)))</f>
        <v>#VALUE!</v>
      </c>
      <c r="P886" s="89" t="e">
        <f>IF(stats!$Y$13,DATE(RIGHT(loaded!AG886,4),MID(loaded!AG886,3,2),LEFT(loaded!AG886,2)),DATE(RIGHT(loaded!AG886,4),MID(loaded!AG886,4,2),LEFT(loaded!AG886,2)))</f>
        <v>#VALUE!</v>
      </c>
      <c r="Q886" s="67" t="e">
        <f t="shared" si="27"/>
        <v>#VALUE!</v>
      </c>
      <c r="R886" t="e">
        <f>INDEX(reces_codes,MATCH(loaded!AI886,reason,0))</f>
        <v>#N/A</v>
      </c>
      <c r="S886" t="e">
        <f>INDEX(TDS_codes,MATCH(loaded!AK886,TDS,0))</f>
        <v>#N/A</v>
      </c>
      <c r="T886" t="e">
        <f>IF(M886=2,"",INDEX(method_codes,MATCH(loaded!AM886,method,0)))</f>
        <v>#N/A</v>
      </c>
      <c r="U886" t="e">
        <f>IF(M886=2,"",INDEX(inj_codes,MATCH(loaded!AO886,inj,0)))</f>
        <v>#N/A</v>
      </c>
      <c r="V886" t="e">
        <f>IF(M886=2,"",INDEX(drug_codes,MATCH(loaded!AQ886,drug,0)))</f>
        <v>#N/A</v>
      </c>
      <c r="W886" t="e">
        <f>IF(M886=2,"",_xlfn.IFNA(INDEX(drug_codes,MATCH(loaded!AS886,drug,0)),""))</f>
        <v>#N/A</v>
      </c>
      <c r="X886" t="e">
        <f>IF(M886=2,"",_xlfn.IFNA(INDEX(drug_codes,MATCH(loaded!AU886,drug,0)),""))</f>
        <v>#N/A</v>
      </c>
      <c r="Y886" t="e">
        <f>IF(M886=2,"",_xlfn.IFNA(INDEX(drug_codes,MATCH(loaded!AW886,drug,0)),""))</f>
        <v>#N/A</v>
      </c>
      <c r="Z886" t="e">
        <f>IF(M886=2,"",_xlfn.IFNA(INDEX(drug_codes,MATCH(loaded!AY886,drug,0)),""))</f>
        <v>#N/A</v>
      </c>
      <c r="AA886" t="e">
        <f>IF(M886=2,"",_xlfn.IFNA(INDEX(drug_codes,MATCH(loaded!BA886,drug,0)),""))</f>
        <v>#N/A</v>
      </c>
      <c r="AB886" t="e">
        <f>INDEX(MTT_codes,MATCH(loaded!BC886,MTT,0))</f>
        <v>#N/A</v>
      </c>
      <c r="AC886" t="str">
        <f>_xlfn.IFNA(INDEX(MTT_codes,MATCH(loaded!BE886,MTT,0)),"")</f>
        <v/>
      </c>
      <c r="AD886" t="str">
        <f>_xlfn.IFNA(INDEX(MTT_codes,MATCH(loaded!BG886,MTT,0)),"")</f>
        <v/>
      </c>
      <c r="AE886" t="str">
        <f>_xlfn.IFNA(INDEX(MTT_codes,MATCH(loaded!BI886,MTT,0)),"")</f>
        <v/>
      </c>
      <c r="AF886" t="str">
        <f>_xlfn.IFNA(INDEX(MTT_codes,MATCH(loaded!BK886,MTT,0)),"")</f>
        <v/>
      </c>
      <c r="AG886" t="str">
        <f>_xlfn.IFNA(INDEX(MTT_codes,MATCH(loaded!BM886,MTT,0)),"")</f>
        <v/>
      </c>
      <c r="AH886" t="e">
        <f>INDEX(liv_ar_codes,MATCH(loaded!BO886,liv_ar,0))</f>
        <v>#N/A</v>
      </c>
      <c r="AI886" t="str">
        <f>_xlfn.IFNA(INDEX(MTT_codes,MATCH(loaded!BQ886,MTT,0)),"")</f>
        <v/>
      </c>
      <c r="AJ886">
        <f>_xlfn.IFNA(INDEX(mental_codes,MATCH(loaded!BS886,mental,0)),9)</f>
        <v>9</v>
      </c>
    </row>
    <row r="887" spans="2:36">
      <c r="B887">
        <f>loaded!C887</f>
        <v>0</v>
      </c>
      <c r="C887">
        <f>loaded!I887</f>
        <v>0</v>
      </c>
      <c r="D887">
        <f>IF(loaded!K887="Male",1,IF(loaded!K887="Female",2,9))</f>
        <v>9</v>
      </c>
      <c r="E887" s="89" t="e">
        <f>IF(stats!$Y$13,DATE(RIGHT(loaded!M887,4),MID(loaded!M887,3,2),LEFT(loaded!M887,2)),DATE(RIGHT(loaded!M887,4), MID(loaded!M887,4,2),LEFT(loaded!M887,2)))</f>
        <v>#VALUE!</v>
      </c>
      <c r="F887" s="67" t="e">
        <f t="shared" si="26"/>
        <v>#VALUE!</v>
      </c>
      <c r="G887" t="str">
        <f>LEFT(loaded!O887,3)</f>
        <v/>
      </c>
      <c r="H887" s="67" t="str">
        <f>_xlfn.IFNA(INDEX(cntry_codes,MATCH(loaded!Q887,countries,0)),IF(loaded!Q887="","0003",""))</f>
        <v>0003</v>
      </c>
      <c r="I887" t="e">
        <f>INDEX(atsi_codes,MATCH(loaded!S887,atsi,0))</f>
        <v>#N/A</v>
      </c>
      <c r="J887" t="e">
        <f>INDEX(lang_codes,MATCH(loaded!U887,lang,0))</f>
        <v>#N/A</v>
      </c>
      <c r="K887" s="6">
        <f>loaded!W887</f>
        <v>0</v>
      </c>
      <c r="L887" t="e">
        <f>INDEX(us_acc_codes,MATCH(loaded!Y887,us_acc,0))</f>
        <v>#N/A</v>
      </c>
      <c r="M887" t="e">
        <f>INDEX(client_codes,MATCH(loaded!AA887,client,0))</f>
        <v>#N/A</v>
      </c>
      <c r="N887" t="e">
        <f>INDEX(src_ref_codes,MATCH(loaded!AC887,src_ref,0))</f>
        <v>#N/A</v>
      </c>
      <c r="O887" s="89" t="e">
        <f>IF(stats!$Y$13,DATE(RIGHT(loaded!AE887,4),MID(loaded!AE887,3,2),LEFT(loaded!AE887,2)),DATE(RIGHT(loaded!AE887,4),MID(loaded!AE887,4,2),LEFT(loaded!AE887,2)))</f>
        <v>#VALUE!</v>
      </c>
      <c r="P887" s="89" t="e">
        <f>IF(stats!$Y$13,DATE(RIGHT(loaded!AG887,4),MID(loaded!AG887,3,2),LEFT(loaded!AG887,2)),DATE(RIGHT(loaded!AG887,4),MID(loaded!AG887,4,2),LEFT(loaded!AG887,2)))</f>
        <v>#VALUE!</v>
      </c>
      <c r="Q887" s="67" t="e">
        <f t="shared" si="27"/>
        <v>#VALUE!</v>
      </c>
      <c r="R887" t="e">
        <f>INDEX(reces_codes,MATCH(loaded!AI887,reason,0))</f>
        <v>#N/A</v>
      </c>
      <c r="S887" t="e">
        <f>INDEX(TDS_codes,MATCH(loaded!AK887,TDS,0))</f>
        <v>#N/A</v>
      </c>
      <c r="T887" t="e">
        <f>IF(M887=2,"",INDEX(method_codes,MATCH(loaded!AM887,method,0)))</f>
        <v>#N/A</v>
      </c>
      <c r="U887" t="e">
        <f>IF(M887=2,"",INDEX(inj_codes,MATCH(loaded!AO887,inj,0)))</f>
        <v>#N/A</v>
      </c>
      <c r="V887" t="e">
        <f>IF(M887=2,"",INDEX(drug_codes,MATCH(loaded!AQ887,drug,0)))</f>
        <v>#N/A</v>
      </c>
      <c r="W887" t="e">
        <f>IF(M887=2,"",_xlfn.IFNA(INDEX(drug_codes,MATCH(loaded!AS887,drug,0)),""))</f>
        <v>#N/A</v>
      </c>
      <c r="X887" t="e">
        <f>IF(M887=2,"",_xlfn.IFNA(INDEX(drug_codes,MATCH(loaded!AU887,drug,0)),""))</f>
        <v>#N/A</v>
      </c>
      <c r="Y887" t="e">
        <f>IF(M887=2,"",_xlfn.IFNA(INDEX(drug_codes,MATCH(loaded!AW887,drug,0)),""))</f>
        <v>#N/A</v>
      </c>
      <c r="Z887" t="e">
        <f>IF(M887=2,"",_xlfn.IFNA(INDEX(drug_codes,MATCH(loaded!AY887,drug,0)),""))</f>
        <v>#N/A</v>
      </c>
      <c r="AA887" t="e">
        <f>IF(M887=2,"",_xlfn.IFNA(INDEX(drug_codes,MATCH(loaded!BA887,drug,0)),""))</f>
        <v>#N/A</v>
      </c>
      <c r="AB887" t="e">
        <f>INDEX(MTT_codes,MATCH(loaded!BC887,MTT,0))</f>
        <v>#N/A</v>
      </c>
      <c r="AC887" t="str">
        <f>_xlfn.IFNA(INDEX(MTT_codes,MATCH(loaded!BE887,MTT,0)),"")</f>
        <v/>
      </c>
      <c r="AD887" t="str">
        <f>_xlfn.IFNA(INDEX(MTT_codes,MATCH(loaded!BG887,MTT,0)),"")</f>
        <v/>
      </c>
      <c r="AE887" t="str">
        <f>_xlfn.IFNA(INDEX(MTT_codes,MATCH(loaded!BI887,MTT,0)),"")</f>
        <v/>
      </c>
      <c r="AF887" t="str">
        <f>_xlfn.IFNA(INDEX(MTT_codes,MATCH(loaded!BK887,MTT,0)),"")</f>
        <v/>
      </c>
      <c r="AG887" t="str">
        <f>_xlfn.IFNA(INDEX(MTT_codes,MATCH(loaded!BM887,MTT,0)),"")</f>
        <v/>
      </c>
      <c r="AH887" t="e">
        <f>INDEX(liv_ar_codes,MATCH(loaded!BO887,liv_ar,0))</f>
        <v>#N/A</v>
      </c>
      <c r="AI887" t="str">
        <f>_xlfn.IFNA(INDEX(MTT_codes,MATCH(loaded!BQ887,MTT,0)),"")</f>
        <v/>
      </c>
      <c r="AJ887">
        <f>_xlfn.IFNA(INDEX(mental_codes,MATCH(loaded!BS887,mental,0)),9)</f>
        <v>9</v>
      </c>
    </row>
    <row r="888" spans="2:36">
      <c r="B888">
        <f>loaded!C888</f>
        <v>0</v>
      </c>
      <c r="C888">
        <f>loaded!I888</f>
        <v>0</v>
      </c>
      <c r="D888">
        <f>IF(loaded!K888="Male",1,IF(loaded!K888="Female",2,9))</f>
        <v>9</v>
      </c>
      <c r="E888" s="89" t="e">
        <f>IF(stats!$Y$13,DATE(RIGHT(loaded!M888,4),MID(loaded!M888,3,2),LEFT(loaded!M888,2)),DATE(RIGHT(loaded!M888,4), MID(loaded!M888,4,2),LEFT(loaded!M888,2)))</f>
        <v>#VALUE!</v>
      </c>
      <c r="F888" s="67" t="e">
        <f t="shared" si="26"/>
        <v>#VALUE!</v>
      </c>
      <c r="G888" t="str">
        <f>LEFT(loaded!O888,3)</f>
        <v/>
      </c>
      <c r="H888" s="67" t="str">
        <f>_xlfn.IFNA(INDEX(cntry_codes,MATCH(loaded!Q888,countries,0)),IF(loaded!Q888="","0003",""))</f>
        <v>0003</v>
      </c>
      <c r="I888" t="e">
        <f>INDEX(atsi_codes,MATCH(loaded!S888,atsi,0))</f>
        <v>#N/A</v>
      </c>
      <c r="J888" t="e">
        <f>INDEX(lang_codes,MATCH(loaded!U888,lang,0))</f>
        <v>#N/A</v>
      </c>
      <c r="K888" s="6">
        <f>loaded!W888</f>
        <v>0</v>
      </c>
      <c r="L888" t="e">
        <f>INDEX(us_acc_codes,MATCH(loaded!Y888,us_acc,0))</f>
        <v>#N/A</v>
      </c>
      <c r="M888" t="e">
        <f>INDEX(client_codes,MATCH(loaded!AA888,client,0))</f>
        <v>#N/A</v>
      </c>
      <c r="N888" t="e">
        <f>INDEX(src_ref_codes,MATCH(loaded!AC888,src_ref,0))</f>
        <v>#N/A</v>
      </c>
      <c r="O888" s="89" t="e">
        <f>IF(stats!$Y$13,DATE(RIGHT(loaded!AE888,4),MID(loaded!AE888,3,2),LEFT(loaded!AE888,2)),DATE(RIGHT(loaded!AE888,4),MID(loaded!AE888,4,2),LEFT(loaded!AE888,2)))</f>
        <v>#VALUE!</v>
      </c>
      <c r="P888" s="89" t="e">
        <f>IF(stats!$Y$13,DATE(RIGHT(loaded!AG888,4),MID(loaded!AG888,3,2),LEFT(loaded!AG888,2)),DATE(RIGHT(loaded!AG888,4),MID(loaded!AG888,4,2),LEFT(loaded!AG888,2)))</f>
        <v>#VALUE!</v>
      </c>
      <c r="Q888" s="67" t="e">
        <f t="shared" si="27"/>
        <v>#VALUE!</v>
      </c>
      <c r="R888" t="e">
        <f>INDEX(reces_codes,MATCH(loaded!AI888,reason,0))</f>
        <v>#N/A</v>
      </c>
      <c r="S888" t="e">
        <f>INDEX(TDS_codes,MATCH(loaded!AK888,TDS,0))</f>
        <v>#N/A</v>
      </c>
      <c r="T888" t="e">
        <f>IF(M888=2,"",INDEX(method_codes,MATCH(loaded!AM888,method,0)))</f>
        <v>#N/A</v>
      </c>
      <c r="U888" t="e">
        <f>IF(M888=2,"",INDEX(inj_codes,MATCH(loaded!AO888,inj,0)))</f>
        <v>#N/A</v>
      </c>
      <c r="V888" t="e">
        <f>IF(M888=2,"",INDEX(drug_codes,MATCH(loaded!AQ888,drug,0)))</f>
        <v>#N/A</v>
      </c>
      <c r="W888" t="e">
        <f>IF(M888=2,"",_xlfn.IFNA(INDEX(drug_codes,MATCH(loaded!AS888,drug,0)),""))</f>
        <v>#N/A</v>
      </c>
      <c r="X888" t="e">
        <f>IF(M888=2,"",_xlfn.IFNA(INDEX(drug_codes,MATCH(loaded!AU888,drug,0)),""))</f>
        <v>#N/A</v>
      </c>
      <c r="Y888" t="e">
        <f>IF(M888=2,"",_xlfn.IFNA(INDEX(drug_codes,MATCH(loaded!AW888,drug,0)),""))</f>
        <v>#N/A</v>
      </c>
      <c r="Z888" t="e">
        <f>IF(M888=2,"",_xlfn.IFNA(INDEX(drug_codes,MATCH(loaded!AY888,drug,0)),""))</f>
        <v>#N/A</v>
      </c>
      <c r="AA888" t="e">
        <f>IF(M888=2,"",_xlfn.IFNA(INDEX(drug_codes,MATCH(loaded!BA888,drug,0)),""))</f>
        <v>#N/A</v>
      </c>
      <c r="AB888" t="e">
        <f>INDEX(MTT_codes,MATCH(loaded!BC888,MTT,0))</f>
        <v>#N/A</v>
      </c>
      <c r="AC888" t="str">
        <f>_xlfn.IFNA(INDEX(MTT_codes,MATCH(loaded!BE888,MTT,0)),"")</f>
        <v/>
      </c>
      <c r="AD888" t="str">
        <f>_xlfn.IFNA(INDEX(MTT_codes,MATCH(loaded!BG888,MTT,0)),"")</f>
        <v/>
      </c>
      <c r="AE888" t="str">
        <f>_xlfn.IFNA(INDEX(MTT_codes,MATCH(loaded!BI888,MTT,0)),"")</f>
        <v/>
      </c>
      <c r="AF888" t="str">
        <f>_xlfn.IFNA(INDEX(MTT_codes,MATCH(loaded!BK888,MTT,0)),"")</f>
        <v/>
      </c>
      <c r="AG888" t="str">
        <f>_xlfn.IFNA(INDEX(MTT_codes,MATCH(loaded!BM888,MTT,0)),"")</f>
        <v/>
      </c>
      <c r="AH888" t="e">
        <f>INDEX(liv_ar_codes,MATCH(loaded!BO888,liv_ar,0))</f>
        <v>#N/A</v>
      </c>
      <c r="AI888" t="str">
        <f>_xlfn.IFNA(INDEX(MTT_codes,MATCH(loaded!BQ888,MTT,0)),"")</f>
        <v/>
      </c>
      <c r="AJ888">
        <f>_xlfn.IFNA(INDEX(mental_codes,MATCH(loaded!BS888,mental,0)),9)</f>
        <v>9</v>
      </c>
    </row>
    <row r="889" spans="2:36">
      <c r="B889">
        <f>loaded!C889</f>
        <v>0</v>
      </c>
      <c r="C889">
        <f>loaded!I889</f>
        <v>0</v>
      </c>
      <c r="D889">
        <f>IF(loaded!K889="Male",1,IF(loaded!K889="Female",2,9))</f>
        <v>9</v>
      </c>
      <c r="E889" s="89" t="e">
        <f>IF(stats!$Y$13,DATE(RIGHT(loaded!M889,4),MID(loaded!M889,3,2),LEFT(loaded!M889,2)),DATE(RIGHT(loaded!M889,4), MID(loaded!M889,4,2),LEFT(loaded!M889,2)))</f>
        <v>#VALUE!</v>
      </c>
      <c r="F889" s="67" t="e">
        <f t="shared" si="26"/>
        <v>#VALUE!</v>
      </c>
      <c r="G889" t="str">
        <f>LEFT(loaded!O889,3)</f>
        <v/>
      </c>
      <c r="H889" s="67" t="str">
        <f>_xlfn.IFNA(INDEX(cntry_codes,MATCH(loaded!Q889,countries,0)),IF(loaded!Q889="","0003",""))</f>
        <v>0003</v>
      </c>
      <c r="I889" t="e">
        <f>INDEX(atsi_codes,MATCH(loaded!S889,atsi,0))</f>
        <v>#N/A</v>
      </c>
      <c r="J889" t="e">
        <f>INDEX(lang_codes,MATCH(loaded!U889,lang,0))</f>
        <v>#N/A</v>
      </c>
      <c r="K889" s="6">
        <f>loaded!W889</f>
        <v>0</v>
      </c>
      <c r="L889" t="e">
        <f>INDEX(us_acc_codes,MATCH(loaded!Y889,us_acc,0))</f>
        <v>#N/A</v>
      </c>
      <c r="M889" t="e">
        <f>INDEX(client_codes,MATCH(loaded!AA889,client,0))</f>
        <v>#N/A</v>
      </c>
      <c r="N889" t="e">
        <f>INDEX(src_ref_codes,MATCH(loaded!AC889,src_ref,0))</f>
        <v>#N/A</v>
      </c>
      <c r="O889" s="89" t="e">
        <f>IF(stats!$Y$13,DATE(RIGHT(loaded!AE889,4),MID(loaded!AE889,3,2),LEFT(loaded!AE889,2)),DATE(RIGHT(loaded!AE889,4),MID(loaded!AE889,4,2),LEFT(loaded!AE889,2)))</f>
        <v>#VALUE!</v>
      </c>
      <c r="P889" s="89" t="e">
        <f>IF(stats!$Y$13,DATE(RIGHT(loaded!AG889,4),MID(loaded!AG889,3,2),LEFT(loaded!AG889,2)),DATE(RIGHT(loaded!AG889,4),MID(loaded!AG889,4,2),LEFT(loaded!AG889,2)))</f>
        <v>#VALUE!</v>
      </c>
      <c r="Q889" s="67" t="e">
        <f t="shared" si="27"/>
        <v>#VALUE!</v>
      </c>
      <c r="R889" t="e">
        <f>INDEX(reces_codes,MATCH(loaded!AI889,reason,0))</f>
        <v>#N/A</v>
      </c>
      <c r="S889" t="e">
        <f>INDEX(TDS_codes,MATCH(loaded!AK889,TDS,0))</f>
        <v>#N/A</v>
      </c>
      <c r="T889" t="e">
        <f>IF(M889=2,"",INDEX(method_codes,MATCH(loaded!AM889,method,0)))</f>
        <v>#N/A</v>
      </c>
      <c r="U889" t="e">
        <f>IF(M889=2,"",INDEX(inj_codes,MATCH(loaded!AO889,inj,0)))</f>
        <v>#N/A</v>
      </c>
      <c r="V889" t="e">
        <f>IF(M889=2,"",INDEX(drug_codes,MATCH(loaded!AQ889,drug,0)))</f>
        <v>#N/A</v>
      </c>
      <c r="W889" t="e">
        <f>IF(M889=2,"",_xlfn.IFNA(INDEX(drug_codes,MATCH(loaded!AS889,drug,0)),""))</f>
        <v>#N/A</v>
      </c>
      <c r="X889" t="e">
        <f>IF(M889=2,"",_xlfn.IFNA(INDEX(drug_codes,MATCH(loaded!AU889,drug,0)),""))</f>
        <v>#N/A</v>
      </c>
      <c r="Y889" t="e">
        <f>IF(M889=2,"",_xlfn.IFNA(INDEX(drug_codes,MATCH(loaded!AW889,drug,0)),""))</f>
        <v>#N/A</v>
      </c>
      <c r="Z889" t="e">
        <f>IF(M889=2,"",_xlfn.IFNA(INDEX(drug_codes,MATCH(loaded!AY889,drug,0)),""))</f>
        <v>#N/A</v>
      </c>
      <c r="AA889" t="e">
        <f>IF(M889=2,"",_xlfn.IFNA(INDEX(drug_codes,MATCH(loaded!BA889,drug,0)),""))</f>
        <v>#N/A</v>
      </c>
      <c r="AB889" t="e">
        <f>INDEX(MTT_codes,MATCH(loaded!BC889,MTT,0))</f>
        <v>#N/A</v>
      </c>
      <c r="AC889" t="str">
        <f>_xlfn.IFNA(INDEX(MTT_codes,MATCH(loaded!BE889,MTT,0)),"")</f>
        <v/>
      </c>
      <c r="AD889" t="str">
        <f>_xlfn.IFNA(INDEX(MTT_codes,MATCH(loaded!BG889,MTT,0)),"")</f>
        <v/>
      </c>
      <c r="AE889" t="str">
        <f>_xlfn.IFNA(INDEX(MTT_codes,MATCH(loaded!BI889,MTT,0)),"")</f>
        <v/>
      </c>
      <c r="AF889" t="str">
        <f>_xlfn.IFNA(INDEX(MTT_codes,MATCH(loaded!BK889,MTT,0)),"")</f>
        <v/>
      </c>
      <c r="AG889" t="str">
        <f>_xlfn.IFNA(INDEX(MTT_codes,MATCH(loaded!BM889,MTT,0)),"")</f>
        <v/>
      </c>
      <c r="AH889" t="e">
        <f>INDEX(liv_ar_codes,MATCH(loaded!BO889,liv_ar,0))</f>
        <v>#N/A</v>
      </c>
      <c r="AI889" t="str">
        <f>_xlfn.IFNA(INDEX(MTT_codes,MATCH(loaded!BQ889,MTT,0)),"")</f>
        <v/>
      </c>
      <c r="AJ889">
        <f>_xlfn.IFNA(INDEX(mental_codes,MATCH(loaded!BS889,mental,0)),9)</f>
        <v>9</v>
      </c>
    </row>
    <row r="890" spans="2:36">
      <c r="B890">
        <f>loaded!C890</f>
        <v>0</v>
      </c>
      <c r="C890">
        <f>loaded!I890</f>
        <v>0</v>
      </c>
      <c r="D890">
        <f>IF(loaded!K890="Male",1,IF(loaded!K890="Female",2,9))</f>
        <v>9</v>
      </c>
      <c r="E890" s="89" t="e">
        <f>IF(stats!$Y$13,DATE(RIGHT(loaded!M890,4),MID(loaded!M890,3,2),LEFT(loaded!M890,2)),DATE(RIGHT(loaded!M890,4), MID(loaded!M890,4,2),LEFT(loaded!M890,2)))</f>
        <v>#VALUE!</v>
      </c>
      <c r="F890" s="67" t="e">
        <f t="shared" si="26"/>
        <v>#VALUE!</v>
      </c>
      <c r="G890" t="str">
        <f>LEFT(loaded!O890,3)</f>
        <v/>
      </c>
      <c r="H890" s="67" t="str">
        <f>_xlfn.IFNA(INDEX(cntry_codes,MATCH(loaded!Q890,countries,0)),IF(loaded!Q890="","0003",""))</f>
        <v>0003</v>
      </c>
      <c r="I890" t="e">
        <f>INDEX(atsi_codes,MATCH(loaded!S890,atsi,0))</f>
        <v>#N/A</v>
      </c>
      <c r="J890" t="e">
        <f>INDEX(lang_codes,MATCH(loaded!U890,lang,0))</f>
        <v>#N/A</v>
      </c>
      <c r="K890" s="6">
        <f>loaded!W890</f>
        <v>0</v>
      </c>
      <c r="L890" t="e">
        <f>INDEX(us_acc_codes,MATCH(loaded!Y890,us_acc,0))</f>
        <v>#N/A</v>
      </c>
      <c r="M890" t="e">
        <f>INDEX(client_codes,MATCH(loaded!AA890,client,0))</f>
        <v>#N/A</v>
      </c>
      <c r="N890" t="e">
        <f>INDEX(src_ref_codes,MATCH(loaded!AC890,src_ref,0))</f>
        <v>#N/A</v>
      </c>
      <c r="O890" s="89" t="e">
        <f>IF(stats!$Y$13,DATE(RIGHT(loaded!AE890,4),MID(loaded!AE890,3,2),LEFT(loaded!AE890,2)),DATE(RIGHT(loaded!AE890,4),MID(loaded!AE890,4,2),LEFT(loaded!AE890,2)))</f>
        <v>#VALUE!</v>
      </c>
      <c r="P890" s="89" t="e">
        <f>IF(stats!$Y$13,DATE(RIGHT(loaded!AG890,4),MID(loaded!AG890,3,2),LEFT(loaded!AG890,2)),DATE(RIGHT(loaded!AG890,4),MID(loaded!AG890,4,2),LEFT(loaded!AG890,2)))</f>
        <v>#VALUE!</v>
      </c>
      <c r="Q890" s="67" t="e">
        <f t="shared" si="27"/>
        <v>#VALUE!</v>
      </c>
      <c r="R890" t="e">
        <f>INDEX(reces_codes,MATCH(loaded!AI890,reason,0))</f>
        <v>#N/A</v>
      </c>
      <c r="S890" t="e">
        <f>INDEX(TDS_codes,MATCH(loaded!AK890,TDS,0))</f>
        <v>#N/A</v>
      </c>
      <c r="T890" t="e">
        <f>IF(M890=2,"",INDEX(method_codes,MATCH(loaded!AM890,method,0)))</f>
        <v>#N/A</v>
      </c>
      <c r="U890" t="e">
        <f>IF(M890=2,"",INDEX(inj_codes,MATCH(loaded!AO890,inj,0)))</f>
        <v>#N/A</v>
      </c>
      <c r="V890" t="e">
        <f>IF(M890=2,"",INDEX(drug_codes,MATCH(loaded!AQ890,drug,0)))</f>
        <v>#N/A</v>
      </c>
      <c r="W890" t="e">
        <f>IF(M890=2,"",_xlfn.IFNA(INDEX(drug_codes,MATCH(loaded!AS890,drug,0)),""))</f>
        <v>#N/A</v>
      </c>
      <c r="X890" t="e">
        <f>IF(M890=2,"",_xlfn.IFNA(INDEX(drug_codes,MATCH(loaded!AU890,drug,0)),""))</f>
        <v>#N/A</v>
      </c>
      <c r="Y890" t="e">
        <f>IF(M890=2,"",_xlfn.IFNA(INDEX(drug_codes,MATCH(loaded!AW890,drug,0)),""))</f>
        <v>#N/A</v>
      </c>
      <c r="Z890" t="e">
        <f>IF(M890=2,"",_xlfn.IFNA(INDEX(drug_codes,MATCH(loaded!AY890,drug,0)),""))</f>
        <v>#N/A</v>
      </c>
      <c r="AA890" t="e">
        <f>IF(M890=2,"",_xlfn.IFNA(INDEX(drug_codes,MATCH(loaded!BA890,drug,0)),""))</f>
        <v>#N/A</v>
      </c>
      <c r="AB890" t="e">
        <f>INDEX(MTT_codes,MATCH(loaded!BC890,MTT,0))</f>
        <v>#N/A</v>
      </c>
      <c r="AC890" t="str">
        <f>_xlfn.IFNA(INDEX(MTT_codes,MATCH(loaded!BE890,MTT,0)),"")</f>
        <v/>
      </c>
      <c r="AD890" t="str">
        <f>_xlfn.IFNA(INDEX(MTT_codes,MATCH(loaded!BG890,MTT,0)),"")</f>
        <v/>
      </c>
      <c r="AE890" t="str">
        <f>_xlfn.IFNA(INDEX(MTT_codes,MATCH(loaded!BI890,MTT,0)),"")</f>
        <v/>
      </c>
      <c r="AF890" t="str">
        <f>_xlfn.IFNA(INDEX(MTT_codes,MATCH(loaded!BK890,MTT,0)),"")</f>
        <v/>
      </c>
      <c r="AG890" t="str">
        <f>_xlfn.IFNA(INDEX(MTT_codes,MATCH(loaded!BM890,MTT,0)),"")</f>
        <v/>
      </c>
      <c r="AH890" t="e">
        <f>INDEX(liv_ar_codes,MATCH(loaded!BO890,liv_ar,0))</f>
        <v>#N/A</v>
      </c>
      <c r="AI890" t="str">
        <f>_xlfn.IFNA(INDEX(MTT_codes,MATCH(loaded!BQ890,MTT,0)),"")</f>
        <v/>
      </c>
      <c r="AJ890">
        <f>_xlfn.IFNA(INDEX(mental_codes,MATCH(loaded!BS890,mental,0)),9)</f>
        <v>9</v>
      </c>
    </row>
    <row r="891" spans="2:36">
      <c r="B891">
        <f>loaded!C891</f>
        <v>0</v>
      </c>
      <c r="C891">
        <f>loaded!I891</f>
        <v>0</v>
      </c>
      <c r="D891">
        <f>IF(loaded!K891="Male",1,IF(loaded!K891="Female",2,9))</f>
        <v>9</v>
      </c>
      <c r="E891" s="89" t="e">
        <f>IF(stats!$Y$13,DATE(RIGHT(loaded!M891,4),MID(loaded!M891,3,2),LEFT(loaded!M891,2)),DATE(RIGHT(loaded!M891,4), MID(loaded!M891,4,2),LEFT(loaded!M891,2)))</f>
        <v>#VALUE!</v>
      </c>
      <c r="F891" s="67" t="e">
        <f t="shared" si="26"/>
        <v>#VALUE!</v>
      </c>
      <c r="G891" t="str">
        <f>LEFT(loaded!O891,3)</f>
        <v/>
      </c>
      <c r="H891" s="67" t="str">
        <f>_xlfn.IFNA(INDEX(cntry_codes,MATCH(loaded!Q891,countries,0)),IF(loaded!Q891="","0003",""))</f>
        <v>0003</v>
      </c>
      <c r="I891" t="e">
        <f>INDEX(atsi_codes,MATCH(loaded!S891,atsi,0))</f>
        <v>#N/A</v>
      </c>
      <c r="J891" t="e">
        <f>INDEX(lang_codes,MATCH(loaded!U891,lang,0))</f>
        <v>#N/A</v>
      </c>
      <c r="K891" s="6">
        <f>loaded!W891</f>
        <v>0</v>
      </c>
      <c r="L891" t="e">
        <f>INDEX(us_acc_codes,MATCH(loaded!Y891,us_acc,0))</f>
        <v>#N/A</v>
      </c>
      <c r="M891" t="e">
        <f>INDEX(client_codes,MATCH(loaded!AA891,client,0))</f>
        <v>#N/A</v>
      </c>
      <c r="N891" t="e">
        <f>INDEX(src_ref_codes,MATCH(loaded!AC891,src_ref,0))</f>
        <v>#N/A</v>
      </c>
      <c r="O891" s="89" t="e">
        <f>IF(stats!$Y$13,DATE(RIGHT(loaded!AE891,4),MID(loaded!AE891,3,2),LEFT(loaded!AE891,2)),DATE(RIGHT(loaded!AE891,4),MID(loaded!AE891,4,2),LEFT(loaded!AE891,2)))</f>
        <v>#VALUE!</v>
      </c>
      <c r="P891" s="89" t="e">
        <f>IF(stats!$Y$13,DATE(RIGHT(loaded!AG891,4),MID(loaded!AG891,3,2),LEFT(loaded!AG891,2)),DATE(RIGHT(loaded!AG891,4),MID(loaded!AG891,4,2),LEFT(loaded!AG891,2)))</f>
        <v>#VALUE!</v>
      </c>
      <c r="Q891" s="67" t="e">
        <f t="shared" si="27"/>
        <v>#VALUE!</v>
      </c>
      <c r="R891" t="e">
        <f>INDEX(reces_codes,MATCH(loaded!AI891,reason,0))</f>
        <v>#N/A</v>
      </c>
      <c r="S891" t="e">
        <f>INDEX(TDS_codes,MATCH(loaded!AK891,TDS,0))</f>
        <v>#N/A</v>
      </c>
      <c r="T891" t="e">
        <f>IF(M891=2,"",INDEX(method_codes,MATCH(loaded!AM891,method,0)))</f>
        <v>#N/A</v>
      </c>
      <c r="U891" t="e">
        <f>IF(M891=2,"",INDEX(inj_codes,MATCH(loaded!AO891,inj,0)))</f>
        <v>#N/A</v>
      </c>
      <c r="V891" t="e">
        <f>IF(M891=2,"",INDEX(drug_codes,MATCH(loaded!AQ891,drug,0)))</f>
        <v>#N/A</v>
      </c>
      <c r="W891" t="e">
        <f>IF(M891=2,"",_xlfn.IFNA(INDEX(drug_codes,MATCH(loaded!AS891,drug,0)),""))</f>
        <v>#N/A</v>
      </c>
      <c r="X891" t="e">
        <f>IF(M891=2,"",_xlfn.IFNA(INDEX(drug_codes,MATCH(loaded!AU891,drug,0)),""))</f>
        <v>#N/A</v>
      </c>
      <c r="Y891" t="e">
        <f>IF(M891=2,"",_xlfn.IFNA(INDEX(drug_codes,MATCH(loaded!AW891,drug,0)),""))</f>
        <v>#N/A</v>
      </c>
      <c r="Z891" t="e">
        <f>IF(M891=2,"",_xlfn.IFNA(INDEX(drug_codes,MATCH(loaded!AY891,drug,0)),""))</f>
        <v>#N/A</v>
      </c>
      <c r="AA891" t="e">
        <f>IF(M891=2,"",_xlfn.IFNA(INDEX(drug_codes,MATCH(loaded!BA891,drug,0)),""))</f>
        <v>#N/A</v>
      </c>
      <c r="AB891" t="e">
        <f>INDEX(MTT_codes,MATCH(loaded!BC891,MTT,0))</f>
        <v>#N/A</v>
      </c>
      <c r="AC891" t="str">
        <f>_xlfn.IFNA(INDEX(MTT_codes,MATCH(loaded!BE891,MTT,0)),"")</f>
        <v/>
      </c>
      <c r="AD891" t="str">
        <f>_xlfn.IFNA(INDEX(MTT_codes,MATCH(loaded!BG891,MTT,0)),"")</f>
        <v/>
      </c>
      <c r="AE891" t="str">
        <f>_xlfn.IFNA(INDEX(MTT_codes,MATCH(loaded!BI891,MTT,0)),"")</f>
        <v/>
      </c>
      <c r="AF891" t="str">
        <f>_xlfn.IFNA(INDEX(MTT_codes,MATCH(loaded!BK891,MTT,0)),"")</f>
        <v/>
      </c>
      <c r="AG891" t="str">
        <f>_xlfn.IFNA(INDEX(MTT_codes,MATCH(loaded!BM891,MTT,0)),"")</f>
        <v/>
      </c>
      <c r="AH891" t="e">
        <f>INDEX(liv_ar_codes,MATCH(loaded!BO891,liv_ar,0))</f>
        <v>#N/A</v>
      </c>
      <c r="AI891" t="str">
        <f>_xlfn.IFNA(INDEX(MTT_codes,MATCH(loaded!BQ891,MTT,0)),"")</f>
        <v/>
      </c>
      <c r="AJ891">
        <f>_xlfn.IFNA(INDEX(mental_codes,MATCH(loaded!BS891,mental,0)),9)</f>
        <v>9</v>
      </c>
    </row>
    <row r="892" spans="2:36">
      <c r="B892">
        <f>loaded!C892</f>
        <v>0</v>
      </c>
      <c r="C892">
        <f>loaded!I892</f>
        <v>0</v>
      </c>
      <c r="D892">
        <f>IF(loaded!K892="Male",1,IF(loaded!K892="Female",2,9))</f>
        <v>9</v>
      </c>
      <c r="E892" s="89" t="e">
        <f>IF(stats!$Y$13,DATE(RIGHT(loaded!M892,4),MID(loaded!M892,3,2),LEFT(loaded!M892,2)),DATE(RIGHT(loaded!M892,4), MID(loaded!M892,4,2),LEFT(loaded!M892,2)))</f>
        <v>#VALUE!</v>
      </c>
      <c r="F892" s="67" t="e">
        <f t="shared" si="26"/>
        <v>#VALUE!</v>
      </c>
      <c r="G892" t="str">
        <f>LEFT(loaded!O892,3)</f>
        <v/>
      </c>
      <c r="H892" s="67" t="str">
        <f>_xlfn.IFNA(INDEX(cntry_codes,MATCH(loaded!Q892,countries,0)),IF(loaded!Q892="","0003",""))</f>
        <v>0003</v>
      </c>
      <c r="I892" t="e">
        <f>INDEX(atsi_codes,MATCH(loaded!S892,atsi,0))</f>
        <v>#N/A</v>
      </c>
      <c r="J892" t="e">
        <f>INDEX(lang_codes,MATCH(loaded!U892,lang,0))</f>
        <v>#N/A</v>
      </c>
      <c r="K892" s="6">
        <f>loaded!W892</f>
        <v>0</v>
      </c>
      <c r="L892" t="e">
        <f>INDEX(us_acc_codes,MATCH(loaded!Y892,us_acc,0))</f>
        <v>#N/A</v>
      </c>
      <c r="M892" t="e">
        <f>INDEX(client_codes,MATCH(loaded!AA892,client,0))</f>
        <v>#N/A</v>
      </c>
      <c r="N892" t="e">
        <f>INDEX(src_ref_codes,MATCH(loaded!AC892,src_ref,0))</f>
        <v>#N/A</v>
      </c>
      <c r="O892" s="89" t="e">
        <f>IF(stats!$Y$13,DATE(RIGHT(loaded!AE892,4),MID(loaded!AE892,3,2),LEFT(loaded!AE892,2)),DATE(RIGHT(loaded!AE892,4),MID(loaded!AE892,4,2),LEFT(loaded!AE892,2)))</f>
        <v>#VALUE!</v>
      </c>
      <c r="P892" s="89" t="e">
        <f>IF(stats!$Y$13,DATE(RIGHT(loaded!AG892,4),MID(loaded!AG892,3,2),LEFT(loaded!AG892,2)),DATE(RIGHT(loaded!AG892,4),MID(loaded!AG892,4,2),LEFT(loaded!AG892,2)))</f>
        <v>#VALUE!</v>
      </c>
      <c r="Q892" s="67" t="e">
        <f t="shared" si="27"/>
        <v>#VALUE!</v>
      </c>
      <c r="R892" t="e">
        <f>INDEX(reces_codes,MATCH(loaded!AI892,reason,0))</f>
        <v>#N/A</v>
      </c>
      <c r="S892" t="e">
        <f>INDEX(TDS_codes,MATCH(loaded!AK892,TDS,0))</f>
        <v>#N/A</v>
      </c>
      <c r="T892" t="e">
        <f>IF(M892=2,"",INDEX(method_codes,MATCH(loaded!AM892,method,0)))</f>
        <v>#N/A</v>
      </c>
      <c r="U892" t="e">
        <f>IF(M892=2,"",INDEX(inj_codes,MATCH(loaded!AO892,inj,0)))</f>
        <v>#N/A</v>
      </c>
      <c r="V892" t="e">
        <f>IF(M892=2,"",INDEX(drug_codes,MATCH(loaded!AQ892,drug,0)))</f>
        <v>#N/A</v>
      </c>
      <c r="W892" t="e">
        <f>IF(M892=2,"",_xlfn.IFNA(INDEX(drug_codes,MATCH(loaded!AS892,drug,0)),""))</f>
        <v>#N/A</v>
      </c>
      <c r="X892" t="e">
        <f>IF(M892=2,"",_xlfn.IFNA(INDEX(drug_codes,MATCH(loaded!AU892,drug,0)),""))</f>
        <v>#N/A</v>
      </c>
      <c r="Y892" t="e">
        <f>IF(M892=2,"",_xlfn.IFNA(INDEX(drug_codes,MATCH(loaded!AW892,drug,0)),""))</f>
        <v>#N/A</v>
      </c>
      <c r="Z892" t="e">
        <f>IF(M892=2,"",_xlfn.IFNA(INDEX(drug_codes,MATCH(loaded!AY892,drug,0)),""))</f>
        <v>#N/A</v>
      </c>
      <c r="AA892" t="e">
        <f>IF(M892=2,"",_xlfn.IFNA(INDEX(drug_codes,MATCH(loaded!BA892,drug,0)),""))</f>
        <v>#N/A</v>
      </c>
      <c r="AB892" t="e">
        <f>INDEX(MTT_codes,MATCH(loaded!BC892,MTT,0))</f>
        <v>#N/A</v>
      </c>
      <c r="AC892" t="str">
        <f>_xlfn.IFNA(INDEX(MTT_codes,MATCH(loaded!BE892,MTT,0)),"")</f>
        <v/>
      </c>
      <c r="AD892" t="str">
        <f>_xlfn.IFNA(INDEX(MTT_codes,MATCH(loaded!BG892,MTT,0)),"")</f>
        <v/>
      </c>
      <c r="AE892" t="str">
        <f>_xlfn.IFNA(INDEX(MTT_codes,MATCH(loaded!BI892,MTT,0)),"")</f>
        <v/>
      </c>
      <c r="AF892" t="str">
        <f>_xlfn.IFNA(INDEX(MTT_codes,MATCH(loaded!BK892,MTT,0)),"")</f>
        <v/>
      </c>
      <c r="AG892" t="str">
        <f>_xlfn.IFNA(INDEX(MTT_codes,MATCH(loaded!BM892,MTT,0)),"")</f>
        <v/>
      </c>
      <c r="AH892" t="e">
        <f>INDEX(liv_ar_codes,MATCH(loaded!BO892,liv_ar,0))</f>
        <v>#N/A</v>
      </c>
      <c r="AI892" t="str">
        <f>_xlfn.IFNA(INDEX(MTT_codes,MATCH(loaded!BQ892,MTT,0)),"")</f>
        <v/>
      </c>
      <c r="AJ892">
        <f>_xlfn.IFNA(INDEX(mental_codes,MATCH(loaded!BS892,mental,0)),9)</f>
        <v>9</v>
      </c>
    </row>
    <row r="893" spans="2:36">
      <c r="B893">
        <f>loaded!C893</f>
        <v>0</v>
      </c>
      <c r="C893">
        <f>loaded!I893</f>
        <v>0</v>
      </c>
      <c r="D893">
        <f>IF(loaded!K893="Male",1,IF(loaded!K893="Female",2,9))</f>
        <v>9</v>
      </c>
      <c r="E893" s="89" t="e">
        <f>IF(stats!$Y$13,DATE(RIGHT(loaded!M893,4),MID(loaded!M893,3,2),LEFT(loaded!M893,2)),DATE(RIGHT(loaded!M893,4), MID(loaded!M893,4,2),LEFT(loaded!M893,2)))</f>
        <v>#VALUE!</v>
      </c>
      <c r="F893" s="67" t="e">
        <f t="shared" si="26"/>
        <v>#VALUE!</v>
      </c>
      <c r="G893" t="str">
        <f>LEFT(loaded!O893,3)</f>
        <v/>
      </c>
      <c r="H893" s="67" t="str">
        <f>_xlfn.IFNA(INDEX(cntry_codes,MATCH(loaded!Q893,countries,0)),IF(loaded!Q893="","0003",""))</f>
        <v>0003</v>
      </c>
      <c r="I893" t="e">
        <f>INDEX(atsi_codes,MATCH(loaded!S893,atsi,0))</f>
        <v>#N/A</v>
      </c>
      <c r="J893" t="e">
        <f>INDEX(lang_codes,MATCH(loaded!U893,lang,0))</f>
        <v>#N/A</v>
      </c>
      <c r="K893" s="6">
        <f>loaded!W893</f>
        <v>0</v>
      </c>
      <c r="L893" t="e">
        <f>INDEX(us_acc_codes,MATCH(loaded!Y893,us_acc,0))</f>
        <v>#N/A</v>
      </c>
      <c r="M893" t="e">
        <f>INDEX(client_codes,MATCH(loaded!AA893,client,0))</f>
        <v>#N/A</v>
      </c>
      <c r="N893" t="e">
        <f>INDEX(src_ref_codes,MATCH(loaded!AC893,src_ref,0))</f>
        <v>#N/A</v>
      </c>
      <c r="O893" s="89" t="e">
        <f>IF(stats!$Y$13,DATE(RIGHT(loaded!AE893,4),MID(loaded!AE893,3,2),LEFT(loaded!AE893,2)),DATE(RIGHT(loaded!AE893,4),MID(loaded!AE893,4,2),LEFT(loaded!AE893,2)))</f>
        <v>#VALUE!</v>
      </c>
      <c r="P893" s="89" t="e">
        <f>IF(stats!$Y$13,DATE(RIGHT(loaded!AG893,4),MID(loaded!AG893,3,2),LEFT(loaded!AG893,2)),DATE(RIGHT(loaded!AG893,4),MID(loaded!AG893,4,2),LEFT(loaded!AG893,2)))</f>
        <v>#VALUE!</v>
      </c>
      <c r="Q893" s="67" t="e">
        <f t="shared" si="27"/>
        <v>#VALUE!</v>
      </c>
      <c r="R893" t="e">
        <f>INDEX(reces_codes,MATCH(loaded!AI893,reason,0))</f>
        <v>#N/A</v>
      </c>
      <c r="S893" t="e">
        <f>INDEX(TDS_codes,MATCH(loaded!AK893,TDS,0))</f>
        <v>#N/A</v>
      </c>
      <c r="T893" t="e">
        <f>IF(M893=2,"",INDEX(method_codes,MATCH(loaded!AM893,method,0)))</f>
        <v>#N/A</v>
      </c>
      <c r="U893" t="e">
        <f>IF(M893=2,"",INDEX(inj_codes,MATCH(loaded!AO893,inj,0)))</f>
        <v>#N/A</v>
      </c>
      <c r="V893" t="e">
        <f>IF(M893=2,"",INDEX(drug_codes,MATCH(loaded!AQ893,drug,0)))</f>
        <v>#N/A</v>
      </c>
      <c r="W893" t="e">
        <f>IF(M893=2,"",_xlfn.IFNA(INDEX(drug_codes,MATCH(loaded!AS893,drug,0)),""))</f>
        <v>#N/A</v>
      </c>
      <c r="X893" t="e">
        <f>IF(M893=2,"",_xlfn.IFNA(INDEX(drug_codes,MATCH(loaded!AU893,drug,0)),""))</f>
        <v>#N/A</v>
      </c>
      <c r="Y893" t="e">
        <f>IF(M893=2,"",_xlfn.IFNA(INDEX(drug_codes,MATCH(loaded!AW893,drug,0)),""))</f>
        <v>#N/A</v>
      </c>
      <c r="Z893" t="e">
        <f>IF(M893=2,"",_xlfn.IFNA(INDEX(drug_codes,MATCH(loaded!AY893,drug,0)),""))</f>
        <v>#N/A</v>
      </c>
      <c r="AA893" t="e">
        <f>IF(M893=2,"",_xlfn.IFNA(INDEX(drug_codes,MATCH(loaded!BA893,drug,0)),""))</f>
        <v>#N/A</v>
      </c>
      <c r="AB893" t="e">
        <f>INDEX(MTT_codes,MATCH(loaded!BC893,MTT,0))</f>
        <v>#N/A</v>
      </c>
      <c r="AC893" t="str">
        <f>_xlfn.IFNA(INDEX(MTT_codes,MATCH(loaded!BE893,MTT,0)),"")</f>
        <v/>
      </c>
      <c r="AD893" t="str">
        <f>_xlfn.IFNA(INDEX(MTT_codes,MATCH(loaded!BG893,MTT,0)),"")</f>
        <v/>
      </c>
      <c r="AE893" t="str">
        <f>_xlfn.IFNA(INDEX(MTT_codes,MATCH(loaded!BI893,MTT,0)),"")</f>
        <v/>
      </c>
      <c r="AF893" t="str">
        <f>_xlfn.IFNA(INDEX(MTT_codes,MATCH(loaded!BK893,MTT,0)),"")</f>
        <v/>
      </c>
      <c r="AG893" t="str">
        <f>_xlfn.IFNA(INDEX(MTT_codes,MATCH(loaded!BM893,MTT,0)),"")</f>
        <v/>
      </c>
      <c r="AH893" t="e">
        <f>INDEX(liv_ar_codes,MATCH(loaded!BO893,liv_ar,0))</f>
        <v>#N/A</v>
      </c>
      <c r="AI893" t="str">
        <f>_xlfn.IFNA(INDEX(MTT_codes,MATCH(loaded!BQ893,MTT,0)),"")</f>
        <v/>
      </c>
      <c r="AJ893">
        <f>_xlfn.IFNA(INDEX(mental_codes,MATCH(loaded!BS893,mental,0)),9)</f>
        <v>9</v>
      </c>
    </row>
    <row r="894" spans="2:36">
      <c r="B894">
        <f>loaded!C894</f>
        <v>0</v>
      </c>
      <c r="C894">
        <f>loaded!I894</f>
        <v>0</v>
      </c>
      <c r="D894">
        <f>IF(loaded!K894="Male",1,IF(loaded!K894="Female",2,9))</f>
        <v>9</v>
      </c>
      <c r="E894" s="89" t="e">
        <f>IF(stats!$Y$13,DATE(RIGHT(loaded!M894,4),MID(loaded!M894,3,2),LEFT(loaded!M894,2)),DATE(RIGHT(loaded!M894,4), MID(loaded!M894,4,2),LEFT(loaded!M894,2)))</f>
        <v>#VALUE!</v>
      </c>
      <c r="F894" s="67" t="e">
        <f t="shared" si="26"/>
        <v>#VALUE!</v>
      </c>
      <c r="G894" t="str">
        <f>LEFT(loaded!O894,3)</f>
        <v/>
      </c>
      <c r="H894" s="67" t="str">
        <f>_xlfn.IFNA(INDEX(cntry_codes,MATCH(loaded!Q894,countries,0)),IF(loaded!Q894="","0003",""))</f>
        <v>0003</v>
      </c>
      <c r="I894" t="e">
        <f>INDEX(atsi_codes,MATCH(loaded!S894,atsi,0))</f>
        <v>#N/A</v>
      </c>
      <c r="J894" t="e">
        <f>INDEX(lang_codes,MATCH(loaded!U894,lang,0))</f>
        <v>#N/A</v>
      </c>
      <c r="K894" s="6">
        <f>loaded!W894</f>
        <v>0</v>
      </c>
      <c r="L894" t="e">
        <f>INDEX(us_acc_codes,MATCH(loaded!Y894,us_acc,0))</f>
        <v>#N/A</v>
      </c>
      <c r="M894" t="e">
        <f>INDEX(client_codes,MATCH(loaded!AA894,client,0))</f>
        <v>#N/A</v>
      </c>
      <c r="N894" t="e">
        <f>INDEX(src_ref_codes,MATCH(loaded!AC894,src_ref,0))</f>
        <v>#N/A</v>
      </c>
      <c r="O894" s="89" t="e">
        <f>IF(stats!$Y$13,DATE(RIGHT(loaded!AE894,4),MID(loaded!AE894,3,2),LEFT(loaded!AE894,2)),DATE(RIGHT(loaded!AE894,4),MID(loaded!AE894,4,2),LEFT(loaded!AE894,2)))</f>
        <v>#VALUE!</v>
      </c>
      <c r="P894" s="89" t="e">
        <f>IF(stats!$Y$13,DATE(RIGHT(loaded!AG894,4),MID(loaded!AG894,3,2),LEFT(loaded!AG894,2)),DATE(RIGHT(loaded!AG894,4),MID(loaded!AG894,4,2),LEFT(loaded!AG894,2)))</f>
        <v>#VALUE!</v>
      </c>
      <c r="Q894" s="67" t="e">
        <f t="shared" si="27"/>
        <v>#VALUE!</v>
      </c>
      <c r="R894" t="e">
        <f>INDEX(reces_codes,MATCH(loaded!AI894,reason,0))</f>
        <v>#N/A</v>
      </c>
      <c r="S894" t="e">
        <f>INDEX(TDS_codes,MATCH(loaded!AK894,TDS,0))</f>
        <v>#N/A</v>
      </c>
      <c r="T894" t="e">
        <f>IF(M894=2,"",INDEX(method_codes,MATCH(loaded!AM894,method,0)))</f>
        <v>#N/A</v>
      </c>
      <c r="U894" t="e">
        <f>IF(M894=2,"",INDEX(inj_codes,MATCH(loaded!AO894,inj,0)))</f>
        <v>#N/A</v>
      </c>
      <c r="V894" t="e">
        <f>IF(M894=2,"",INDEX(drug_codes,MATCH(loaded!AQ894,drug,0)))</f>
        <v>#N/A</v>
      </c>
      <c r="W894" t="e">
        <f>IF(M894=2,"",_xlfn.IFNA(INDEX(drug_codes,MATCH(loaded!AS894,drug,0)),""))</f>
        <v>#N/A</v>
      </c>
      <c r="X894" t="e">
        <f>IF(M894=2,"",_xlfn.IFNA(INDEX(drug_codes,MATCH(loaded!AU894,drug,0)),""))</f>
        <v>#N/A</v>
      </c>
      <c r="Y894" t="e">
        <f>IF(M894=2,"",_xlfn.IFNA(INDEX(drug_codes,MATCH(loaded!AW894,drug,0)),""))</f>
        <v>#N/A</v>
      </c>
      <c r="Z894" t="e">
        <f>IF(M894=2,"",_xlfn.IFNA(INDEX(drug_codes,MATCH(loaded!AY894,drug,0)),""))</f>
        <v>#N/A</v>
      </c>
      <c r="AA894" t="e">
        <f>IF(M894=2,"",_xlfn.IFNA(INDEX(drug_codes,MATCH(loaded!BA894,drug,0)),""))</f>
        <v>#N/A</v>
      </c>
      <c r="AB894" t="e">
        <f>INDEX(MTT_codes,MATCH(loaded!BC894,MTT,0))</f>
        <v>#N/A</v>
      </c>
      <c r="AC894" t="str">
        <f>_xlfn.IFNA(INDEX(MTT_codes,MATCH(loaded!BE894,MTT,0)),"")</f>
        <v/>
      </c>
      <c r="AD894" t="str">
        <f>_xlfn.IFNA(INDEX(MTT_codes,MATCH(loaded!BG894,MTT,0)),"")</f>
        <v/>
      </c>
      <c r="AE894" t="str">
        <f>_xlfn.IFNA(INDEX(MTT_codes,MATCH(loaded!BI894,MTT,0)),"")</f>
        <v/>
      </c>
      <c r="AF894" t="str">
        <f>_xlfn.IFNA(INDEX(MTT_codes,MATCH(loaded!BK894,MTT,0)),"")</f>
        <v/>
      </c>
      <c r="AG894" t="str">
        <f>_xlfn.IFNA(INDEX(MTT_codes,MATCH(loaded!BM894,MTT,0)),"")</f>
        <v/>
      </c>
      <c r="AH894" t="e">
        <f>INDEX(liv_ar_codes,MATCH(loaded!BO894,liv_ar,0))</f>
        <v>#N/A</v>
      </c>
      <c r="AI894" t="str">
        <f>_xlfn.IFNA(INDEX(MTT_codes,MATCH(loaded!BQ894,MTT,0)),"")</f>
        <v/>
      </c>
      <c r="AJ894">
        <f>_xlfn.IFNA(INDEX(mental_codes,MATCH(loaded!BS894,mental,0)),9)</f>
        <v>9</v>
      </c>
    </row>
    <row r="895" spans="2:36">
      <c r="B895">
        <f>loaded!C895</f>
        <v>0</v>
      </c>
      <c r="C895">
        <f>loaded!I895</f>
        <v>0</v>
      </c>
      <c r="D895">
        <f>IF(loaded!K895="Male",1,IF(loaded!K895="Female",2,9))</f>
        <v>9</v>
      </c>
      <c r="E895" s="89" t="e">
        <f>IF(stats!$Y$13,DATE(RIGHT(loaded!M895,4),MID(loaded!M895,3,2),LEFT(loaded!M895,2)),DATE(RIGHT(loaded!M895,4), MID(loaded!M895,4,2),LEFT(loaded!M895,2)))</f>
        <v>#VALUE!</v>
      </c>
      <c r="F895" s="67" t="e">
        <f t="shared" si="26"/>
        <v>#VALUE!</v>
      </c>
      <c r="G895" t="str">
        <f>LEFT(loaded!O895,3)</f>
        <v/>
      </c>
      <c r="H895" s="67" t="str">
        <f>_xlfn.IFNA(INDEX(cntry_codes,MATCH(loaded!Q895,countries,0)),IF(loaded!Q895="","0003",""))</f>
        <v>0003</v>
      </c>
      <c r="I895" t="e">
        <f>INDEX(atsi_codes,MATCH(loaded!S895,atsi,0))</f>
        <v>#N/A</v>
      </c>
      <c r="J895" t="e">
        <f>INDEX(lang_codes,MATCH(loaded!U895,lang,0))</f>
        <v>#N/A</v>
      </c>
      <c r="K895" s="6">
        <f>loaded!W895</f>
        <v>0</v>
      </c>
      <c r="L895" t="e">
        <f>INDEX(us_acc_codes,MATCH(loaded!Y895,us_acc,0))</f>
        <v>#N/A</v>
      </c>
      <c r="M895" t="e">
        <f>INDEX(client_codes,MATCH(loaded!AA895,client,0))</f>
        <v>#N/A</v>
      </c>
      <c r="N895" t="e">
        <f>INDEX(src_ref_codes,MATCH(loaded!AC895,src_ref,0))</f>
        <v>#N/A</v>
      </c>
      <c r="O895" s="89" t="e">
        <f>IF(stats!$Y$13,DATE(RIGHT(loaded!AE895,4),MID(loaded!AE895,3,2),LEFT(loaded!AE895,2)),DATE(RIGHT(loaded!AE895,4),MID(loaded!AE895,4,2),LEFT(loaded!AE895,2)))</f>
        <v>#VALUE!</v>
      </c>
      <c r="P895" s="89" t="e">
        <f>IF(stats!$Y$13,DATE(RIGHT(loaded!AG895,4),MID(loaded!AG895,3,2),LEFT(loaded!AG895,2)),DATE(RIGHT(loaded!AG895,4),MID(loaded!AG895,4,2),LEFT(loaded!AG895,2)))</f>
        <v>#VALUE!</v>
      </c>
      <c r="Q895" s="67" t="e">
        <f t="shared" si="27"/>
        <v>#VALUE!</v>
      </c>
      <c r="R895" t="e">
        <f>INDEX(reces_codes,MATCH(loaded!AI895,reason,0))</f>
        <v>#N/A</v>
      </c>
      <c r="S895" t="e">
        <f>INDEX(TDS_codes,MATCH(loaded!AK895,TDS,0))</f>
        <v>#N/A</v>
      </c>
      <c r="T895" t="e">
        <f>IF(M895=2,"",INDEX(method_codes,MATCH(loaded!AM895,method,0)))</f>
        <v>#N/A</v>
      </c>
      <c r="U895" t="e">
        <f>IF(M895=2,"",INDEX(inj_codes,MATCH(loaded!AO895,inj,0)))</f>
        <v>#N/A</v>
      </c>
      <c r="V895" t="e">
        <f>IF(M895=2,"",INDEX(drug_codes,MATCH(loaded!AQ895,drug,0)))</f>
        <v>#N/A</v>
      </c>
      <c r="W895" t="e">
        <f>IF(M895=2,"",_xlfn.IFNA(INDEX(drug_codes,MATCH(loaded!AS895,drug,0)),""))</f>
        <v>#N/A</v>
      </c>
      <c r="X895" t="e">
        <f>IF(M895=2,"",_xlfn.IFNA(INDEX(drug_codes,MATCH(loaded!AU895,drug,0)),""))</f>
        <v>#N/A</v>
      </c>
      <c r="Y895" t="e">
        <f>IF(M895=2,"",_xlfn.IFNA(INDEX(drug_codes,MATCH(loaded!AW895,drug,0)),""))</f>
        <v>#N/A</v>
      </c>
      <c r="Z895" t="e">
        <f>IF(M895=2,"",_xlfn.IFNA(INDEX(drug_codes,MATCH(loaded!AY895,drug,0)),""))</f>
        <v>#N/A</v>
      </c>
      <c r="AA895" t="e">
        <f>IF(M895=2,"",_xlfn.IFNA(INDEX(drug_codes,MATCH(loaded!BA895,drug,0)),""))</f>
        <v>#N/A</v>
      </c>
      <c r="AB895" t="e">
        <f>INDEX(MTT_codes,MATCH(loaded!BC895,MTT,0))</f>
        <v>#N/A</v>
      </c>
      <c r="AC895" t="str">
        <f>_xlfn.IFNA(INDEX(MTT_codes,MATCH(loaded!BE895,MTT,0)),"")</f>
        <v/>
      </c>
      <c r="AD895" t="str">
        <f>_xlfn.IFNA(INDEX(MTT_codes,MATCH(loaded!BG895,MTT,0)),"")</f>
        <v/>
      </c>
      <c r="AE895" t="str">
        <f>_xlfn.IFNA(INDEX(MTT_codes,MATCH(loaded!BI895,MTT,0)),"")</f>
        <v/>
      </c>
      <c r="AF895" t="str">
        <f>_xlfn.IFNA(INDEX(MTT_codes,MATCH(loaded!BK895,MTT,0)),"")</f>
        <v/>
      </c>
      <c r="AG895" t="str">
        <f>_xlfn.IFNA(INDEX(MTT_codes,MATCH(loaded!BM895,MTT,0)),"")</f>
        <v/>
      </c>
      <c r="AH895" t="e">
        <f>INDEX(liv_ar_codes,MATCH(loaded!BO895,liv_ar,0))</f>
        <v>#N/A</v>
      </c>
      <c r="AI895" t="str">
        <f>_xlfn.IFNA(INDEX(MTT_codes,MATCH(loaded!BQ895,MTT,0)),"")</f>
        <v/>
      </c>
      <c r="AJ895">
        <f>_xlfn.IFNA(INDEX(mental_codes,MATCH(loaded!BS895,mental,0)),9)</f>
        <v>9</v>
      </c>
    </row>
    <row r="896" spans="2:36">
      <c r="B896">
        <f>loaded!C896</f>
        <v>0</v>
      </c>
      <c r="C896">
        <f>loaded!I896</f>
        <v>0</v>
      </c>
      <c r="D896">
        <f>IF(loaded!K896="Male",1,IF(loaded!K896="Female",2,9))</f>
        <v>9</v>
      </c>
      <c r="E896" s="89" t="e">
        <f>IF(stats!$Y$13,DATE(RIGHT(loaded!M896,4),MID(loaded!M896,3,2),LEFT(loaded!M896,2)),DATE(RIGHT(loaded!M896,4), MID(loaded!M896,4,2),LEFT(loaded!M896,2)))</f>
        <v>#VALUE!</v>
      </c>
      <c r="F896" s="67" t="e">
        <f t="shared" si="26"/>
        <v>#VALUE!</v>
      </c>
      <c r="G896" t="str">
        <f>LEFT(loaded!O896,3)</f>
        <v/>
      </c>
      <c r="H896" s="67" t="str">
        <f>_xlfn.IFNA(INDEX(cntry_codes,MATCH(loaded!Q896,countries,0)),IF(loaded!Q896="","0003",""))</f>
        <v>0003</v>
      </c>
      <c r="I896" t="e">
        <f>INDEX(atsi_codes,MATCH(loaded!S896,atsi,0))</f>
        <v>#N/A</v>
      </c>
      <c r="J896" t="e">
        <f>INDEX(lang_codes,MATCH(loaded!U896,lang,0))</f>
        <v>#N/A</v>
      </c>
      <c r="K896" s="6">
        <f>loaded!W896</f>
        <v>0</v>
      </c>
      <c r="L896" t="e">
        <f>INDEX(us_acc_codes,MATCH(loaded!Y896,us_acc,0))</f>
        <v>#N/A</v>
      </c>
      <c r="M896" t="e">
        <f>INDEX(client_codes,MATCH(loaded!AA896,client,0))</f>
        <v>#N/A</v>
      </c>
      <c r="N896" t="e">
        <f>INDEX(src_ref_codes,MATCH(loaded!AC896,src_ref,0))</f>
        <v>#N/A</v>
      </c>
      <c r="O896" s="89" t="e">
        <f>IF(stats!$Y$13,DATE(RIGHT(loaded!AE896,4),MID(loaded!AE896,3,2),LEFT(loaded!AE896,2)),DATE(RIGHT(loaded!AE896,4),MID(loaded!AE896,4,2),LEFT(loaded!AE896,2)))</f>
        <v>#VALUE!</v>
      </c>
      <c r="P896" s="89" t="e">
        <f>IF(stats!$Y$13,DATE(RIGHT(loaded!AG896,4),MID(loaded!AG896,3,2),LEFT(loaded!AG896,2)),DATE(RIGHT(loaded!AG896,4),MID(loaded!AG896,4,2),LEFT(loaded!AG896,2)))</f>
        <v>#VALUE!</v>
      </c>
      <c r="Q896" s="67" t="e">
        <f t="shared" si="27"/>
        <v>#VALUE!</v>
      </c>
      <c r="R896" t="e">
        <f>INDEX(reces_codes,MATCH(loaded!AI896,reason,0))</f>
        <v>#N/A</v>
      </c>
      <c r="S896" t="e">
        <f>INDEX(TDS_codes,MATCH(loaded!AK896,TDS,0))</f>
        <v>#N/A</v>
      </c>
      <c r="T896" t="e">
        <f>IF(M896=2,"",INDEX(method_codes,MATCH(loaded!AM896,method,0)))</f>
        <v>#N/A</v>
      </c>
      <c r="U896" t="e">
        <f>IF(M896=2,"",INDEX(inj_codes,MATCH(loaded!AO896,inj,0)))</f>
        <v>#N/A</v>
      </c>
      <c r="V896" t="e">
        <f>IF(M896=2,"",INDEX(drug_codes,MATCH(loaded!AQ896,drug,0)))</f>
        <v>#N/A</v>
      </c>
      <c r="W896" t="e">
        <f>IF(M896=2,"",_xlfn.IFNA(INDEX(drug_codes,MATCH(loaded!AS896,drug,0)),""))</f>
        <v>#N/A</v>
      </c>
      <c r="X896" t="e">
        <f>IF(M896=2,"",_xlfn.IFNA(INDEX(drug_codes,MATCH(loaded!AU896,drug,0)),""))</f>
        <v>#N/A</v>
      </c>
      <c r="Y896" t="e">
        <f>IF(M896=2,"",_xlfn.IFNA(INDEX(drug_codes,MATCH(loaded!AW896,drug,0)),""))</f>
        <v>#N/A</v>
      </c>
      <c r="Z896" t="e">
        <f>IF(M896=2,"",_xlfn.IFNA(INDEX(drug_codes,MATCH(loaded!AY896,drug,0)),""))</f>
        <v>#N/A</v>
      </c>
      <c r="AA896" t="e">
        <f>IF(M896=2,"",_xlfn.IFNA(INDEX(drug_codes,MATCH(loaded!BA896,drug,0)),""))</f>
        <v>#N/A</v>
      </c>
      <c r="AB896" t="e">
        <f>INDEX(MTT_codes,MATCH(loaded!BC896,MTT,0))</f>
        <v>#N/A</v>
      </c>
      <c r="AC896" t="str">
        <f>_xlfn.IFNA(INDEX(MTT_codes,MATCH(loaded!BE896,MTT,0)),"")</f>
        <v/>
      </c>
      <c r="AD896" t="str">
        <f>_xlfn.IFNA(INDEX(MTT_codes,MATCH(loaded!BG896,MTT,0)),"")</f>
        <v/>
      </c>
      <c r="AE896" t="str">
        <f>_xlfn.IFNA(INDEX(MTT_codes,MATCH(loaded!BI896,MTT,0)),"")</f>
        <v/>
      </c>
      <c r="AF896" t="str">
        <f>_xlfn.IFNA(INDEX(MTT_codes,MATCH(loaded!BK896,MTT,0)),"")</f>
        <v/>
      </c>
      <c r="AG896" t="str">
        <f>_xlfn.IFNA(INDEX(MTT_codes,MATCH(loaded!BM896,MTT,0)),"")</f>
        <v/>
      </c>
      <c r="AH896" t="e">
        <f>INDEX(liv_ar_codes,MATCH(loaded!BO896,liv_ar,0))</f>
        <v>#N/A</v>
      </c>
      <c r="AI896" t="str">
        <f>_xlfn.IFNA(INDEX(MTT_codes,MATCH(loaded!BQ896,MTT,0)),"")</f>
        <v/>
      </c>
      <c r="AJ896">
        <f>_xlfn.IFNA(INDEX(mental_codes,MATCH(loaded!BS896,mental,0)),9)</f>
        <v>9</v>
      </c>
    </row>
    <row r="897" spans="2:36">
      <c r="B897">
        <f>loaded!C897</f>
        <v>0</v>
      </c>
      <c r="C897">
        <f>loaded!I897</f>
        <v>0</v>
      </c>
      <c r="D897">
        <f>IF(loaded!K897="Male",1,IF(loaded!K897="Female",2,9))</f>
        <v>9</v>
      </c>
      <c r="E897" s="89" t="e">
        <f>IF(stats!$Y$13,DATE(RIGHT(loaded!M897,4),MID(loaded!M897,3,2),LEFT(loaded!M897,2)),DATE(RIGHT(loaded!M897,4), MID(loaded!M897,4,2),LEFT(loaded!M897,2)))</f>
        <v>#VALUE!</v>
      </c>
      <c r="F897" s="67" t="e">
        <f t="shared" ref="F897:F960" si="28">ROUND((O897-E897)/365.25,2)</f>
        <v>#VALUE!</v>
      </c>
      <c r="G897" t="str">
        <f>LEFT(loaded!O897,3)</f>
        <v/>
      </c>
      <c r="H897" s="67" t="str">
        <f>_xlfn.IFNA(INDEX(cntry_codes,MATCH(loaded!Q897,countries,0)),IF(loaded!Q897="","0003",""))</f>
        <v>0003</v>
      </c>
      <c r="I897" t="e">
        <f>INDEX(atsi_codes,MATCH(loaded!S897,atsi,0))</f>
        <v>#N/A</v>
      </c>
      <c r="J897" t="e">
        <f>INDEX(lang_codes,MATCH(loaded!U897,lang,0))</f>
        <v>#N/A</v>
      </c>
      <c r="K897" s="6">
        <f>loaded!W897</f>
        <v>0</v>
      </c>
      <c r="L897" t="e">
        <f>INDEX(us_acc_codes,MATCH(loaded!Y897,us_acc,0))</f>
        <v>#N/A</v>
      </c>
      <c r="M897" t="e">
        <f>INDEX(client_codes,MATCH(loaded!AA897,client,0))</f>
        <v>#N/A</v>
      </c>
      <c r="N897" t="e">
        <f>INDEX(src_ref_codes,MATCH(loaded!AC897,src_ref,0))</f>
        <v>#N/A</v>
      </c>
      <c r="O897" s="89" t="e">
        <f>IF(stats!$Y$13,DATE(RIGHT(loaded!AE897,4),MID(loaded!AE897,3,2),LEFT(loaded!AE897,2)),DATE(RIGHT(loaded!AE897,4),MID(loaded!AE897,4,2),LEFT(loaded!AE897,2)))</f>
        <v>#VALUE!</v>
      </c>
      <c r="P897" s="89" t="e">
        <f>IF(stats!$Y$13,DATE(RIGHT(loaded!AG897,4),MID(loaded!AG897,3,2),LEFT(loaded!AG897,2)),DATE(RIGHT(loaded!AG897,4),MID(loaded!AG897,4,2),LEFT(loaded!AG897,2)))</f>
        <v>#VALUE!</v>
      </c>
      <c r="Q897" s="67" t="e">
        <f t="shared" ref="Q897:Q960" si="29">IF(P897&lt;&gt;"",P897-O897,"")</f>
        <v>#VALUE!</v>
      </c>
      <c r="R897" t="e">
        <f>INDEX(reces_codes,MATCH(loaded!AI897,reason,0))</f>
        <v>#N/A</v>
      </c>
      <c r="S897" t="e">
        <f>INDEX(TDS_codes,MATCH(loaded!AK897,TDS,0))</f>
        <v>#N/A</v>
      </c>
      <c r="T897" t="e">
        <f>IF(M897=2,"",INDEX(method_codes,MATCH(loaded!AM897,method,0)))</f>
        <v>#N/A</v>
      </c>
      <c r="U897" t="e">
        <f>IF(M897=2,"",INDEX(inj_codes,MATCH(loaded!AO897,inj,0)))</f>
        <v>#N/A</v>
      </c>
      <c r="V897" t="e">
        <f>IF(M897=2,"",INDEX(drug_codes,MATCH(loaded!AQ897,drug,0)))</f>
        <v>#N/A</v>
      </c>
      <c r="W897" t="e">
        <f>IF(M897=2,"",_xlfn.IFNA(INDEX(drug_codes,MATCH(loaded!AS897,drug,0)),""))</f>
        <v>#N/A</v>
      </c>
      <c r="X897" t="e">
        <f>IF(M897=2,"",_xlfn.IFNA(INDEX(drug_codes,MATCH(loaded!AU897,drug,0)),""))</f>
        <v>#N/A</v>
      </c>
      <c r="Y897" t="e">
        <f>IF(M897=2,"",_xlfn.IFNA(INDEX(drug_codes,MATCH(loaded!AW897,drug,0)),""))</f>
        <v>#N/A</v>
      </c>
      <c r="Z897" t="e">
        <f>IF(M897=2,"",_xlfn.IFNA(INDEX(drug_codes,MATCH(loaded!AY897,drug,0)),""))</f>
        <v>#N/A</v>
      </c>
      <c r="AA897" t="e">
        <f>IF(M897=2,"",_xlfn.IFNA(INDEX(drug_codes,MATCH(loaded!BA897,drug,0)),""))</f>
        <v>#N/A</v>
      </c>
      <c r="AB897" t="e">
        <f>INDEX(MTT_codes,MATCH(loaded!BC897,MTT,0))</f>
        <v>#N/A</v>
      </c>
      <c r="AC897" t="str">
        <f>_xlfn.IFNA(INDEX(MTT_codes,MATCH(loaded!BE897,MTT,0)),"")</f>
        <v/>
      </c>
      <c r="AD897" t="str">
        <f>_xlfn.IFNA(INDEX(MTT_codes,MATCH(loaded!BG897,MTT,0)),"")</f>
        <v/>
      </c>
      <c r="AE897" t="str">
        <f>_xlfn.IFNA(INDEX(MTT_codes,MATCH(loaded!BI897,MTT,0)),"")</f>
        <v/>
      </c>
      <c r="AF897" t="str">
        <f>_xlfn.IFNA(INDEX(MTT_codes,MATCH(loaded!BK897,MTT,0)),"")</f>
        <v/>
      </c>
      <c r="AG897" t="str">
        <f>_xlfn.IFNA(INDEX(MTT_codes,MATCH(loaded!BM897,MTT,0)),"")</f>
        <v/>
      </c>
      <c r="AH897" t="e">
        <f>INDEX(liv_ar_codes,MATCH(loaded!BO897,liv_ar,0))</f>
        <v>#N/A</v>
      </c>
      <c r="AI897" t="str">
        <f>_xlfn.IFNA(INDEX(MTT_codes,MATCH(loaded!BQ897,MTT,0)),"")</f>
        <v/>
      </c>
      <c r="AJ897">
        <f>_xlfn.IFNA(INDEX(mental_codes,MATCH(loaded!BS897,mental,0)),9)</f>
        <v>9</v>
      </c>
    </row>
    <row r="898" spans="2:36">
      <c r="B898">
        <f>loaded!C898</f>
        <v>0</v>
      </c>
      <c r="C898">
        <f>loaded!I898</f>
        <v>0</v>
      </c>
      <c r="D898">
        <f>IF(loaded!K898="Male",1,IF(loaded!K898="Female",2,9))</f>
        <v>9</v>
      </c>
      <c r="E898" s="89" t="e">
        <f>IF(stats!$Y$13,DATE(RIGHT(loaded!M898,4),MID(loaded!M898,3,2),LEFT(loaded!M898,2)),DATE(RIGHT(loaded!M898,4), MID(loaded!M898,4,2),LEFT(loaded!M898,2)))</f>
        <v>#VALUE!</v>
      </c>
      <c r="F898" s="67" t="e">
        <f t="shared" si="28"/>
        <v>#VALUE!</v>
      </c>
      <c r="G898" t="str">
        <f>LEFT(loaded!O898,3)</f>
        <v/>
      </c>
      <c r="H898" s="67" t="str">
        <f>_xlfn.IFNA(INDEX(cntry_codes,MATCH(loaded!Q898,countries,0)),IF(loaded!Q898="","0003",""))</f>
        <v>0003</v>
      </c>
      <c r="I898" t="e">
        <f>INDEX(atsi_codes,MATCH(loaded!S898,atsi,0))</f>
        <v>#N/A</v>
      </c>
      <c r="J898" t="e">
        <f>INDEX(lang_codes,MATCH(loaded!U898,lang,0))</f>
        <v>#N/A</v>
      </c>
      <c r="K898" s="6">
        <f>loaded!W898</f>
        <v>0</v>
      </c>
      <c r="L898" t="e">
        <f>INDEX(us_acc_codes,MATCH(loaded!Y898,us_acc,0))</f>
        <v>#N/A</v>
      </c>
      <c r="M898" t="e">
        <f>INDEX(client_codes,MATCH(loaded!AA898,client,0))</f>
        <v>#N/A</v>
      </c>
      <c r="N898" t="e">
        <f>INDEX(src_ref_codes,MATCH(loaded!AC898,src_ref,0))</f>
        <v>#N/A</v>
      </c>
      <c r="O898" s="89" t="e">
        <f>IF(stats!$Y$13,DATE(RIGHT(loaded!AE898,4),MID(loaded!AE898,3,2),LEFT(loaded!AE898,2)),DATE(RIGHT(loaded!AE898,4),MID(loaded!AE898,4,2),LEFT(loaded!AE898,2)))</f>
        <v>#VALUE!</v>
      </c>
      <c r="P898" s="89" t="e">
        <f>IF(stats!$Y$13,DATE(RIGHT(loaded!AG898,4),MID(loaded!AG898,3,2),LEFT(loaded!AG898,2)),DATE(RIGHT(loaded!AG898,4),MID(loaded!AG898,4,2),LEFT(loaded!AG898,2)))</f>
        <v>#VALUE!</v>
      </c>
      <c r="Q898" s="67" t="e">
        <f t="shared" si="29"/>
        <v>#VALUE!</v>
      </c>
      <c r="R898" t="e">
        <f>INDEX(reces_codes,MATCH(loaded!AI898,reason,0))</f>
        <v>#N/A</v>
      </c>
      <c r="S898" t="e">
        <f>INDEX(TDS_codes,MATCH(loaded!AK898,TDS,0))</f>
        <v>#N/A</v>
      </c>
      <c r="T898" t="e">
        <f>IF(M898=2,"",INDEX(method_codes,MATCH(loaded!AM898,method,0)))</f>
        <v>#N/A</v>
      </c>
      <c r="U898" t="e">
        <f>IF(M898=2,"",INDEX(inj_codes,MATCH(loaded!AO898,inj,0)))</f>
        <v>#N/A</v>
      </c>
      <c r="V898" t="e">
        <f>IF(M898=2,"",INDEX(drug_codes,MATCH(loaded!AQ898,drug,0)))</f>
        <v>#N/A</v>
      </c>
      <c r="W898" t="e">
        <f>IF(M898=2,"",_xlfn.IFNA(INDEX(drug_codes,MATCH(loaded!AS898,drug,0)),""))</f>
        <v>#N/A</v>
      </c>
      <c r="X898" t="e">
        <f>IF(M898=2,"",_xlfn.IFNA(INDEX(drug_codes,MATCH(loaded!AU898,drug,0)),""))</f>
        <v>#N/A</v>
      </c>
      <c r="Y898" t="e">
        <f>IF(M898=2,"",_xlfn.IFNA(INDEX(drug_codes,MATCH(loaded!AW898,drug,0)),""))</f>
        <v>#N/A</v>
      </c>
      <c r="Z898" t="e">
        <f>IF(M898=2,"",_xlfn.IFNA(INDEX(drug_codes,MATCH(loaded!AY898,drug,0)),""))</f>
        <v>#N/A</v>
      </c>
      <c r="AA898" t="e">
        <f>IF(M898=2,"",_xlfn.IFNA(INDEX(drug_codes,MATCH(loaded!BA898,drug,0)),""))</f>
        <v>#N/A</v>
      </c>
      <c r="AB898" t="e">
        <f>INDEX(MTT_codes,MATCH(loaded!BC898,MTT,0))</f>
        <v>#N/A</v>
      </c>
      <c r="AC898" t="str">
        <f>_xlfn.IFNA(INDEX(MTT_codes,MATCH(loaded!BE898,MTT,0)),"")</f>
        <v/>
      </c>
      <c r="AD898" t="str">
        <f>_xlfn.IFNA(INDEX(MTT_codes,MATCH(loaded!BG898,MTT,0)),"")</f>
        <v/>
      </c>
      <c r="AE898" t="str">
        <f>_xlfn.IFNA(INDEX(MTT_codes,MATCH(loaded!BI898,MTT,0)),"")</f>
        <v/>
      </c>
      <c r="AF898" t="str">
        <f>_xlfn.IFNA(INDEX(MTT_codes,MATCH(loaded!BK898,MTT,0)),"")</f>
        <v/>
      </c>
      <c r="AG898" t="str">
        <f>_xlfn.IFNA(INDEX(MTT_codes,MATCH(loaded!BM898,MTT,0)),"")</f>
        <v/>
      </c>
      <c r="AH898" t="e">
        <f>INDEX(liv_ar_codes,MATCH(loaded!BO898,liv_ar,0))</f>
        <v>#N/A</v>
      </c>
      <c r="AI898" t="str">
        <f>_xlfn.IFNA(INDEX(MTT_codes,MATCH(loaded!BQ898,MTT,0)),"")</f>
        <v/>
      </c>
      <c r="AJ898">
        <f>_xlfn.IFNA(INDEX(mental_codes,MATCH(loaded!BS898,mental,0)),9)</f>
        <v>9</v>
      </c>
    </row>
    <row r="899" spans="2:36">
      <c r="B899">
        <f>loaded!C899</f>
        <v>0</v>
      </c>
      <c r="C899">
        <f>loaded!I899</f>
        <v>0</v>
      </c>
      <c r="D899">
        <f>IF(loaded!K899="Male",1,IF(loaded!K899="Female",2,9))</f>
        <v>9</v>
      </c>
      <c r="E899" s="89" t="e">
        <f>IF(stats!$Y$13,DATE(RIGHT(loaded!M899,4),MID(loaded!M899,3,2),LEFT(loaded!M899,2)),DATE(RIGHT(loaded!M899,4), MID(loaded!M899,4,2),LEFT(loaded!M899,2)))</f>
        <v>#VALUE!</v>
      </c>
      <c r="F899" s="67" t="e">
        <f t="shared" si="28"/>
        <v>#VALUE!</v>
      </c>
      <c r="G899" t="str">
        <f>LEFT(loaded!O899,3)</f>
        <v/>
      </c>
      <c r="H899" s="67" t="str">
        <f>_xlfn.IFNA(INDEX(cntry_codes,MATCH(loaded!Q899,countries,0)),IF(loaded!Q899="","0003",""))</f>
        <v>0003</v>
      </c>
      <c r="I899" t="e">
        <f>INDEX(atsi_codes,MATCH(loaded!S899,atsi,0))</f>
        <v>#N/A</v>
      </c>
      <c r="J899" t="e">
        <f>INDEX(lang_codes,MATCH(loaded!U899,lang,0))</f>
        <v>#N/A</v>
      </c>
      <c r="K899" s="6">
        <f>loaded!W899</f>
        <v>0</v>
      </c>
      <c r="L899" t="e">
        <f>INDEX(us_acc_codes,MATCH(loaded!Y899,us_acc,0))</f>
        <v>#N/A</v>
      </c>
      <c r="M899" t="e">
        <f>INDEX(client_codes,MATCH(loaded!AA899,client,0))</f>
        <v>#N/A</v>
      </c>
      <c r="N899" t="e">
        <f>INDEX(src_ref_codes,MATCH(loaded!AC899,src_ref,0))</f>
        <v>#N/A</v>
      </c>
      <c r="O899" s="89" t="e">
        <f>IF(stats!$Y$13,DATE(RIGHT(loaded!AE899,4),MID(loaded!AE899,3,2),LEFT(loaded!AE899,2)),DATE(RIGHT(loaded!AE899,4),MID(loaded!AE899,4,2),LEFT(loaded!AE899,2)))</f>
        <v>#VALUE!</v>
      </c>
      <c r="P899" s="89" t="e">
        <f>IF(stats!$Y$13,DATE(RIGHT(loaded!AG899,4),MID(loaded!AG899,3,2),LEFT(loaded!AG899,2)),DATE(RIGHT(loaded!AG899,4),MID(loaded!AG899,4,2),LEFT(loaded!AG899,2)))</f>
        <v>#VALUE!</v>
      </c>
      <c r="Q899" s="67" t="e">
        <f t="shared" si="29"/>
        <v>#VALUE!</v>
      </c>
      <c r="R899" t="e">
        <f>INDEX(reces_codes,MATCH(loaded!AI899,reason,0))</f>
        <v>#N/A</v>
      </c>
      <c r="S899" t="e">
        <f>INDEX(TDS_codes,MATCH(loaded!AK899,TDS,0))</f>
        <v>#N/A</v>
      </c>
      <c r="T899" t="e">
        <f>IF(M899=2,"",INDEX(method_codes,MATCH(loaded!AM899,method,0)))</f>
        <v>#N/A</v>
      </c>
      <c r="U899" t="e">
        <f>IF(M899=2,"",INDEX(inj_codes,MATCH(loaded!AO899,inj,0)))</f>
        <v>#N/A</v>
      </c>
      <c r="V899" t="e">
        <f>IF(M899=2,"",INDEX(drug_codes,MATCH(loaded!AQ899,drug,0)))</f>
        <v>#N/A</v>
      </c>
      <c r="W899" t="e">
        <f>IF(M899=2,"",_xlfn.IFNA(INDEX(drug_codes,MATCH(loaded!AS899,drug,0)),""))</f>
        <v>#N/A</v>
      </c>
      <c r="X899" t="e">
        <f>IF(M899=2,"",_xlfn.IFNA(INDEX(drug_codes,MATCH(loaded!AU899,drug,0)),""))</f>
        <v>#N/A</v>
      </c>
      <c r="Y899" t="e">
        <f>IF(M899=2,"",_xlfn.IFNA(INDEX(drug_codes,MATCH(loaded!AW899,drug,0)),""))</f>
        <v>#N/A</v>
      </c>
      <c r="Z899" t="e">
        <f>IF(M899=2,"",_xlfn.IFNA(INDEX(drug_codes,MATCH(loaded!AY899,drug,0)),""))</f>
        <v>#N/A</v>
      </c>
      <c r="AA899" t="e">
        <f>IF(M899=2,"",_xlfn.IFNA(INDEX(drug_codes,MATCH(loaded!BA899,drug,0)),""))</f>
        <v>#N/A</v>
      </c>
      <c r="AB899" t="e">
        <f>INDEX(MTT_codes,MATCH(loaded!BC899,MTT,0))</f>
        <v>#N/A</v>
      </c>
      <c r="AC899" t="str">
        <f>_xlfn.IFNA(INDEX(MTT_codes,MATCH(loaded!BE899,MTT,0)),"")</f>
        <v/>
      </c>
      <c r="AD899" t="str">
        <f>_xlfn.IFNA(INDEX(MTT_codes,MATCH(loaded!BG899,MTT,0)),"")</f>
        <v/>
      </c>
      <c r="AE899" t="str">
        <f>_xlfn.IFNA(INDEX(MTT_codes,MATCH(loaded!BI899,MTT,0)),"")</f>
        <v/>
      </c>
      <c r="AF899" t="str">
        <f>_xlfn.IFNA(INDEX(MTT_codes,MATCH(loaded!BK899,MTT,0)),"")</f>
        <v/>
      </c>
      <c r="AG899" t="str">
        <f>_xlfn.IFNA(INDEX(MTT_codes,MATCH(loaded!BM899,MTT,0)),"")</f>
        <v/>
      </c>
      <c r="AH899" t="e">
        <f>INDEX(liv_ar_codes,MATCH(loaded!BO899,liv_ar,0))</f>
        <v>#N/A</v>
      </c>
      <c r="AI899" t="str">
        <f>_xlfn.IFNA(INDEX(MTT_codes,MATCH(loaded!BQ899,MTT,0)),"")</f>
        <v/>
      </c>
      <c r="AJ899">
        <f>_xlfn.IFNA(INDEX(mental_codes,MATCH(loaded!BS899,mental,0)),9)</f>
        <v>9</v>
      </c>
    </row>
    <row r="900" spans="2:36">
      <c r="B900">
        <f>loaded!C900</f>
        <v>0</v>
      </c>
      <c r="C900">
        <f>loaded!I900</f>
        <v>0</v>
      </c>
      <c r="D900">
        <f>IF(loaded!K900="Male",1,IF(loaded!K900="Female",2,9))</f>
        <v>9</v>
      </c>
      <c r="E900" s="89" t="e">
        <f>IF(stats!$Y$13,DATE(RIGHT(loaded!M900,4),MID(loaded!M900,3,2),LEFT(loaded!M900,2)),DATE(RIGHT(loaded!M900,4), MID(loaded!M900,4,2),LEFT(loaded!M900,2)))</f>
        <v>#VALUE!</v>
      </c>
      <c r="F900" s="67" t="e">
        <f t="shared" si="28"/>
        <v>#VALUE!</v>
      </c>
      <c r="G900" t="str">
        <f>LEFT(loaded!O900,3)</f>
        <v/>
      </c>
      <c r="H900" s="67" t="str">
        <f>_xlfn.IFNA(INDEX(cntry_codes,MATCH(loaded!Q900,countries,0)),IF(loaded!Q900="","0003",""))</f>
        <v>0003</v>
      </c>
      <c r="I900" t="e">
        <f>INDEX(atsi_codes,MATCH(loaded!S900,atsi,0))</f>
        <v>#N/A</v>
      </c>
      <c r="J900" t="e">
        <f>INDEX(lang_codes,MATCH(loaded!U900,lang,0))</f>
        <v>#N/A</v>
      </c>
      <c r="K900" s="6">
        <f>loaded!W900</f>
        <v>0</v>
      </c>
      <c r="L900" t="e">
        <f>INDEX(us_acc_codes,MATCH(loaded!Y900,us_acc,0))</f>
        <v>#N/A</v>
      </c>
      <c r="M900" t="e">
        <f>INDEX(client_codes,MATCH(loaded!AA900,client,0))</f>
        <v>#N/A</v>
      </c>
      <c r="N900" t="e">
        <f>INDEX(src_ref_codes,MATCH(loaded!AC900,src_ref,0))</f>
        <v>#N/A</v>
      </c>
      <c r="O900" s="89" t="e">
        <f>IF(stats!$Y$13,DATE(RIGHT(loaded!AE900,4),MID(loaded!AE900,3,2),LEFT(loaded!AE900,2)),DATE(RIGHT(loaded!AE900,4),MID(loaded!AE900,4,2),LEFT(loaded!AE900,2)))</f>
        <v>#VALUE!</v>
      </c>
      <c r="P900" s="89" t="e">
        <f>IF(stats!$Y$13,DATE(RIGHT(loaded!AG900,4),MID(loaded!AG900,3,2),LEFT(loaded!AG900,2)),DATE(RIGHT(loaded!AG900,4),MID(loaded!AG900,4,2),LEFT(loaded!AG900,2)))</f>
        <v>#VALUE!</v>
      </c>
      <c r="Q900" s="67" t="e">
        <f t="shared" si="29"/>
        <v>#VALUE!</v>
      </c>
      <c r="R900" t="e">
        <f>INDEX(reces_codes,MATCH(loaded!AI900,reason,0))</f>
        <v>#N/A</v>
      </c>
      <c r="S900" t="e">
        <f>INDEX(TDS_codes,MATCH(loaded!AK900,TDS,0))</f>
        <v>#N/A</v>
      </c>
      <c r="T900" t="e">
        <f>IF(M900=2,"",INDEX(method_codes,MATCH(loaded!AM900,method,0)))</f>
        <v>#N/A</v>
      </c>
      <c r="U900" t="e">
        <f>IF(M900=2,"",INDEX(inj_codes,MATCH(loaded!AO900,inj,0)))</f>
        <v>#N/A</v>
      </c>
      <c r="V900" t="e">
        <f>IF(M900=2,"",INDEX(drug_codes,MATCH(loaded!AQ900,drug,0)))</f>
        <v>#N/A</v>
      </c>
      <c r="W900" t="e">
        <f>IF(M900=2,"",_xlfn.IFNA(INDEX(drug_codes,MATCH(loaded!AS900,drug,0)),""))</f>
        <v>#N/A</v>
      </c>
      <c r="X900" t="e">
        <f>IF(M900=2,"",_xlfn.IFNA(INDEX(drug_codes,MATCH(loaded!AU900,drug,0)),""))</f>
        <v>#N/A</v>
      </c>
      <c r="Y900" t="e">
        <f>IF(M900=2,"",_xlfn.IFNA(INDEX(drug_codes,MATCH(loaded!AW900,drug,0)),""))</f>
        <v>#N/A</v>
      </c>
      <c r="Z900" t="e">
        <f>IF(M900=2,"",_xlfn.IFNA(INDEX(drug_codes,MATCH(loaded!AY900,drug,0)),""))</f>
        <v>#N/A</v>
      </c>
      <c r="AA900" t="e">
        <f>IF(M900=2,"",_xlfn.IFNA(INDEX(drug_codes,MATCH(loaded!BA900,drug,0)),""))</f>
        <v>#N/A</v>
      </c>
      <c r="AB900" t="e">
        <f>INDEX(MTT_codes,MATCH(loaded!BC900,MTT,0))</f>
        <v>#N/A</v>
      </c>
      <c r="AC900" t="str">
        <f>_xlfn.IFNA(INDEX(MTT_codes,MATCH(loaded!BE900,MTT,0)),"")</f>
        <v/>
      </c>
      <c r="AD900" t="str">
        <f>_xlfn.IFNA(INDEX(MTT_codes,MATCH(loaded!BG900,MTT,0)),"")</f>
        <v/>
      </c>
      <c r="AE900" t="str">
        <f>_xlfn.IFNA(INDEX(MTT_codes,MATCH(loaded!BI900,MTT,0)),"")</f>
        <v/>
      </c>
      <c r="AF900" t="str">
        <f>_xlfn.IFNA(INDEX(MTT_codes,MATCH(loaded!BK900,MTT,0)),"")</f>
        <v/>
      </c>
      <c r="AG900" t="str">
        <f>_xlfn.IFNA(INDEX(MTT_codes,MATCH(loaded!BM900,MTT,0)),"")</f>
        <v/>
      </c>
      <c r="AH900" t="e">
        <f>INDEX(liv_ar_codes,MATCH(loaded!BO900,liv_ar,0))</f>
        <v>#N/A</v>
      </c>
      <c r="AI900" t="str">
        <f>_xlfn.IFNA(INDEX(MTT_codes,MATCH(loaded!BQ900,MTT,0)),"")</f>
        <v/>
      </c>
      <c r="AJ900">
        <f>_xlfn.IFNA(INDEX(mental_codes,MATCH(loaded!BS900,mental,0)),9)</f>
        <v>9</v>
      </c>
    </row>
    <row r="901" spans="2:36">
      <c r="B901">
        <f>loaded!C901</f>
        <v>0</v>
      </c>
      <c r="C901">
        <f>loaded!I901</f>
        <v>0</v>
      </c>
      <c r="D901">
        <f>IF(loaded!K901="Male",1,IF(loaded!K901="Female",2,9))</f>
        <v>9</v>
      </c>
      <c r="E901" s="89" t="e">
        <f>IF(stats!$Y$13,DATE(RIGHT(loaded!M901,4),MID(loaded!M901,3,2),LEFT(loaded!M901,2)),DATE(RIGHT(loaded!M901,4), MID(loaded!M901,4,2),LEFT(loaded!M901,2)))</f>
        <v>#VALUE!</v>
      </c>
      <c r="F901" s="67" t="e">
        <f t="shared" si="28"/>
        <v>#VALUE!</v>
      </c>
      <c r="G901" t="str">
        <f>LEFT(loaded!O901,3)</f>
        <v/>
      </c>
      <c r="H901" s="67" t="str">
        <f>_xlfn.IFNA(INDEX(cntry_codes,MATCH(loaded!Q901,countries,0)),IF(loaded!Q901="","0003",""))</f>
        <v>0003</v>
      </c>
      <c r="I901" t="e">
        <f>INDEX(atsi_codes,MATCH(loaded!S901,atsi,0))</f>
        <v>#N/A</v>
      </c>
      <c r="J901" t="e">
        <f>INDEX(lang_codes,MATCH(loaded!U901,lang,0))</f>
        <v>#N/A</v>
      </c>
      <c r="K901" s="6">
        <f>loaded!W901</f>
        <v>0</v>
      </c>
      <c r="L901" t="e">
        <f>INDEX(us_acc_codes,MATCH(loaded!Y901,us_acc,0))</f>
        <v>#N/A</v>
      </c>
      <c r="M901" t="e">
        <f>INDEX(client_codes,MATCH(loaded!AA901,client,0))</f>
        <v>#N/A</v>
      </c>
      <c r="N901" t="e">
        <f>INDEX(src_ref_codes,MATCH(loaded!AC901,src_ref,0))</f>
        <v>#N/A</v>
      </c>
      <c r="O901" s="89" t="e">
        <f>IF(stats!$Y$13,DATE(RIGHT(loaded!AE901,4),MID(loaded!AE901,3,2),LEFT(loaded!AE901,2)),DATE(RIGHT(loaded!AE901,4),MID(loaded!AE901,4,2),LEFT(loaded!AE901,2)))</f>
        <v>#VALUE!</v>
      </c>
      <c r="P901" s="89" t="e">
        <f>IF(stats!$Y$13,DATE(RIGHT(loaded!AG901,4),MID(loaded!AG901,3,2),LEFT(loaded!AG901,2)),DATE(RIGHT(loaded!AG901,4),MID(loaded!AG901,4,2),LEFT(loaded!AG901,2)))</f>
        <v>#VALUE!</v>
      </c>
      <c r="Q901" s="67" t="e">
        <f t="shared" si="29"/>
        <v>#VALUE!</v>
      </c>
      <c r="R901" t="e">
        <f>INDEX(reces_codes,MATCH(loaded!AI901,reason,0))</f>
        <v>#N/A</v>
      </c>
      <c r="S901" t="e">
        <f>INDEX(TDS_codes,MATCH(loaded!AK901,TDS,0))</f>
        <v>#N/A</v>
      </c>
      <c r="T901" t="e">
        <f>IF(M901=2,"",INDEX(method_codes,MATCH(loaded!AM901,method,0)))</f>
        <v>#N/A</v>
      </c>
      <c r="U901" t="e">
        <f>IF(M901=2,"",INDEX(inj_codes,MATCH(loaded!AO901,inj,0)))</f>
        <v>#N/A</v>
      </c>
      <c r="V901" t="e">
        <f>IF(M901=2,"",INDEX(drug_codes,MATCH(loaded!AQ901,drug,0)))</f>
        <v>#N/A</v>
      </c>
      <c r="W901" t="e">
        <f>IF(M901=2,"",_xlfn.IFNA(INDEX(drug_codes,MATCH(loaded!AS901,drug,0)),""))</f>
        <v>#N/A</v>
      </c>
      <c r="X901" t="e">
        <f>IF(M901=2,"",_xlfn.IFNA(INDEX(drug_codes,MATCH(loaded!AU901,drug,0)),""))</f>
        <v>#N/A</v>
      </c>
      <c r="Y901" t="e">
        <f>IF(M901=2,"",_xlfn.IFNA(INDEX(drug_codes,MATCH(loaded!AW901,drug,0)),""))</f>
        <v>#N/A</v>
      </c>
      <c r="Z901" t="e">
        <f>IF(M901=2,"",_xlfn.IFNA(INDEX(drug_codes,MATCH(loaded!AY901,drug,0)),""))</f>
        <v>#N/A</v>
      </c>
      <c r="AA901" t="e">
        <f>IF(M901=2,"",_xlfn.IFNA(INDEX(drug_codes,MATCH(loaded!BA901,drug,0)),""))</f>
        <v>#N/A</v>
      </c>
      <c r="AB901" t="e">
        <f>INDEX(MTT_codes,MATCH(loaded!BC901,MTT,0))</f>
        <v>#N/A</v>
      </c>
      <c r="AC901" t="str">
        <f>_xlfn.IFNA(INDEX(MTT_codes,MATCH(loaded!BE901,MTT,0)),"")</f>
        <v/>
      </c>
      <c r="AD901" t="str">
        <f>_xlfn.IFNA(INDEX(MTT_codes,MATCH(loaded!BG901,MTT,0)),"")</f>
        <v/>
      </c>
      <c r="AE901" t="str">
        <f>_xlfn.IFNA(INDEX(MTT_codes,MATCH(loaded!BI901,MTT,0)),"")</f>
        <v/>
      </c>
      <c r="AF901" t="str">
        <f>_xlfn.IFNA(INDEX(MTT_codes,MATCH(loaded!BK901,MTT,0)),"")</f>
        <v/>
      </c>
      <c r="AG901" t="str">
        <f>_xlfn.IFNA(INDEX(MTT_codes,MATCH(loaded!BM901,MTT,0)),"")</f>
        <v/>
      </c>
      <c r="AH901" t="e">
        <f>INDEX(liv_ar_codes,MATCH(loaded!BO901,liv_ar,0))</f>
        <v>#N/A</v>
      </c>
      <c r="AI901" t="str">
        <f>_xlfn.IFNA(INDEX(MTT_codes,MATCH(loaded!BQ901,MTT,0)),"")</f>
        <v/>
      </c>
      <c r="AJ901">
        <f>_xlfn.IFNA(INDEX(mental_codes,MATCH(loaded!BS901,mental,0)),9)</f>
        <v>9</v>
      </c>
    </row>
    <row r="902" spans="2:36">
      <c r="B902">
        <f>loaded!C902</f>
        <v>0</v>
      </c>
      <c r="C902">
        <f>loaded!I902</f>
        <v>0</v>
      </c>
      <c r="D902">
        <f>IF(loaded!K902="Male",1,IF(loaded!K902="Female",2,9))</f>
        <v>9</v>
      </c>
      <c r="E902" s="89" t="e">
        <f>IF(stats!$Y$13,DATE(RIGHT(loaded!M902,4),MID(loaded!M902,3,2),LEFT(loaded!M902,2)),DATE(RIGHT(loaded!M902,4), MID(loaded!M902,4,2),LEFT(loaded!M902,2)))</f>
        <v>#VALUE!</v>
      </c>
      <c r="F902" s="67" t="e">
        <f t="shared" si="28"/>
        <v>#VALUE!</v>
      </c>
      <c r="G902" t="str">
        <f>LEFT(loaded!O902,3)</f>
        <v/>
      </c>
      <c r="H902" s="67" t="str">
        <f>_xlfn.IFNA(INDEX(cntry_codes,MATCH(loaded!Q902,countries,0)),IF(loaded!Q902="","0003",""))</f>
        <v>0003</v>
      </c>
      <c r="I902" t="e">
        <f>INDEX(atsi_codes,MATCH(loaded!S902,atsi,0))</f>
        <v>#N/A</v>
      </c>
      <c r="J902" t="e">
        <f>INDEX(lang_codes,MATCH(loaded!U902,lang,0))</f>
        <v>#N/A</v>
      </c>
      <c r="K902" s="6">
        <f>loaded!W902</f>
        <v>0</v>
      </c>
      <c r="L902" t="e">
        <f>INDEX(us_acc_codes,MATCH(loaded!Y902,us_acc,0))</f>
        <v>#N/A</v>
      </c>
      <c r="M902" t="e">
        <f>INDEX(client_codes,MATCH(loaded!AA902,client,0))</f>
        <v>#N/A</v>
      </c>
      <c r="N902" t="e">
        <f>INDEX(src_ref_codes,MATCH(loaded!AC902,src_ref,0))</f>
        <v>#N/A</v>
      </c>
      <c r="O902" s="89" t="e">
        <f>IF(stats!$Y$13,DATE(RIGHT(loaded!AE902,4),MID(loaded!AE902,3,2),LEFT(loaded!AE902,2)),DATE(RIGHT(loaded!AE902,4),MID(loaded!AE902,4,2),LEFT(loaded!AE902,2)))</f>
        <v>#VALUE!</v>
      </c>
      <c r="P902" s="89" t="e">
        <f>IF(stats!$Y$13,DATE(RIGHT(loaded!AG902,4),MID(loaded!AG902,3,2),LEFT(loaded!AG902,2)),DATE(RIGHT(loaded!AG902,4),MID(loaded!AG902,4,2),LEFT(loaded!AG902,2)))</f>
        <v>#VALUE!</v>
      </c>
      <c r="Q902" s="67" t="e">
        <f t="shared" si="29"/>
        <v>#VALUE!</v>
      </c>
      <c r="R902" t="e">
        <f>INDEX(reces_codes,MATCH(loaded!AI902,reason,0))</f>
        <v>#N/A</v>
      </c>
      <c r="S902" t="e">
        <f>INDEX(TDS_codes,MATCH(loaded!AK902,TDS,0))</f>
        <v>#N/A</v>
      </c>
      <c r="T902" t="e">
        <f>IF(M902=2,"",INDEX(method_codes,MATCH(loaded!AM902,method,0)))</f>
        <v>#N/A</v>
      </c>
      <c r="U902" t="e">
        <f>IF(M902=2,"",INDEX(inj_codes,MATCH(loaded!AO902,inj,0)))</f>
        <v>#N/A</v>
      </c>
      <c r="V902" t="e">
        <f>IF(M902=2,"",INDEX(drug_codes,MATCH(loaded!AQ902,drug,0)))</f>
        <v>#N/A</v>
      </c>
      <c r="W902" t="e">
        <f>IF(M902=2,"",_xlfn.IFNA(INDEX(drug_codes,MATCH(loaded!AS902,drug,0)),""))</f>
        <v>#N/A</v>
      </c>
      <c r="X902" t="e">
        <f>IF(M902=2,"",_xlfn.IFNA(INDEX(drug_codes,MATCH(loaded!AU902,drug,0)),""))</f>
        <v>#N/A</v>
      </c>
      <c r="Y902" t="e">
        <f>IF(M902=2,"",_xlfn.IFNA(INDEX(drug_codes,MATCH(loaded!AW902,drug,0)),""))</f>
        <v>#N/A</v>
      </c>
      <c r="Z902" t="e">
        <f>IF(M902=2,"",_xlfn.IFNA(INDEX(drug_codes,MATCH(loaded!AY902,drug,0)),""))</f>
        <v>#N/A</v>
      </c>
      <c r="AA902" t="e">
        <f>IF(M902=2,"",_xlfn.IFNA(INDEX(drug_codes,MATCH(loaded!BA902,drug,0)),""))</f>
        <v>#N/A</v>
      </c>
      <c r="AB902" t="e">
        <f>INDEX(MTT_codes,MATCH(loaded!BC902,MTT,0))</f>
        <v>#N/A</v>
      </c>
      <c r="AC902" t="str">
        <f>_xlfn.IFNA(INDEX(MTT_codes,MATCH(loaded!BE902,MTT,0)),"")</f>
        <v/>
      </c>
      <c r="AD902" t="str">
        <f>_xlfn.IFNA(INDEX(MTT_codes,MATCH(loaded!BG902,MTT,0)),"")</f>
        <v/>
      </c>
      <c r="AE902" t="str">
        <f>_xlfn.IFNA(INDEX(MTT_codes,MATCH(loaded!BI902,MTT,0)),"")</f>
        <v/>
      </c>
      <c r="AF902" t="str">
        <f>_xlfn.IFNA(INDEX(MTT_codes,MATCH(loaded!BK902,MTT,0)),"")</f>
        <v/>
      </c>
      <c r="AG902" t="str">
        <f>_xlfn.IFNA(INDEX(MTT_codes,MATCH(loaded!BM902,MTT,0)),"")</f>
        <v/>
      </c>
      <c r="AH902" t="e">
        <f>INDEX(liv_ar_codes,MATCH(loaded!BO902,liv_ar,0))</f>
        <v>#N/A</v>
      </c>
      <c r="AI902" t="str">
        <f>_xlfn.IFNA(INDEX(MTT_codes,MATCH(loaded!BQ902,MTT,0)),"")</f>
        <v/>
      </c>
      <c r="AJ902">
        <f>_xlfn.IFNA(INDEX(mental_codes,MATCH(loaded!BS902,mental,0)),9)</f>
        <v>9</v>
      </c>
    </row>
    <row r="903" spans="2:36">
      <c r="B903">
        <f>loaded!C903</f>
        <v>0</v>
      </c>
      <c r="C903">
        <f>loaded!I903</f>
        <v>0</v>
      </c>
      <c r="D903">
        <f>IF(loaded!K903="Male",1,IF(loaded!K903="Female",2,9))</f>
        <v>9</v>
      </c>
      <c r="E903" s="89" t="e">
        <f>IF(stats!$Y$13,DATE(RIGHT(loaded!M903,4),MID(loaded!M903,3,2),LEFT(loaded!M903,2)),DATE(RIGHT(loaded!M903,4), MID(loaded!M903,4,2),LEFT(loaded!M903,2)))</f>
        <v>#VALUE!</v>
      </c>
      <c r="F903" s="67" t="e">
        <f t="shared" si="28"/>
        <v>#VALUE!</v>
      </c>
      <c r="G903" t="str">
        <f>LEFT(loaded!O903,3)</f>
        <v/>
      </c>
      <c r="H903" s="67" t="str">
        <f>_xlfn.IFNA(INDEX(cntry_codes,MATCH(loaded!Q903,countries,0)),IF(loaded!Q903="","0003",""))</f>
        <v>0003</v>
      </c>
      <c r="I903" t="e">
        <f>INDEX(atsi_codes,MATCH(loaded!S903,atsi,0))</f>
        <v>#N/A</v>
      </c>
      <c r="J903" t="e">
        <f>INDEX(lang_codes,MATCH(loaded!U903,lang,0))</f>
        <v>#N/A</v>
      </c>
      <c r="K903" s="6">
        <f>loaded!W903</f>
        <v>0</v>
      </c>
      <c r="L903" t="e">
        <f>INDEX(us_acc_codes,MATCH(loaded!Y903,us_acc,0))</f>
        <v>#N/A</v>
      </c>
      <c r="M903" t="e">
        <f>INDEX(client_codes,MATCH(loaded!AA903,client,0))</f>
        <v>#N/A</v>
      </c>
      <c r="N903" t="e">
        <f>INDEX(src_ref_codes,MATCH(loaded!AC903,src_ref,0))</f>
        <v>#N/A</v>
      </c>
      <c r="O903" s="89" t="e">
        <f>IF(stats!$Y$13,DATE(RIGHT(loaded!AE903,4),MID(loaded!AE903,3,2),LEFT(loaded!AE903,2)),DATE(RIGHT(loaded!AE903,4),MID(loaded!AE903,4,2),LEFT(loaded!AE903,2)))</f>
        <v>#VALUE!</v>
      </c>
      <c r="P903" s="89" t="e">
        <f>IF(stats!$Y$13,DATE(RIGHT(loaded!AG903,4),MID(loaded!AG903,3,2),LEFT(loaded!AG903,2)),DATE(RIGHT(loaded!AG903,4),MID(loaded!AG903,4,2),LEFT(loaded!AG903,2)))</f>
        <v>#VALUE!</v>
      </c>
      <c r="Q903" s="67" t="e">
        <f t="shared" si="29"/>
        <v>#VALUE!</v>
      </c>
      <c r="R903" t="e">
        <f>INDEX(reces_codes,MATCH(loaded!AI903,reason,0))</f>
        <v>#N/A</v>
      </c>
      <c r="S903" t="e">
        <f>INDEX(TDS_codes,MATCH(loaded!AK903,TDS,0))</f>
        <v>#N/A</v>
      </c>
      <c r="T903" t="e">
        <f>IF(M903=2,"",INDEX(method_codes,MATCH(loaded!AM903,method,0)))</f>
        <v>#N/A</v>
      </c>
      <c r="U903" t="e">
        <f>IF(M903=2,"",INDEX(inj_codes,MATCH(loaded!AO903,inj,0)))</f>
        <v>#N/A</v>
      </c>
      <c r="V903" t="e">
        <f>IF(M903=2,"",INDEX(drug_codes,MATCH(loaded!AQ903,drug,0)))</f>
        <v>#N/A</v>
      </c>
      <c r="W903" t="e">
        <f>IF(M903=2,"",_xlfn.IFNA(INDEX(drug_codes,MATCH(loaded!AS903,drug,0)),""))</f>
        <v>#N/A</v>
      </c>
      <c r="X903" t="e">
        <f>IF(M903=2,"",_xlfn.IFNA(INDEX(drug_codes,MATCH(loaded!AU903,drug,0)),""))</f>
        <v>#N/A</v>
      </c>
      <c r="Y903" t="e">
        <f>IF(M903=2,"",_xlfn.IFNA(INDEX(drug_codes,MATCH(loaded!AW903,drug,0)),""))</f>
        <v>#N/A</v>
      </c>
      <c r="Z903" t="e">
        <f>IF(M903=2,"",_xlfn.IFNA(INDEX(drug_codes,MATCH(loaded!AY903,drug,0)),""))</f>
        <v>#N/A</v>
      </c>
      <c r="AA903" t="e">
        <f>IF(M903=2,"",_xlfn.IFNA(INDEX(drug_codes,MATCH(loaded!BA903,drug,0)),""))</f>
        <v>#N/A</v>
      </c>
      <c r="AB903" t="e">
        <f>INDEX(MTT_codes,MATCH(loaded!BC903,MTT,0))</f>
        <v>#N/A</v>
      </c>
      <c r="AC903" t="str">
        <f>_xlfn.IFNA(INDEX(MTT_codes,MATCH(loaded!BE903,MTT,0)),"")</f>
        <v/>
      </c>
      <c r="AD903" t="str">
        <f>_xlfn.IFNA(INDEX(MTT_codes,MATCH(loaded!BG903,MTT,0)),"")</f>
        <v/>
      </c>
      <c r="AE903" t="str">
        <f>_xlfn.IFNA(INDEX(MTT_codes,MATCH(loaded!BI903,MTT,0)),"")</f>
        <v/>
      </c>
      <c r="AF903" t="str">
        <f>_xlfn.IFNA(INDEX(MTT_codes,MATCH(loaded!BK903,MTT,0)),"")</f>
        <v/>
      </c>
      <c r="AG903" t="str">
        <f>_xlfn.IFNA(INDEX(MTT_codes,MATCH(loaded!BM903,MTT,0)),"")</f>
        <v/>
      </c>
      <c r="AH903" t="e">
        <f>INDEX(liv_ar_codes,MATCH(loaded!BO903,liv_ar,0))</f>
        <v>#N/A</v>
      </c>
      <c r="AI903" t="str">
        <f>_xlfn.IFNA(INDEX(MTT_codes,MATCH(loaded!BQ903,MTT,0)),"")</f>
        <v/>
      </c>
      <c r="AJ903">
        <f>_xlfn.IFNA(INDEX(mental_codes,MATCH(loaded!BS903,mental,0)),9)</f>
        <v>9</v>
      </c>
    </row>
    <row r="904" spans="2:36">
      <c r="B904">
        <f>loaded!C904</f>
        <v>0</v>
      </c>
      <c r="C904">
        <f>loaded!I904</f>
        <v>0</v>
      </c>
      <c r="D904">
        <f>IF(loaded!K904="Male",1,IF(loaded!K904="Female",2,9))</f>
        <v>9</v>
      </c>
      <c r="E904" s="89" t="e">
        <f>IF(stats!$Y$13,DATE(RIGHT(loaded!M904,4),MID(loaded!M904,3,2),LEFT(loaded!M904,2)),DATE(RIGHT(loaded!M904,4), MID(loaded!M904,4,2),LEFT(loaded!M904,2)))</f>
        <v>#VALUE!</v>
      </c>
      <c r="F904" s="67" t="e">
        <f t="shared" si="28"/>
        <v>#VALUE!</v>
      </c>
      <c r="G904" t="str">
        <f>LEFT(loaded!O904,3)</f>
        <v/>
      </c>
      <c r="H904" s="67" t="str">
        <f>_xlfn.IFNA(INDEX(cntry_codes,MATCH(loaded!Q904,countries,0)),IF(loaded!Q904="","0003",""))</f>
        <v>0003</v>
      </c>
      <c r="I904" t="e">
        <f>INDEX(atsi_codes,MATCH(loaded!S904,atsi,0))</f>
        <v>#N/A</v>
      </c>
      <c r="J904" t="e">
        <f>INDEX(lang_codes,MATCH(loaded!U904,lang,0))</f>
        <v>#N/A</v>
      </c>
      <c r="K904" s="6">
        <f>loaded!W904</f>
        <v>0</v>
      </c>
      <c r="L904" t="e">
        <f>INDEX(us_acc_codes,MATCH(loaded!Y904,us_acc,0))</f>
        <v>#N/A</v>
      </c>
      <c r="M904" t="e">
        <f>INDEX(client_codes,MATCH(loaded!AA904,client,0))</f>
        <v>#N/A</v>
      </c>
      <c r="N904" t="e">
        <f>INDEX(src_ref_codes,MATCH(loaded!AC904,src_ref,0))</f>
        <v>#N/A</v>
      </c>
      <c r="O904" s="89" t="e">
        <f>IF(stats!$Y$13,DATE(RIGHT(loaded!AE904,4),MID(loaded!AE904,3,2),LEFT(loaded!AE904,2)),DATE(RIGHT(loaded!AE904,4),MID(loaded!AE904,4,2),LEFT(loaded!AE904,2)))</f>
        <v>#VALUE!</v>
      </c>
      <c r="P904" s="89" t="e">
        <f>IF(stats!$Y$13,DATE(RIGHT(loaded!AG904,4),MID(loaded!AG904,3,2),LEFT(loaded!AG904,2)),DATE(RIGHT(loaded!AG904,4),MID(loaded!AG904,4,2),LEFT(loaded!AG904,2)))</f>
        <v>#VALUE!</v>
      </c>
      <c r="Q904" s="67" t="e">
        <f t="shared" si="29"/>
        <v>#VALUE!</v>
      </c>
      <c r="R904" t="e">
        <f>INDEX(reces_codes,MATCH(loaded!AI904,reason,0))</f>
        <v>#N/A</v>
      </c>
      <c r="S904" t="e">
        <f>INDEX(TDS_codes,MATCH(loaded!AK904,TDS,0))</f>
        <v>#N/A</v>
      </c>
      <c r="T904" t="e">
        <f>IF(M904=2,"",INDEX(method_codes,MATCH(loaded!AM904,method,0)))</f>
        <v>#N/A</v>
      </c>
      <c r="U904" t="e">
        <f>IF(M904=2,"",INDEX(inj_codes,MATCH(loaded!AO904,inj,0)))</f>
        <v>#N/A</v>
      </c>
      <c r="V904" t="e">
        <f>IF(M904=2,"",INDEX(drug_codes,MATCH(loaded!AQ904,drug,0)))</f>
        <v>#N/A</v>
      </c>
      <c r="W904" t="e">
        <f>IF(M904=2,"",_xlfn.IFNA(INDEX(drug_codes,MATCH(loaded!AS904,drug,0)),""))</f>
        <v>#N/A</v>
      </c>
      <c r="X904" t="e">
        <f>IF(M904=2,"",_xlfn.IFNA(INDEX(drug_codes,MATCH(loaded!AU904,drug,0)),""))</f>
        <v>#N/A</v>
      </c>
      <c r="Y904" t="e">
        <f>IF(M904=2,"",_xlfn.IFNA(INDEX(drug_codes,MATCH(loaded!AW904,drug,0)),""))</f>
        <v>#N/A</v>
      </c>
      <c r="Z904" t="e">
        <f>IF(M904=2,"",_xlfn.IFNA(INDEX(drug_codes,MATCH(loaded!AY904,drug,0)),""))</f>
        <v>#N/A</v>
      </c>
      <c r="AA904" t="e">
        <f>IF(M904=2,"",_xlfn.IFNA(INDEX(drug_codes,MATCH(loaded!BA904,drug,0)),""))</f>
        <v>#N/A</v>
      </c>
      <c r="AB904" t="e">
        <f>INDEX(MTT_codes,MATCH(loaded!BC904,MTT,0))</f>
        <v>#N/A</v>
      </c>
      <c r="AC904" t="str">
        <f>_xlfn.IFNA(INDEX(MTT_codes,MATCH(loaded!BE904,MTT,0)),"")</f>
        <v/>
      </c>
      <c r="AD904" t="str">
        <f>_xlfn.IFNA(INDEX(MTT_codes,MATCH(loaded!BG904,MTT,0)),"")</f>
        <v/>
      </c>
      <c r="AE904" t="str">
        <f>_xlfn.IFNA(INDEX(MTT_codes,MATCH(loaded!BI904,MTT,0)),"")</f>
        <v/>
      </c>
      <c r="AF904" t="str">
        <f>_xlfn.IFNA(INDEX(MTT_codes,MATCH(loaded!BK904,MTT,0)),"")</f>
        <v/>
      </c>
      <c r="AG904" t="str">
        <f>_xlfn.IFNA(INDEX(MTT_codes,MATCH(loaded!BM904,MTT,0)),"")</f>
        <v/>
      </c>
      <c r="AH904" t="e">
        <f>INDEX(liv_ar_codes,MATCH(loaded!BO904,liv_ar,0))</f>
        <v>#N/A</v>
      </c>
      <c r="AI904" t="str">
        <f>_xlfn.IFNA(INDEX(MTT_codes,MATCH(loaded!BQ904,MTT,0)),"")</f>
        <v/>
      </c>
      <c r="AJ904">
        <f>_xlfn.IFNA(INDEX(mental_codes,MATCH(loaded!BS904,mental,0)),9)</f>
        <v>9</v>
      </c>
    </row>
    <row r="905" spans="2:36">
      <c r="B905">
        <f>loaded!C905</f>
        <v>0</v>
      </c>
      <c r="C905">
        <f>loaded!I905</f>
        <v>0</v>
      </c>
      <c r="D905">
        <f>IF(loaded!K905="Male",1,IF(loaded!K905="Female",2,9))</f>
        <v>9</v>
      </c>
      <c r="E905" s="89" t="e">
        <f>IF(stats!$Y$13,DATE(RIGHT(loaded!M905,4),MID(loaded!M905,3,2),LEFT(loaded!M905,2)),DATE(RIGHT(loaded!M905,4), MID(loaded!M905,4,2),LEFT(loaded!M905,2)))</f>
        <v>#VALUE!</v>
      </c>
      <c r="F905" s="67" t="e">
        <f t="shared" si="28"/>
        <v>#VALUE!</v>
      </c>
      <c r="G905" t="str">
        <f>LEFT(loaded!O905,3)</f>
        <v/>
      </c>
      <c r="H905" s="67" t="str">
        <f>_xlfn.IFNA(INDEX(cntry_codes,MATCH(loaded!Q905,countries,0)),IF(loaded!Q905="","0003",""))</f>
        <v>0003</v>
      </c>
      <c r="I905" t="e">
        <f>INDEX(atsi_codes,MATCH(loaded!S905,atsi,0))</f>
        <v>#N/A</v>
      </c>
      <c r="J905" t="e">
        <f>INDEX(lang_codes,MATCH(loaded!U905,lang,0))</f>
        <v>#N/A</v>
      </c>
      <c r="K905" s="6">
        <f>loaded!W905</f>
        <v>0</v>
      </c>
      <c r="L905" t="e">
        <f>INDEX(us_acc_codes,MATCH(loaded!Y905,us_acc,0))</f>
        <v>#N/A</v>
      </c>
      <c r="M905" t="e">
        <f>INDEX(client_codes,MATCH(loaded!AA905,client,0))</f>
        <v>#N/A</v>
      </c>
      <c r="N905" t="e">
        <f>INDEX(src_ref_codes,MATCH(loaded!AC905,src_ref,0))</f>
        <v>#N/A</v>
      </c>
      <c r="O905" s="89" t="e">
        <f>IF(stats!$Y$13,DATE(RIGHT(loaded!AE905,4),MID(loaded!AE905,3,2),LEFT(loaded!AE905,2)),DATE(RIGHT(loaded!AE905,4),MID(loaded!AE905,4,2),LEFT(loaded!AE905,2)))</f>
        <v>#VALUE!</v>
      </c>
      <c r="P905" s="89" t="e">
        <f>IF(stats!$Y$13,DATE(RIGHT(loaded!AG905,4),MID(loaded!AG905,3,2),LEFT(loaded!AG905,2)),DATE(RIGHT(loaded!AG905,4),MID(loaded!AG905,4,2),LEFT(loaded!AG905,2)))</f>
        <v>#VALUE!</v>
      </c>
      <c r="Q905" s="67" t="e">
        <f t="shared" si="29"/>
        <v>#VALUE!</v>
      </c>
      <c r="R905" t="e">
        <f>INDEX(reces_codes,MATCH(loaded!AI905,reason,0))</f>
        <v>#N/A</v>
      </c>
      <c r="S905" t="e">
        <f>INDEX(TDS_codes,MATCH(loaded!AK905,TDS,0))</f>
        <v>#N/A</v>
      </c>
      <c r="T905" t="e">
        <f>IF(M905=2,"",INDEX(method_codes,MATCH(loaded!AM905,method,0)))</f>
        <v>#N/A</v>
      </c>
      <c r="U905" t="e">
        <f>IF(M905=2,"",INDEX(inj_codes,MATCH(loaded!AO905,inj,0)))</f>
        <v>#N/A</v>
      </c>
      <c r="V905" t="e">
        <f>IF(M905=2,"",INDEX(drug_codes,MATCH(loaded!AQ905,drug,0)))</f>
        <v>#N/A</v>
      </c>
      <c r="W905" t="e">
        <f>IF(M905=2,"",_xlfn.IFNA(INDEX(drug_codes,MATCH(loaded!AS905,drug,0)),""))</f>
        <v>#N/A</v>
      </c>
      <c r="X905" t="e">
        <f>IF(M905=2,"",_xlfn.IFNA(INDEX(drug_codes,MATCH(loaded!AU905,drug,0)),""))</f>
        <v>#N/A</v>
      </c>
      <c r="Y905" t="e">
        <f>IF(M905=2,"",_xlfn.IFNA(INDEX(drug_codes,MATCH(loaded!AW905,drug,0)),""))</f>
        <v>#N/A</v>
      </c>
      <c r="Z905" t="e">
        <f>IF(M905=2,"",_xlfn.IFNA(INDEX(drug_codes,MATCH(loaded!AY905,drug,0)),""))</f>
        <v>#N/A</v>
      </c>
      <c r="AA905" t="e">
        <f>IF(M905=2,"",_xlfn.IFNA(INDEX(drug_codes,MATCH(loaded!BA905,drug,0)),""))</f>
        <v>#N/A</v>
      </c>
      <c r="AB905" t="e">
        <f>INDEX(MTT_codes,MATCH(loaded!BC905,MTT,0))</f>
        <v>#N/A</v>
      </c>
      <c r="AC905" t="str">
        <f>_xlfn.IFNA(INDEX(MTT_codes,MATCH(loaded!BE905,MTT,0)),"")</f>
        <v/>
      </c>
      <c r="AD905" t="str">
        <f>_xlfn.IFNA(INDEX(MTT_codes,MATCH(loaded!BG905,MTT,0)),"")</f>
        <v/>
      </c>
      <c r="AE905" t="str">
        <f>_xlfn.IFNA(INDEX(MTT_codes,MATCH(loaded!BI905,MTT,0)),"")</f>
        <v/>
      </c>
      <c r="AF905" t="str">
        <f>_xlfn.IFNA(INDEX(MTT_codes,MATCH(loaded!BK905,MTT,0)),"")</f>
        <v/>
      </c>
      <c r="AG905" t="str">
        <f>_xlfn.IFNA(INDEX(MTT_codes,MATCH(loaded!BM905,MTT,0)),"")</f>
        <v/>
      </c>
      <c r="AH905" t="e">
        <f>INDEX(liv_ar_codes,MATCH(loaded!BO905,liv_ar,0))</f>
        <v>#N/A</v>
      </c>
      <c r="AI905" t="str">
        <f>_xlfn.IFNA(INDEX(MTT_codes,MATCH(loaded!BQ905,MTT,0)),"")</f>
        <v/>
      </c>
      <c r="AJ905">
        <f>_xlfn.IFNA(INDEX(mental_codes,MATCH(loaded!BS905,mental,0)),9)</f>
        <v>9</v>
      </c>
    </row>
    <row r="906" spans="2:36">
      <c r="B906">
        <f>loaded!C906</f>
        <v>0</v>
      </c>
      <c r="C906">
        <f>loaded!I906</f>
        <v>0</v>
      </c>
      <c r="D906">
        <f>IF(loaded!K906="Male",1,IF(loaded!K906="Female",2,9))</f>
        <v>9</v>
      </c>
      <c r="E906" s="89" t="e">
        <f>IF(stats!$Y$13,DATE(RIGHT(loaded!M906,4),MID(loaded!M906,3,2),LEFT(loaded!M906,2)),DATE(RIGHT(loaded!M906,4), MID(loaded!M906,4,2),LEFT(loaded!M906,2)))</f>
        <v>#VALUE!</v>
      </c>
      <c r="F906" s="67" t="e">
        <f t="shared" si="28"/>
        <v>#VALUE!</v>
      </c>
      <c r="G906" t="str">
        <f>LEFT(loaded!O906,3)</f>
        <v/>
      </c>
      <c r="H906" s="67" t="str">
        <f>_xlfn.IFNA(INDEX(cntry_codes,MATCH(loaded!Q906,countries,0)),IF(loaded!Q906="","0003",""))</f>
        <v>0003</v>
      </c>
      <c r="I906" t="e">
        <f>INDEX(atsi_codes,MATCH(loaded!S906,atsi,0))</f>
        <v>#N/A</v>
      </c>
      <c r="J906" t="e">
        <f>INDEX(lang_codes,MATCH(loaded!U906,lang,0))</f>
        <v>#N/A</v>
      </c>
      <c r="K906" s="6">
        <f>loaded!W906</f>
        <v>0</v>
      </c>
      <c r="L906" t="e">
        <f>INDEX(us_acc_codes,MATCH(loaded!Y906,us_acc,0))</f>
        <v>#N/A</v>
      </c>
      <c r="M906" t="e">
        <f>INDEX(client_codes,MATCH(loaded!AA906,client,0))</f>
        <v>#N/A</v>
      </c>
      <c r="N906" t="e">
        <f>INDEX(src_ref_codes,MATCH(loaded!AC906,src_ref,0))</f>
        <v>#N/A</v>
      </c>
      <c r="O906" s="89" t="e">
        <f>IF(stats!$Y$13,DATE(RIGHT(loaded!AE906,4),MID(loaded!AE906,3,2),LEFT(loaded!AE906,2)),DATE(RIGHT(loaded!AE906,4),MID(loaded!AE906,4,2),LEFT(loaded!AE906,2)))</f>
        <v>#VALUE!</v>
      </c>
      <c r="P906" s="89" t="e">
        <f>IF(stats!$Y$13,DATE(RIGHT(loaded!AG906,4),MID(loaded!AG906,3,2),LEFT(loaded!AG906,2)),DATE(RIGHT(loaded!AG906,4),MID(loaded!AG906,4,2),LEFT(loaded!AG906,2)))</f>
        <v>#VALUE!</v>
      </c>
      <c r="Q906" s="67" t="e">
        <f t="shared" si="29"/>
        <v>#VALUE!</v>
      </c>
      <c r="R906" t="e">
        <f>INDEX(reces_codes,MATCH(loaded!AI906,reason,0))</f>
        <v>#N/A</v>
      </c>
      <c r="S906" t="e">
        <f>INDEX(TDS_codes,MATCH(loaded!AK906,TDS,0))</f>
        <v>#N/A</v>
      </c>
      <c r="T906" t="e">
        <f>IF(M906=2,"",INDEX(method_codes,MATCH(loaded!AM906,method,0)))</f>
        <v>#N/A</v>
      </c>
      <c r="U906" t="e">
        <f>IF(M906=2,"",INDEX(inj_codes,MATCH(loaded!AO906,inj,0)))</f>
        <v>#N/A</v>
      </c>
      <c r="V906" t="e">
        <f>IF(M906=2,"",INDEX(drug_codes,MATCH(loaded!AQ906,drug,0)))</f>
        <v>#N/A</v>
      </c>
      <c r="W906" t="e">
        <f>IF(M906=2,"",_xlfn.IFNA(INDEX(drug_codes,MATCH(loaded!AS906,drug,0)),""))</f>
        <v>#N/A</v>
      </c>
      <c r="X906" t="e">
        <f>IF(M906=2,"",_xlfn.IFNA(INDEX(drug_codes,MATCH(loaded!AU906,drug,0)),""))</f>
        <v>#N/A</v>
      </c>
      <c r="Y906" t="e">
        <f>IF(M906=2,"",_xlfn.IFNA(INDEX(drug_codes,MATCH(loaded!AW906,drug,0)),""))</f>
        <v>#N/A</v>
      </c>
      <c r="Z906" t="e">
        <f>IF(M906=2,"",_xlfn.IFNA(INDEX(drug_codes,MATCH(loaded!AY906,drug,0)),""))</f>
        <v>#N/A</v>
      </c>
      <c r="AA906" t="e">
        <f>IF(M906=2,"",_xlfn.IFNA(INDEX(drug_codes,MATCH(loaded!BA906,drug,0)),""))</f>
        <v>#N/A</v>
      </c>
      <c r="AB906" t="e">
        <f>INDEX(MTT_codes,MATCH(loaded!BC906,MTT,0))</f>
        <v>#N/A</v>
      </c>
      <c r="AC906" t="str">
        <f>_xlfn.IFNA(INDEX(MTT_codes,MATCH(loaded!BE906,MTT,0)),"")</f>
        <v/>
      </c>
      <c r="AD906" t="str">
        <f>_xlfn.IFNA(INDEX(MTT_codes,MATCH(loaded!BG906,MTT,0)),"")</f>
        <v/>
      </c>
      <c r="AE906" t="str">
        <f>_xlfn.IFNA(INDEX(MTT_codes,MATCH(loaded!BI906,MTT,0)),"")</f>
        <v/>
      </c>
      <c r="AF906" t="str">
        <f>_xlfn.IFNA(INDEX(MTT_codes,MATCH(loaded!BK906,MTT,0)),"")</f>
        <v/>
      </c>
      <c r="AG906" t="str">
        <f>_xlfn.IFNA(INDEX(MTT_codes,MATCH(loaded!BM906,MTT,0)),"")</f>
        <v/>
      </c>
      <c r="AH906" t="e">
        <f>INDEX(liv_ar_codes,MATCH(loaded!BO906,liv_ar,0))</f>
        <v>#N/A</v>
      </c>
      <c r="AI906" t="str">
        <f>_xlfn.IFNA(INDEX(MTT_codes,MATCH(loaded!BQ906,MTT,0)),"")</f>
        <v/>
      </c>
      <c r="AJ906">
        <f>_xlfn.IFNA(INDEX(mental_codes,MATCH(loaded!BS906,mental,0)),9)</f>
        <v>9</v>
      </c>
    </row>
    <row r="907" spans="2:36">
      <c r="B907">
        <f>loaded!C907</f>
        <v>0</v>
      </c>
      <c r="C907">
        <f>loaded!I907</f>
        <v>0</v>
      </c>
      <c r="D907">
        <f>IF(loaded!K907="Male",1,IF(loaded!K907="Female",2,9))</f>
        <v>9</v>
      </c>
      <c r="E907" s="89" t="e">
        <f>IF(stats!$Y$13,DATE(RIGHT(loaded!M907,4),MID(loaded!M907,3,2),LEFT(loaded!M907,2)),DATE(RIGHT(loaded!M907,4), MID(loaded!M907,4,2),LEFT(loaded!M907,2)))</f>
        <v>#VALUE!</v>
      </c>
      <c r="F907" s="67" t="e">
        <f t="shared" si="28"/>
        <v>#VALUE!</v>
      </c>
      <c r="G907" t="str">
        <f>LEFT(loaded!O907,3)</f>
        <v/>
      </c>
      <c r="H907" s="67" t="str">
        <f>_xlfn.IFNA(INDEX(cntry_codes,MATCH(loaded!Q907,countries,0)),IF(loaded!Q907="","0003",""))</f>
        <v>0003</v>
      </c>
      <c r="I907" t="e">
        <f>INDEX(atsi_codes,MATCH(loaded!S907,atsi,0))</f>
        <v>#N/A</v>
      </c>
      <c r="J907" t="e">
        <f>INDEX(lang_codes,MATCH(loaded!U907,lang,0))</f>
        <v>#N/A</v>
      </c>
      <c r="K907" s="6">
        <f>loaded!W907</f>
        <v>0</v>
      </c>
      <c r="L907" t="e">
        <f>INDEX(us_acc_codes,MATCH(loaded!Y907,us_acc,0))</f>
        <v>#N/A</v>
      </c>
      <c r="M907" t="e">
        <f>INDEX(client_codes,MATCH(loaded!AA907,client,0))</f>
        <v>#N/A</v>
      </c>
      <c r="N907" t="e">
        <f>INDEX(src_ref_codes,MATCH(loaded!AC907,src_ref,0))</f>
        <v>#N/A</v>
      </c>
      <c r="O907" s="89" t="e">
        <f>IF(stats!$Y$13,DATE(RIGHT(loaded!AE907,4),MID(loaded!AE907,3,2),LEFT(loaded!AE907,2)),DATE(RIGHT(loaded!AE907,4),MID(loaded!AE907,4,2),LEFT(loaded!AE907,2)))</f>
        <v>#VALUE!</v>
      </c>
      <c r="P907" s="89" t="e">
        <f>IF(stats!$Y$13,DATE(RIGHT(loaded!AG907,4),MID(loaded!AG907,3,2),LEFT(loaded!AG907,2)),DATE(RIGHT(loaded!AG907,4),MID(loaded!AG907,4,2),LEFT(loaded!AG907,2)))</f>
        <v>#VALUE!</v>
      </c>
      <c r="Q907" s="67" t="e">
        <f t="shared" si="29"/>
        <v>#VALUE!</v>
      </c>
      <c r="R907" t="e">
        <f>INDEX(reces_codes,MATCH(loaded!AI907,reason,0))</f>
        <v>#N/A</v>
      </c>
      <c r="S907" t="e">
        <f>INDEX(TDS_codes,MATCH(loaded!AK907,TDS,0))</f>
        <v>#N/A</v>
      </c>
      <c r="T907" t="e">
        <f>IF(M907=2,"",INDEX(method_codes,MATCH(loaded!AM907,method,0)))</f>
        <v>#N/A</v>
      </c>
      <c r="U907" t="e">
        <f>IF(M907=2,"",INDEX(inj_codes,MATCH(loaded!AO907,inj,0)))</f>
        <v>#N/A</v>
      </c>
      <c r="V907" t="e">
        <f>IF(M907=2,"",INDEX(drug_codes,MATCH(loaded!AQ907,drug,0)))</f>
        <v>#N/A</v>
      </c>
      <c r="W907" t="e">
        <f>IF(M907=2,"",_xlfn.IFNA(INDEX(drug_codes,MATCH(loaded!AS907,drug,0)),""))</f>
        <v>#N/A</v>
      </c>
      <c r="X907" t="e">
        <f>IF(M907=2,"",_xlfn.IFNA(INDEX(drug_codes,MATCH(loaded!AU907,drug,0)),""))</f>
        <v>#N/A</v>
      </c>
      <c r="Y907" t="e">
        <f>IF(M907=2,"",_xlfn.IFNA(INDEX(drug_codes,MATCH(loaded!AW907,drug,0)),""))</f>
        <v>#N/A</v>
      </c>
      <c r="Z907" t="e">
        <f>IF(M907=2,"",_xlfn.IFNA(INDEX(drug_codes,MATCH(loaded!AY907,drug,0)),""))</f>
        <v>#N/A</v>
      </c>
      <c r="AA907" t="e">
        <f>IF(M907=2,"",_xlfn.IFNA(INDEX(drug_codes,MATCH(loaded!BA907,drug,0)),""))</f>
        <v>#N/A</v>
      </c>
      <c r="AB907" t="e">
        <f>INDEX(MTT_codes,MATCH(loaded!BC907,MTT,0))</f>
        <v>#N/A</v>
      </c>
      <c r="AC907" t="str">
        <f>_xlfn.IFNA(INDEX(MTT_codes,MATCH(loaded!BE907,MTT,0)),"")</f>
        <v/>
      </c>
      <c r="AD907" t="str">
        <f>_xlfn.IFNA(INDEX(MTT_codes,MATCH(loaded!BG907,MTT,0)),"")</f>
        <v/>
      </c>
      <c r="AE907" t="str">
        <f>_xlfn.IFNA(INDEX(MTT_codes,MATCH(loaded!BI907,MTT,0)),"")</f>
        <v/>
      </c>
      <c r="AF907" t="str">
        <f>_xlfn.IFNA(INDEX(MTT_codes,MATCH(loaded!BK907,MTT,0)),"")</f>
        <v/>
      </c>
      <c r="AG907" t="str">
        <f>_xlfn.IFNA(INDEX(MTT_codes,MATCH(loaded!BM907,MTT,0)),"")</f>
        <v/>
      </c>
      <c r="AH907" t="e">
        <f>INDEX(liv_ar_codes,MATCH(loaded!BO907,liv_ar,0))</f>
        <v>#N/A</v>
      </c>
      <c r="AI907" t="str">
        <f>_xlfn.IFNA(INDEX(MTT_codes,MATCH(loaded!BQ907,MTT,0)),"")</f>
        <v/>
      </c>
      <c r="AJ907">
        <f>_xlfn.IFNA(INDEX(mental_codes,MATCH(loaded!BS907,mental,0)),9)</f>
        <v>9</v>
      </c>
    </row>
    <row r="908" spans="2:36">
      <c r="B908">
        <f>loaded!C908</f>
        <v>0</v>
      </c>
      <c r="C908">
        <f>loaded!I908</f>
        <v>0</v>
      </c>
      <c r="D908">
        <f>IF(loaded!K908="Male",1,IF(loaded!K908="Female",2,9))</f>
        <v>9</v>
      </c>
      <c r="E908" s="89" t="e">
        <f>IF(stats!$Y$13,DATE(RIGHT(loaded!M908,4),MID(loaded!M908,3,2),LEFT(loaded!M908,2)),DATE(RIGHT(loaded!M908,4), MID(loaded!M908,4,2),LEFT(loaded!M908,2)))</f>
        <v>#VALUE!</v>
      </c>
      <c r="F908" s="67" t="e">
        <f t="shared" si="28"/>
        <v>#VALUE!</v>
      </c>
      <c r="G908" t="str">
        <f>LEFT(loaded!O908,3)</f>
        <v/>
      </c>
      <c r="H908" s="67" t="str">
        <f>_xlfn.IFNA(INDEX(cntry_codes,MATCH(loaded!Q908,countries,0)),IF(loaded!Q908="","0003",""))</f>
        <v>0003</v>
      </c>
      <c r="I908" t="e">
        <f>INDEX(atsi_codes,MATCH(loaded!S908,atsi,0))</f>
        <v>#N/A</v>
      </c>
      <c r="J908" t="e">
        <f>INDEX(lang_codes,MATCH(loaded!U908,lang,0))</f>
        <v>#N/A</v>
      </c>
      <c r="K908" s="6">
        <f>loaded!W908</f>
        <v>0</v>
      </c>
      <c r="L908" t="e">
        <f>INDEX(us_acc_codes,MATCH(loaded!Y908,us_acc,0))</f>
        <v>#N/A</v>
      </c>
      <c r="M908" t="e">
        <f>INDEX(client_codes,MATCH(loaded!AA908,client,0))</f>
        <v>#N/A</v>
      </c>
      <c r="N908" t="e">
        <f>INDEX(src_ref_codes,MATCH(loaded!AC908,src_ref,0))</f>
        <v>#N/A</v>
      </c>
      <c r="O908" s="89" t="e">
        <f>IF(stats!$Y$13,DATE(RIGHT(loaded!AE908,4),MID(loaded!AE908,3,2),LEFT(loaded!AE908,2)),DATE(RIGHT(loaded!AE908,4),MID(loaded!AE908,4,2),LEFT(loaded!AE908,2)))</f>
        <v>#VALUE!</v>
      </c>
      <c r="P908" s="89" t="e">
        <f>IF(stats!$Y$13,DATE(RIGHT(loaded!AG908,4),MID(loaded!AG908,3,2),LEFT(loaded!AG908,2)),DATE(RIGHT(loaded!AG908,4),MID(loaded!AG908,4,2),LEFT(loaded!AG908,2)))</f>
        <v>#VALUE!</v>
      </c>
      <c r="Q908" s="67" t="e">
        <f t="shared" si="29"/>
        <v>#VALUE!</v>
      </c>
      <c r="R908" t="e">
        <f>INDEX(reces_codes,MATCH(loaded!AI908,reason,0))</f>
        <v>#N/A</v>
      </c>
      <c r="S908" t="e">
        <f>INDEX(TDS_codes,MATCH(loaded!AK908,TDS,0))</f>
        <v>#N/A</v>
      </c>
      <c r="T908" t="e">
        <f>IF(M908=2,"",INDEX(method_codes,MATCH(loaded!AM908,method,0)))</f>
        <v>#N/A</v>
      </c>
      <c r="U908" t="e">
        <f>IF(M908=2,"",INDEX(inj_codes,MATCH(loaded!AO908,inj,0)))</f>
        <v>#N/A</v>
      </c>
      <c r="V908" t="e">
        <f>IF(M908=2,"",INDEX(drug_codes,MATCH(loaded!AQ908,drug,0)))</f>
        <v>#N/A</v>
      </c>
      <c r="W908" t="e">
        <f>IF(M908=2,"",_xlfn.IFNA(INDEX(drug_codes,MATCH(loaded!AS908,drug,0)),""))</f>
        <v>#N/A</v>
      </c>
      <c r="X908" t="e">
        <f>IF(M908=2,"",_xlfn.IFNA(INDEX(drug_codes,MATCH(loaded!AU908,drug,0)),""))</f>
        <v>#N/A</v>
      </c>
      <c r="Y908" t="e">
        <f>IF(M908=2,"",_xlfn.IFNA(INDEX(drug_codes,MATCH(loaded!AW908,drug,0)),""))</f>
        <v>#N/A</v>
      </c>
      <c r="Z908" t="e">
        <f>IF(M908=2,"",_xlfn.IFNA(INDEX(drug_codes,MATCH(loaded!AY908,drug,0)),""))</f>
        <v>#N/A</v>
      </c>
      <c r="AA908" t="e">
        <f>IF(M908=2,"",_xlfn.IFNA(INDEX(drug_codes,MATCH(loaded!BA908,drug,0)),""))</f>
        <v>#N/A</v>
      </c>
      <c r="AB908" t="e">
        <f>INDEX(MTT_codes,MATCH(loaded!BC908,MTT,0))</f>
        <v>#N/A</v>
      </c>
      <c r="AC908" t="str">
        <f>_xlfn.IFNA(INDEX(MTT_codes,MATCH(loaded!BE908,MTT,0)),"")</f>
        <v/>
      </c>
      <c r="AD908" t="str">
        <f>_xlfn.IFNA(INDEX(MTT_codes,MATCH(loaded!BG908,MTT,0)),"")</f>
        <v/>
      </c>
      <c r="AE908" t="str">
        <f>_xlfn.IFNA(INDEX(MTT_codes,MATCH(loaded!BI908,MTT,0)),"")</f>
        <v/>
      </c>
      <c r="AF908" t="str">
        <f>_xlfn.IFNA(INDEX(MTT_codes,MATCH(loaded!BK908,MTT,0)),"")</f>
        <v/>
      </c>
      <c r="AG908" t="str">
        <f>_xlfn.IFNA(INDEX(MTT_codes,MATCH(loaded!BM908,MTT,0)),"")</f>
        <v/>
      </c>
      <c r="AH908" t="e">
        <f>INDEX(liv_ar_codes,MATCH(loaded!BO908,liv_ar,0))</f>
        <v>#N/A</v>
      </c>
      <c r="AI908" t="str">
        <f>_xlfn.IFNA(INDEX(MTT_codes,MATCH(loaded!BQ908,MTT,0)),"")</f>
        <v/>
      </c>
      <c r="AJ908">
        <f>_xlfn.IFNA(INDEX(mental_codes,MATCH(loaded!BS908,mental,0)),9)</f>
        <v>9</v>
      </c>
    </row>
    <row r="909" spans="2:36">
      <c r="B909">
        <f>loaded!C909</f>
        <v>0</v>
      </c>
      <c r="C909">
        <f>loaded!I909</f>
        <v>0</v>
      </c>
      <c r="D909">
        <f>IF(loaded!K909="Male",1,IF(loaded!K909="Female",2,9))</f>
        <v>9</v>
      </c>
      <c r="E909" s="89" t="e">
        <f>IF(stats!$Y$13,DATE(RIGHT(loaded!M909,4),MID(loaded!M909,3,2),LEFT(loaded!M909,2)),DATE(RIGHT(loaded!M909,4), MID(loaded!M909,4,2),LEFT(loaded!M909,2)))</f>
        <v>#VALUE!</v>
      </c>
      <c r="F909" s="67" t="e">
        <f t="shared" si="28"/>
        <v>#VALUE!</v>
      </c>
      <c r="G909" t="str">
        <f>LEFT(loaded!O909,3)</f>
        <v/>
      </c>
      <c r="H909" s="67" t="str">
        <f>_xlfn.IFNA(INDEX(cntry_codes,MATCH(loaded!Q909,countries,0)),IF(loaded!Q909="","0003",""))</f>
        <v>0003</v>
      </c>
      <c r="I909" t="e">
        <f>INDEX(atsi_codes,MATCH(loaded!S909,atsi,0))</f>
        <v>#N/A</v>
      </c>
      <c r="J909" t="e">
        <f>INDEX(lang_codes,MATCH(loaded!U909,lang,0))</f>
        <v>#N/A</v>
      </c>
      <c r="K909" s="6">
        <f>loaded!W909</f>
        <v>0</v>
      </c>
      <c r="L909" t="e">
        <f>INDEX(us_acc_codes,MATCH(loaded!Y909,us_acc,0))</f>
        <v>#N/A</v>
      </c>
      <c r="M909" t="e">
        <f>INDEX(client_codes,MATCH(loaded!AA909,client,0))</f>
        <v>#N/A</v>
      </c>
      <c r="N909" t="e">
        <f>INDEX(src_ref_codes,MATCH(loaded!AC909,src_ref,0))</f>
        <v>#N/A</v>
      </c>
      <c r="O909" s="89" t="e">
        <f>IF(stats!$Y$13,DATE(RIGHT(loaded!AE909,4),MID(loaded!AE909,3,2),LEFT(loaded!AE909,2)),DATE(RIGHT(loaded!AE909,4),MID(loaded!AE909,4,2),LEFT(loaded!AE909,2)))</f>
        <v>#VALUE!</v>
      </c>
      <c r="P909" s="89" t="e">
        <f>IF(stats!$Y$13,DATE(RIGHT(loaded!AG909,4),MID(loaded!AG909,3,2),LEFT(loaded!AG909,2)),DATE(RIGHT(loaded!AG909,4),MID(loaded!AG909,4,2),LEFT(loaded!AG909,2)))</f>
        <v>#VALUE!</v>
      </c>
      <c r="Q909" s="67" t="e">
        <f t="shared" si="29"/>
        <v>#VALUE!</v>
      </c>
      <c r="R909" t="e">
        <f>INDEX(reces_codes,MATCH(loaded!AI909,reason,0))</f>
        <v>#N/A</v>
      </c>
      <c r="S909" t="e">
        <f>INDEX(TDS_codes,MATCH(loaded!AK909,TDS,0))</f>
        <v>#N/A</v>
      </c>
      <c r="T909" t="e">
        <f>IF(M909=2,"",INDEX(method_codes,MATCH(loaded!AM909,method,0)))</f>
        <v>#N/A</v>
      </c>
      <c r="U909" t="e">
        <f>IF(M909=2,"",INDEX(inj_codes,MATCH(loaded!AO909,inj,0)))</f>
        <v>#N/A</v>
      </c>
      <c r="V909" t="e">
        <f>IF(M909=2,"",INDEX(drug_codes,MATCH(loaded!AQ909,drug,0)))</f>
        <v>#N/A</v>
      </c>
      <c r="W909" t="e">
        <f>IF(M909=2,"",_xlfn.IFNA(INDEX(drug_codes,MATCH(loaded!AS909,drug,0)),""))</f>
        <v>#N/A</v>
      </c>
      <c r="X909" t="e">
        <f>IF(M909=2,"",_xlfn.IFNA(INDEX(drug_codes,MATCH(loaded!AU909,drug,0)),""))</f>
        <v>#N/A</v>
      </c>
      <c r="Y909" t="e">
        <f>IF(M909=2,"",_xlfn.IFNA(INDEX(drug_codes,MATCH(loaded!AW909,drug,0)),""))</f>
        <v>#N/A</v>
      </c>
      <c r="Z909" t="e">
        <f>IF(M909=2,"",_xlfn.IFNA(INDEX(drug_codes,MATCH(loaded!AY909,drug,0)),""))</f>
        <v>#N/A</v>
      </c>
      <c r="AA909" t="e">
        <f>IF(M909=2,"",_xlfn.IFNA(INDEX(drug_codes,MATCH(loaded!BA909,drug,0)),""))</f>
        <v>#N/A</v>
      </c>
      <c r="AB909" t="e">
        <f>INDEX(MTT_codes,MATCH(loaded!BC909,MTT,0))</f>
        <v>#N/A</v>
      </c>
      <c r="AC909" t="str">
        <f>_xlfn.IFNA(INDEX(MTT_codes,MATCH(loaded!BE909,MTT,0)),"")</f>
        <v/>
      </c>
      <c r="AD909" t="str">
        <f>_xlfn.IFNA(INDEX(MTT_codes,MATCH(loaded!BG909,MTT,0)),"")</f>
        <v/>
      </c>
      <c r="AE909" t="str">
        <f>_xlfn.IFNA(INDEX(MTT_codes,MATCH(loaded!BI909,MTT,0)),"")</f>
        <v/>
      </c>
      <c r="AF909" t="str">
        <f>_xlfn.IFNA(INDEX(MTT_codes,MATCH(loaded!BK909,MTT,0)),"")</f>
        <v/>
      </c>
      <c r="AG909" t="str">
        <f>_xlfn.IFNA(INDEX(MTT_codes,MATCH(loaded!BM909,MTT,0)),"")</f>
        <v/>
      </c>
      <c r="AH909" t="e">
        <f>INDEX(liv_ar_codes,MATCH(loaded!BO909,liv_ar,0))</f>
        <v>#N/A</v>
      </c>
      <c r="AI909" t="str">
        <f>_xlfn.IFNA(INDEX(MTT_codes,MATCH(loaded!BQ909,MTT,0)),"")</f>
        <v/>
      </c>
      <c r="AJ909">
        <f>_xlfn.IFNA(INDEX(mental_codes,MATCH(loaded!BS909,mental,0)),9)</f>
        <v>9</v>
      </c>
    </row>
    <row r="910" spans="2:36">
      <c r="B910">
        <f>loaded!C910</f>
        <v>0</v>
      </c>
      <c r="C910">
        <f>loaded!I910</f>
        <v>0</v>
      </c>
      <c r="D910">
        <f>IF(loaded!K910="Male",1,IF(loaded!K910="Female",2,9))</f>
        <v>9</v>
      </c>
      <c r="E910" s="89" t="e">
        <f>IF(stats!$Y$13,DATE(RIGHT(loaded!M910,4),MID(loaded!M910,3,2),LEFT(loaded!M910,2)),DATE(RIGHT(loaded!M910,4), MID(loaded!M910,4,2),LEFT(loaded!M910,2)))</f>
        <v>#VALUE!</v>
      </c>
      <c r="F910" s="67" t="e">
        <f t="shared" si="28"/>
        <v>#VALUE!</v>
      </c>
      <c r="G910" t="str">
        <f>LEFT(loaded!O910,3)</f>
        <v/>
      </c>
      <c r="H910" s="67" t="str">
        <f>_xlfn.IFNA(INDEX(cntry_codes,MATCH(loaded!Q910,countries,0)),IF(loaded!Q910="","0003",""))</f>
        <v>0003</v>
      </c>
      <c r="I910" t="e">
        <f>INDEX(atsi_codes,MATCH(loaded!S910,atsi,0))</f>
        <v>#N/A</v>
      </c>
      <c r="J910" t="e">
        <f>INDEX(lang_codes,MATCH(loaded!U910,lang,0))</f>
        <v>#N/A</v>
      </c>
      <c r="K910" s="6">
        <f>loaded!W910</f>
        <v>0</v>
      </c>
      <c r="L910" t="e">
        <f>INDEX(us_acc_codes,MATCH(loaded!Y910,us_acc,0))</f>
        <v>#N/A</v>
      </c>
      <c r="M910" t="e">
        <f>INDEX(client_codes,MATCH(loaded!AA910,client,0))</f>
        <v>#N/A</v>
      </c>
      <c r="N910" t="e">
        <f>INDEX(src_ref_codes,MATCH(loaded!AC910,src_ref,0))</f>
        <v>#N/A</v>
      </c>
      <c r="O910" s="89" t="e">
        <f>IF(stats!$Y$13,DATE(RIGHT(loaded!AE910,4),MID(loaded!AE910,3,2),LEFT(loaded!AE910,2)),DATE(RIGHT(loaded!AE910,4),MID(loaded!AE910,4,2),LEFT(loaded!AE910,2)))</f>
        <v>#VALUE!</v>
      </c>
      <c r="P910" s="89" t="e">
        <f>IF(stats!$Y$13,DATE(RIGHT(loaded!AG910,4),MID(loaded!AG910,3,2),LEFT(loaded!AG910,2)),DATE(RIGHT(loaded!AG910,4),MID(loaded!AG910,4,2),LEFT(loaded!AG910,2)))</f>
        <v>#VALUE!</v>
      </c>
      <c r="Q910" s="67" t="e">
        <f t="shared" si="29"/>
        <v>#VALUE!</v>
      </c>
      <c r="R910" t="e">
        <f>INDEX(reces_codes,MATCH(loaded!AI910,reason,0))</f>
        <v>#N/A</v>
      </c>
      <c r="S910" t="e">
        <f>INDEX(TDS_codes,MATCH(loaded!AK910,TDS,0))</f>
        <v>#N/A</v>
      </c>
      <c r="T910" t="e">
        <f>IF(M910=2,"",INDEX(method_codes,MATCH(loaded!AM910,method,0)))</f>
        <v>#N/A</v>
      </c>
      <c r="U910" t="e">
        <f>IF(M910=2,"",INDEX(inj_codes,MATCH(loaded!AO910,inj,0)))</f>
        <v>#N/A</v>
      </c>
      <c r="V910" t="e">
        <f>IF(M910=2,"",INDEX(drug_codes,MATCH(loaded!AQ910,drug,0)))</f>
        <v>#N/A</v>
      </c>
      <c r="W910" t="e">
        <f>IF(M910=2,"",_xlfn.IFNA(INDEX(drug_codes,MATCH(loaded!AS910,drug,0)),""))</f>
        <v>#N/A</v>
      </c>
      <c r="X910" t="e">
        <f>IF(M910=2,"",_xlfn.IFNA(INDEX(drug_codes,MATCH(loaded!AU910,drug,0)),""))</f>
        <v>#N/A</v>
      </c>
      <c r="Y910" t="e">
        <f>IF(M910=2,"",_xlfn.IFNA(INDEX(drug_codes,MATCH(loaded!AW910,drug,0)),""))</f>
        <v>#N/A</v>
      </c>
      <c r="Z910" t="e">
        <f>IF(M910=2,"",_xlfn.IFNA(INDEX(drug_codes,MATCH(loaded!AY910,drug,0)),""))</f>
        <v>#N/A</v>
      </c>
      <c r="AA910" t="e">
        <f>IF(M910=2,"",_xlfn.IFNA(INDEX(drug_codes,MATCH(loaded!BA910,drug,0)),""))</f>
        <v>#N/A</v>
      </c>
      <c r="AB910" t="e">
        <f>INDEX(MTT_codes,MATCH(loaded!BC910,MTT,0))</f>
        <v>#N/A</v>
      </c>
      <c r="AC910" t="str">
        <f>_xlfn.IFNA(INDEX(MTT_codes,MATCH(loaded!BE910,MTT,0)),"")</f>
        <v/>
      </c>
      <c r="AD910" t="str">
        <f>_xlfn.IFNA(INDEX(MTT_codes,MATCH(loaded!BG910,MTT,0)),"")</f>
        <v/>
      </c>
      <c r="AE910" t="str">
        <f>_xlfn.IFNA(INDEX(MTT_codes,MATCH(loaded!BI910,MTT,0)),"")</f>
        <v/>
      </c>
      <c r="AF910" t="str">
        <f>_xlfn.IFNA(INDEX(MTT_codes,MATCH(loaded!BK910,MTT,0)),"")</f>
        <v/>
      </c>
      <c r="AG910" t="str">
        <f>_xlfn.IFNA(INDEX(MTT_codes,MATCH(loaded!BM910,MTT,0)),"")</f>
        <v/>
      </c>
      <c r="AH910" t="e">
        <f>INDEX(liv_ar_codes,MATCH(loaded!BO910,liv_ar,0))</f>
        <v>#N/A</v>
      </c>
      <c r="AI910" t="str">
        <f>_xlfn.IFNA(INDEX(MTT_codes,MATCH(loaded!BQ910,MTT,0)),"")</f>
        <v/>
      </c>
      <c r="AJ910">
        <f>_xlfn.IFNA(INDEX(mental_codes,MATCH(loaded!BS910,mental,0)),9)</f>
        <v>9</v>
      </c>
    </row>
    <row r="911" spans="2:36">
      <c r="B911">
        <f>loaded!C911</f>
        <v>0</v>
      </c>
      <c r="C911">
        <f>loaded!I911</f>
        <v>0</v>
      </c>
      <c r="D911">
        <f>IF(loaded!K911="Male",1,IF(loaded!K911="Female",2,9))</f>
        <v>9</v>
      </c>
      <c r="E911" s="89" t="e">
        <f>IF(stats!$Y$13,DATE(RIGHT(loaded!M911,4),MID(loaded!M911,3,2),LEFT(loaded!M911,2)),DATE(RIGHT(loaded!M911,4), MID(loaded!M911,4,2),LEFT(loaded!M911,2)))</f>
        <v>#VALUE!</v>
      </c>
      <c r="F911" s="67" t="e">
        <f t="shared" si="28"/>
        <v>#VALUE!</v>
      </c>
      <c r="G911" t="str">
        <f>LEFT(loaded!O911,3)</f>
        <v/>
      </c>
      <c r="H911" s="67" t="str">
        <f>_xlfn.IFNA(INDEX(cntry_codes,MATCH(loaded!Q911,countries,0)),IF(loaded!Q911="","0003",""))</f>
        <v>0003</v>
      </c>
      <c r="I911" t="e">
        <f>INDEX(atsi_codes,MATCH(loaded!S911,atsi,0))</f>
        <v>#N/A</v>
      </c>
      <c r="J911" t="e">
        <f>INDEX(lang_codes,MATCH(loaded!U911,lang,0))</f>
        <v>#N/A</v>
      </c>
      <c r="K911" s="6">
        <f>loaded!W911</f>
        <v>0</v>
      </c>
      <c r="L911" t="e">
        <f>INDEX(us_acc_codes,MATCH(loaded!Y911,us_acc,0))</f>
        <v>#N/A</v>
      </c>
      <c r="M911" t="e">
        <f>INDEX(client_codes,MATCH(loaded!AA911,client,0))</f>
        <v>#N/A</v>
      </c>
      <c r="N911" t="e">
        <f>INDEX(src_ref_codes,MATCH(loaded!AC911,src_ref,0))</f>
        <v>#N/A</v>
      </c>
      <c r="O911" s="89" t="e">
        <f>IF(stats!$Y$13,DATE(RIGHT(loaded!AE911,4),MID(loaded!AE911,3,2),LEFT(loaded!AE911,2)),DATE(RIGHT(loaded!AE911,4),MID(loaded!AE911,4,2),LEFT(loaded!AE911,2)))</f>
        <v>#VALUE!</v>
      </c>
      <c r="P911" s="89" t="e">
        <f>IF(stats!$Y$13,DATE(RIGHT(loaded!AG911,4),MID(loaded!AG911,3,2),LEFT(loaded!AG911,2)),DATE(RIGHT(loaded!AG911,4),MID(loaded!AG911,4,2),LEFT(loaded!AG911,2)))</f>
        <v>#VALUE!</v>
      </c>
      <c r="Q911" s="67" t="e">
        <f t="shared" si="29"/>
        <v>#VALUE!</v>
      </c>
      <c r="R911" t="e">
        <f>INDEX(reces_codes,MATCH(loaded!AI911,reason,0))</f>
        <v>#N/A</v>
      </c>
      <c r="S911" t="e">
        <f>INDEX(TDS_codes,MATCH(loaded!AK911,TDS,0))</f>
        <v>#N/A</v>
      </c>
      <c r="T911" t="e">
        <f>IF(M911=2,"",INDEX(method_codes,MATCH(loaded!AM911,method,0)))</f>
        <v>#N/A</v>
      </c>
      <c r="U911" t="e">
        <f>IF(M911=2,"",INDEX(inj_codes,MATCH(loaded!AO911,inj,0)))</f>
        <v>#N/A</v>
      </c>
      <c r="V911" t="e">
        <f>IF(M911=2,"",INDEX(drug_codes,MATCH(loaded!AQ911,drug,0)))</f>
        <v>#N/A</v>
      </c>
      <c r="W911" t="e">
        <f>IF(M911=2,"",_xlfn.IFNA(INDEX(drug_codes,MATCH(loaded!AS911,drug,0)),""))</f>
        <v>#N/A</v>
      </c>
      <c r="X911" t="e">
        <f>IF(M911=2,"",_xlfn.IFNA(INDEX(drug_codes,MATCH(loaded!AU911,drug,0)),""))</f>
        <v>#N/A</v>
      </c>
      <c r="Y911" t="e">
        <f>IF(M911=2,"",_xlfn.IFNA(INDEX(drug_codes,MATCH(loaded!AW911,drug,0)),""))</f>
        <v>#N/A</v>
      </c>
      <c r="Z911" t="e">
        <f>IF(M911=2,"",_xlfn.IFNA(INDEX(drug_codes,MATCH(loaded!AY911,drug,0)),""))</f>
        <v>#N/A</v>
      </c>
      <c r="AA911" t="e">
        <f>IF(M911=2,"",_xlfn.IFNA(INDEX(drug_codes,MATCH(loaded!BA911,drug,0)),""))</f>
        <v>#N/A</v>
      </c>
      <c r="AB911" t="e">
        <f>INDEX(MTT_codes,MATCH(loaded!BC911,MTT,0))</f>
        <v>#N/A</v>
      </c>
      <c r="AC911" t="str">
        <f>_xlfn.IFNA(INDEX(MTT_codes,MATCH(loaded!BE911,MTT,0)),"")</f>
        <v/>
      </c>
      <c r="AD911" t="str">
        <f>_xlfn.IFNA(INDEX(MTT_codes,MATCH(loaded!BG911,MTT,0)),"")</f>
        <v/>
      </c>
      <c r="AE911" t="str">
        <f>_xlfn.IFNA(INDEX(MTT_codes,MATCH(loaded!BI911,MTT,0)),"")</f>
        <v/>
      </c>
      <c r="AF911" t="str">
        <f>_xlfn.IFNA(INDEX(MTT_codes,MATCH(loaded!BK911,MTT,0)),"")</f>
        <v/>
      </c>
      <c r="AG911" t="str">
        <f>_xlfn.IFNA(INDEX(MTT_codes,MATCH(loaded!BM911,MTT,0)),"")</f>
        <v/>
      </c>
      <c r="AH911" t="e">
        <f>INDEX(liv_ar_codes,MATCH(loaded!BO911,liv_ar,0))</f>
        <v>#N/A</v>
      </c>
      <c r="AI911" t="str">
        <f>_xlfn.IFNA(INDEX(MTT_codes,MATCH(loaded!BQ911,MTT,0)),"")</f>
        <v/>
      </c>
      <c r="AJ911">
        <f>_xlfn.IFNA(INDEX(mental_codes,MATCH(loaded!BS911,mental,0)),9)</f>
        <v>9</v>
      </c>
    </row>
    <row r="912" spans="2:36">
      <c r="B912">
        <f>loaded!C912</f>
        <v>0</v>
      </c>
      <c r="C912">
        <f>loaded!I912</f>
        <v>0</v>
      </c>
      <c r="D912">
        <f>IF(loaded!K912="Male",1,IF(loaded!K912="Female",2,9))</f>
        <v>9</v>
      </c>
      <c r="E912" s="89" t="e">
        <f>IF(stats!$Y$13,DATE(RIGHT(loaded!M912,4),MID(loaded!M912,3,2),LEFT(loaded!M912,2)),DATE(RIGHT(loaded!M912,4), MID(loaded!M912,4,2),LEFT(loaded!M912,2)))</f>
        <v>#VALUE!</v>
      </c>
      <c r="F912" s="67" t="e">
        <f t="shared" si="28"/>
        <v>#VALUE!</v>
      </c>
      <c r="G912" t="str">
        <f>LEFT(loaded!O912,3)</f>
        <v/>
      </c>
      <c r="H912" s="67" t="str">
        <f>_xlfn.IFNA(INDEX(cntry_codes,MATCH(loaded!Q912,countries,0)),IF(loaded!Q912="","0003",""))</f>
        <v>0003</v>
      </c>
      <c r="I912" t="e">
        <f>INDEX(atsi_codes,MATCH(loaded!S912,atsi,0))</f>
        <v>#N/A</v>
      </c>
      <c r="J912" t="e">
        <f>INDEX(lang_codes,MATCH(loaded!U912,lang,0))</f>
        <v>#N/A</v>
      </c>
      <c r="K912" s="6">
        <f>loaded!W912</f>
        <v>0</v>
      </c>
      <c r="L912" t="e">
        <f>INDEX(us_acc_codes,MATCH(loaded!Y912,us_acc,0))</f>
        <v>#N/A</v>
      </c>
      <c r="M912" t="e">
        <f>INDEX(client_codes,MATCH(loaded!AA912,client,0))</f>
        <v>#N/A</v>
      </c>
      <c r="N912" t="e">
        <f>INDEX(src_ref_codes,MATCH(loaded!AC912,src_ref,0))</f>
        <v>#N/A</v>
      </c>
      <c r="O912" s="89" t="e">
        <f>IF(stats!$Y$13,DATE(RIGHT(loaded!AE912,4),MID(loaded!AE912,3,2),LEFT(loaded!AE912,2)),DATE(RIGHT(loaded!AE912,4),MID(loaded!AE912,4,2),LEFT(loaded!AE912,2)))</f>
        <v>#VALUE!</v>
      </c>
      <c r="P912" s="89" t="e">
        <f>IF(stats!$Y$13,DATE(RIGHT(loaded!AG912,4),MID(loaded!AG912,3,2),LEFT(loaded!AG912,2)),DATE(RIGHT(loaded!AG912,4),MID(loaded!AG912,4,2),LEFT(loaded!AG912,2)))</f>
        <v>#VALUE!</v>
      </c>
      <c r="Q912" s="67" t="e">
        <f t="shared" si="29"/>
        <v>#VALUE!</v>
      </c>
      <c r="R912" t="e">
        <f>INDEX(reces_codes,MATCH(loaded!AI912,reason,0))</f>
        <v>#N/A</v>
      </c>
      <c r="S912" t="e">
        <f>INDEX(TDS_codes,MATCH(loaded!AK912,TDS,0))</f>
        <v>#N/A</v>
      </c>
      <c r="T912" t="e">
        <f>IF(M912=2,"",INDEX(method_codes,MATCH(loaded!AM912,method,0)))</f>
        <v>#N/A</v>
      </c>
      <c r="U912" t="e">
        <f>IF(M912=2,"",INDEX(inj_codes,MATCH(loaded!AO912,inj,0)))</f>
        <v>#N/A</v>
      </c>
      <c r="V912" t="e">
        <f>IF(M912=2,"",INDEX(drug_codes,MATCH(loaded!AQ912,drug,0)))</f>
        <v>#N/A</v>
      </c>
      <c r="W912" t="e">
        <f>IF(M912=2,"",_xlfn.IFNA(INDEX(drug_codes,MATCH(loaded!AS912,drug,0)),""))</f>
        <v>#N/A</v>
      </c>
      <c r="X912" t="e">
        <f>IF(M912=2,"",_xlfn.IFNA(INDEX(drug_codes,MATCH(loaded!AU912,drug,0)),""))</f>
        <v>#N/A</v>
      </c>
      <c r="Y912" t="e">
        <f>IF(M912=2,"",_xlfn.IFNA(INDEX(drug_codes,MATCH(loaded!AW912,drug,0)),""))</f>
        <v>#N/A</v>
      </c>
      <c r="Z912" t="e">
        <f>IF(M912=2,"",_xlfn.IFNA(INDEX(drug_codes,MATCH(loaded!AY912,drug,0)),""))</f>
        <v>#N/A</v>
      </c>
      <c r="AA912" t="e">
        <f>IF(M912=2,"",_xlfn.IFNA(INDEX(drug_codes,MATCH(loaded!BA912,drug,0)),""))</f>
        <v>#N/A</v>
      </c>
      <c r="AB912" t="e">
        <f>INDEX(MTT_codes,MATCH(loaded!BC912,MTT,0))</f>
        <v>#N/A</v>
      </c>
      <c r="AC912" t="str">
        <f>_xlfn.IFNA(INDEX(MTT_codes,MATCH(loaded!BE912,MTT,0)),"")</f>
        <v/>
      </c>
      <c r="AD912" t="str">
        <f>_xlfn.IFNA(INDEX(MTT_codes,MATCH(loaded!BG912,MTT,0)),"")</f>
        <v/>
      </c>
      <c r="AE912" t="str">
        <f>_xlfn.IFNA(INDEX(MTT_codes,MATCH(loaded!BI912,MTT,0)),"")</f>
        <v/>
      </c>
      <c r="AF912" t="str">
        <f>_xlfn.IFNA(INDEX(MTT_codes,MATCH(loaded!BK912,MTT,0)),"")</f>
        <v/>
      </c>
      <c r="AG912" t="str">
        <f>_xlfn.IFNA(INDEX(MTT_codes,MATCH(loaded!BM912,MTT,0)),"")</f>
        <v/>
      </c>
      <c r="AH912" t="e">
        <f>INDEX(liv_ar_codes,MATCH(loaded!BO912,liv_ar,0))</f>
        <v>#N/A</v>
      </c>
      <c r="AI912" t="str">
        <f>_xlfn.IFNA(INDEX(MTT_codes,MATCH(loaded!BQ912,MTT,0)),"")</f>
        <v/>
      </c>
      <c r="AJ912">
        <f>_xlfn.IFNA(INDEX(mental_codes,MATCH(loaded!BS912,mental,0)),9)</f>
        <v>9</v>
      </c>
    </row>
    <row r="913" spans="2:36">
      <c r="B913">
        <f>loaded!C913</f>
        <v>0</v>
      </c>
      <c r="C913">
        <f>loaded!I913</f>
        <v>0</v>
      </c>
      <c r="D913">
        <f>IF(loaded!K913="Male",1,IF(loaded!K913="Female",2,9))</f>
        <v>9</v>
      </c>
      <c r="E913" s="89" t="e">
        <f>IF(stats!$Y$13,DATE(RIGHT(loaded!M913,4),MID(loaded!M913,3,2),LEFT(loaded!M913,2)),DATE(RIGHT(loaded!M913,4), MID(loaded!M913,4,2),LEFT(loaded!M913,2)))</f>
        <v>#VALUE!</v>
      </c>
      <c r="F913" s="67" t="e">
        <f t="shared" si="28"/>
        <v>#VALUE!</v>
      </c>
      <c r="G913" t="str">
        <f>LEFT(loaded!O913,3)</f>
        <v/>
      </c>
      <c r="H913" s="67" t="str">
        <f>_xlfn.IFNA(INDEX(cntry_codes,MATCH(loaded!Q913,countries,0)),IF(loaded!Q913="","0003",""))</f>
        <v>0003</v>
      </c>
      <c r="I913" t="e">
        <f>INDEX(atsi_codes,MATCH(loaded!S913,atsi,0))</f>
        <v>#N/A</v>
      </c>
      <c r="J913" t="e">
        <f>INDEX(lang_codes,MATCH(loaded!U913,lang,0))</f>
        <v>#N/A</v>
      </c>
      <c r="K913" s="6">
        <f>loaded!W913</f>
        <v>0</v>
      </c>
      <c r="L913" t="e">
        <f>INDEX(us_acc_codes,MATCH(loaded!Y913,us_acc,0))</f>
        <v>#N/A</v>
      </c>
      <c r="M913" t="e">
        <f>INDEX(client_codes,MATCH(loaded!AA913,client,0))</f>
        <v>#N/A</v>
      </c>
      <c r="N913" t="e">
        <f>INDEX(src_ref_codes,MATCH(loaded!AC913,src_ref,0))</f>
        <v>#N/A</v>
      </c>
      <c r="O913" s="89" t="e">
        <f>IF(stats!$Y$13,DATE(RIGHT(loaded!AE913,4),MID(loaded!AE913,3,2),LEFT(loaded!AE913,2)),DATE(RIGHT(loaded!AE913,4),MID(loaded!AE913,4,2),LEFT(loaded!AE913,2)))</f>
        <v>#VALUE!</v>
      </c>
      <c r="P913" s="89" t="e">
        <f>IF(stats!$Y$13,DATE(RIGHT(loaded!AG913,4),MID(loaded!AG913,3,2),LEFT(loaded!AG913,2)),DATE(RIGHT(loaded!AG913,4),MID(loaded!AG913,4,2),LEFT(loaded!AG913,2)))</f>
        <v>#VALUE!</v>
      </c>
      <c r="Q913" s="67" t="e">
        <f t="shared" si="29"/>
        <v>#VALUE!</v>
      </c>
      <c r="R913" t="e">
        <f>INDEX(reces_codes,MATCH(loaded!AI913,reason,0))</f>
        <v>#N/A</v>
      </c>
      <c r="S913" t="e">
        <f>INDEX(TDS_codes,MATCH(loaded!AK913,TDS,0))</f>
        <v>#N/A</v>
      </c>
      <c r="T913" t="e">
        <f>IF(M913=2,"",INDEX(method_codes,MATCH(loaded!AM913,method,0)))</f>
        <v>#N/A</v>
      </c>
      <c r="U913" t="e">
        <f>IF(M913=2,"",INDEX(inj_codes,MATCH(loaded!AO913,inj,0)))</f>
        <v>#N/A</v>
      </c>
      <c r="V913" t="e">
        <f>IF(M913=2,"",INDEX(drug_codes,MATCH(loaded!AQ913,drug,0)))</f>
        <v>#N/A</v>
      </c>
      <c r="W913" t="e">
        <f>IF(M913=2,"",_xlfn.IFNA(INDEX(drug_codes,MATCH(loaded!AS913,drug,0)),""))</f>
        <v>#N/A</v>
      </c>
      <c r="X913" t="e">
        <f>IF(M913=2,"",_xlfn.IFNA(INDEX(drug_codes,MATCH(loaded!AU913,drug,0)),""))</f>
        <v>#N/A</v>
      </c>
      <c r="Y913" t="e">
        <f>IF(M913=2,"",_xlfn.IFNA(INDEX(drug_codes,MATCH(loaded!AW913,drug,0)),""))</f>
        <v>#N/A</v>
      </c>
      <c r="Z913" t="e">
        <f>IF(M913=2,"",_xlfn.IFNA(INDEX(drug_codes,MATCH(loaded!AY913,drug,0)),""))</f>
        <v>#N/A</v>
      </c>
      <c r="AA913" t="e">
        <f>IF(M913=2,"",_xlfn.IFNA(INDEX(drug_codes,MATCH(loaded!BA913,drug,0)),""))</f>
        <v>#N/A</v>
      </c>
      <c r="AB913" t="e">
        <f>INDEX(MTT_codes,MATCH(loaded!BC913,MTT,0))</f>
        <v>#N/A</v>
      </c>
      <c r="AC913" t="str">
        <f>_xlfn.IFNA(INDEX(MTT_codes,MATCH(loaded!BE913,MTT,0)),"")</f>
        <v/>
      </c>
      <c r="AD913" t="str">
        <f>_xlfn.IFNA(INDEX(MTT_codes,MATCH(loaded!BG913,MTT,0)),"")</f>
        <v/>
      </c>
      <c r="AE913" t="str">
        <f>_xlfn.IFNA(INDEX(MTT_codes,MATCH(loaded!BI913,MTT,0)),"")</f>
        <v/>
      </c>
      <c r="AF913" t="str">
        <f>_xlfn.IFNA(INDEX(MTT_codes,MATCH(loaded!BK913,MTT,0)),"")</f>
        <v/>
      </c>
      <c r="AG913" t="str">
        <f>_xlfn.IFNA(INDEX(MTT_codes,MATCH(loaded!BM913,MTT,0)),"")</f>
        <v/>
      </c>
      <c r="AH913" t="e">
        <f>INDEX(liv_ar_codes,MATCH(loaded!BO913,liv_ar,0))</f>
        <v>#N/A</v>
      </c>
      <c r="AI913" t="str">
        <f>_xlfn.IFNA(INDEX(MTT_codes,MATCH(loaded!BQ913,MTT,0)),"")</f>
        <v/>
      </c>
      <c r="AJ913">
        <f>_xlfn.IFNA(INDEX(mental_codes,MATCH(loaded!BS913,mental,0)),9)</f>
        <v>9</v>
      </c>
    </row>
    <row r="914" spans="2:36">
      <c r="B914">
        <f>loaded!C914</f>
        <v>0</v>
      </c>
      <c r="C914">
        <f>loaded!I914</f>
        <v>0</v>
      </c>
      <c r="D914">
        <f>IF(loaded!K914="Male",1,IF(loaded!K914="Female",2,9))</f>
        <v>9</v>
      </c>
      <c r="E914" s="89" t="e">
        <f>IF(stats!$Y$13,DATE(RIGHT(loaded!M914,4),MID(loaded!M914,3,2),LEFT(loaded!M914,2)),DATE(RIGHT(loaded!M914,4), MID(loaded!M914,4,2),LEFT(loaded!M914,2)))</f>
        <v>#VALUE!</v>
      </c>
      <c r="F914" s="67" t="e">
        <f t="shared" si="28"/>
        <v>#VALUE!</v>
      </c>
      <c r="G914" t="str">
        <f>LEFT(loaded!O914,3)</f>
        <v/>
      </c>
      <c r="H914" s="67" t="str">
        <f>_xlfn.IFNA(INDEX(cntry_codes,MATCH(loaded!Q914,countries,0)),IF(loaded!Q914="","0003",""))</f>
        <v>0003</v>
      </c>
      <c r="I914" t="e">
        <f>INDEX(atsi_codes,MATCH(loaded!S914,atsi,0))</f>
        <v>#N/A</v>
      </c>
      <c r="J914" t="e">
        <f>INDEX(lang_codes,MATCH(loaded!U914,lang,0))</f>
        <v>#N/A</v>
      </c>
      <c r="K914" s="6">
        <f>loaded!W914</f>
        <v>0</v>
      </c>
      <c r="L914" t="e">
        <f>INDEX(us_acc_codes,MATCH(loaded!Y914,us_acc,0))</f>
        <v>#N/A</v>
      </c>
      <c r="M914" t="e">
        <f>INDEX(client_codes,MATCH(loaded!AA914,client,0))</f>
        <v>#N/A</v>
      </c>
      <c r="N914" t="e">
        <f>INDEX(src_ref_codes,MATCH(loaded!AC914,src_ref,0))</f>
        <v>#N/A</v>
      </c>
      <c r="O914" s="89" t="e">
        <f>IF(stats!$Y$13,DATE(RIGHT(loaded!AE914,4),MID(loaded!AE914,3,2),LEFT(loaded!AE914,2)),DATE(RIGHT(loaded!AE914,4),MID(loaded!AE914,4,2),LEFT(loaded!AE914,2)))</f>
        <v>#VALUE!</v>
      </c>
      <c r="P914" s="89" t="e">
        <f>IF(stats!$Y$13,DATE(RIGHT(loaded!AG914,4),MID(loaded!AG914,3,2),LEFT(loaded!AG914,2)),DATE(RIGHT(loaded!AG914,4),MID(loaded!AG914,4,2),LEFT(loaded!AG914,2)))</f>
        <v>#VALUE!</v>
      </c>
      <c r="Q914" s="67" t="e">
        <f t="shared" si="29"/>
        <v>#VALUE!</v>
      </c>
      <c r="R914" t="e">
        <f>INDEX(reces_codes,MATCH(loaded!AI914,reason,0))</f>
        <v>#N/A</v>
      </c>
      <c r="S914" t="e">
        <f>INDEX(TDS_codes,MATCH(loaded!AK914,TDS,0))</f>
        <v>#N/A</v>
      </c>
      <c r="T914" t="e">
        <f>IF(M914=2,"",INDEX(method_codes,MATCH(loaded!AM914,method,0)))</f>
        <v>#N/A</v>
      </c>
      <c r="U914" t="e">
        <f>IF(M914=2,"",INDEX(inj_codes,MATCH(loaded!AO914,inj,0)))</f>
        <v>#N/A</v>
      </c>
      <c r="V914" t="e">
        <f>IF(M914=2,"",INDEX(drug_codes,MATCH(loaded!AQ914,drug,0)))</f>
        <v>#N/A</v>
      </c>
      <c r="W914" t="e">
        <f>IF(M914=2,"",_xlfn.IFNA(INDEX(drug_codes,MATCH(loaded!AS914,drug,0)),""))</f>
        <v>#N/A</v>
      </c>
      <c r="X914" t="e">
        <f>IF(M914=2,"",_xlfn.IFNA(INDEX(drug_codes,MATCH(loaded!AU914,drug,0)),""))</f>
        <v>#N/A</v>
      </c>
      <c r="Y914" t="e">
        <f>IF(M914=2,"",_xlfn.IFNA(INDEX(drug_codes,MATCH(loaded!AW914,drug,0)),""))</f>
        <v>#N/A</v>
      </c>
      <c r="Z914" t="e">
        <f>IF(M914=2,"",_xlfn.IFNA(INDEX(drug_codes,MATCH(loaded!AY914,drug,0)),""))</f>
        <v>#N/A</v>
      </c>
      <c r="AA914" t="e">
        <f>IF(M914=2,"",_xlfn.IFNA(INDEX(drug_codes,MATCH(loaded!BA914,drug,0)),""))</f>
        <v>#N/A</v>
      </c>
      <c r="AB914" t="e">
        <f>INDEX(MTT_codes,MATCH(loaded!BC914,MTT,0))</f>
        <v>#N/A</v>
      </c>
      <c r="AC914" t="str">
        <f>_xlfn.IFNA(INDEX(MTT_codes,MATCH(loaded!BE914,MTT,0)),"")</f>
        <v/>
      </c>
      <c r="AD914" t="str">
        <f>_xlfn.IFNA(INDEX(MTT_codes,MATCH(loaded!BG914,MTT,0)),"")</f>
        <v/>
      </c>
      <c r="AE914" t="str">
        <f>_xlfn.IFNA(INDEX(MTT_codes,MATCH(loaded!BI914,MTT,0)),"")</f>
        <v/>
      </c>
      <c r="AF914" t="str">
        <f>_xlfn.IFNA(INDEX(MTT_codes,MATCH(loaded!BK914,MTT,0)),"")</f>
        <v/>
      </c>
      <c r="AG914" t="str">
        <f>_xlfn.IFNA(INDEX(MTT_codes,MATCH(loaded!BM914,MTT,0)),"")</f>
        <v/>
      </c>
      <c r="AH914" t="e">
        <f>INDEX(liv_ar_codes,MATCH(loaded!BO914,liv_ar,0))</f>
        <v>#N/A</v>
      </c>
      <c r="AI914" t="str">
        <f>_xlfn.IFNA(INDEX(MTT_codes,MATCH(loaded!BQ914,MTT,0)),"")</f>
        <v/>
      </c>
      <c r="AJ914">
        <f>_xlfn.IFNA(INDEX(mental_codes,MATCH(loaded!BS914,mental,0)),9)</f>
        <v>9</v>
      </c>
    </row>
    <row r="915" spans="2:36">
      <c r="B915">
        <f>loaded!C915</f>
        <v>0</v>
      </c>
      <c r="C915">
        <f>loaded!I915</f>
        <v>0</v>
      </c>
      <c r="D915">
        <f>IF(loaded!K915="Male",1,IF(loaded!K915="Female",2,9))</f>
        <v>9</v>
      </c>
      <c r="E915" s="89" t="e">
        <f>IF(stats!$Y$13,DATE(RIGHT(loaded!M915,4),MID(loaded!M915,3,2),LEFT(loaded!M915,2)),DATE(RIGHT(loaded!M915,4), MID(loaded!M915,4,2),LEFT(loaded!M915,2)))</f>
        <v>#VALUE!</v>
      </c>
      <c r="F915" s="67" t="e">
        <f t="shared" si="28"/>
        <v>#VALUE!</v>
      </c>
      <c r="G915" t="str">
        <f>LEFT(loaded!O915,3)</f>
        <v/>
      </c>
      <c r="H915" s="67" t="str">
        <f>_xlfn.IFNA(INDEX(cntry_codes,MATCH(loaded!Q915,countries,0)),IF(loaded!Q915="","0003",""))</f>
        <v>0003</v>
      </c>
      <c r="I915" t="e">
        <f>INDEX(atsi_codes,MATCH(loaded!S915,atsi,0))</f>
        <v>#N/A</v>
      </c>
      <c r="J915" t="e">
        <f>INDEX(lang_codes,MATCH(loaded!U915,lang,0))</f>
        <v>#N/A</v>
      </c>
      <c r="K915" s="6">
        <f>loaded!W915</f>
        <v>0</v>
      </c>
      <c r="L915" t="e">
        <f>INDEX(us_acc_codes,MATCH(loaded!Y915,us_acc,0))</f>
        <v>#N/A</v>
      </c>
      <c r="M915" t="e">
        <f>INDEX(client_codes,MATCH(loaded!AA915,client,0))</f>
        <v>#N/A</v>
      </c>
      <c r="N915" t="e">
        <f>INDEX(src_ref_codes,MATCH(loaded!AC915,src_ref,0))</f>
        <v>#N/A</v>
      </c>
      <c r="O915" s="89" t="e">
        <f>IF(stats!$Y$13,DATE(RIGHT(loaded!AE915,4),MID(loaded!AE915,3,2),LEFT(loaded!AE915,2)),DATE(RIGHT(loaded!AE915,4),MID(loaded!AE915,4,2),LEFT(loaded!AE915,2)))</f>
        <v>#VALUE!</v>
      </c>
      <c r="P915" s="89" t="e">
        <f>IF(stats!$Y$13,DATE(RIGHT(loaded!AG915,4),MID(loaded!AG915,3,2),LEFT(loaded!AG915,2)),DATE(RIGHT(loaded!AG915,4),MID(loaded!AG915,4,2),LEFT(loaded!AG915,2)))</f>
        <v>#VALUE!</v>
      </c>
      <c r="Q915" s="67" t="e">
        <f t="shared" si="29"/>
        <v>#VALUE!</v>
      </c>
      <c r="R915" t="e">
        <f>INDEX(reces_codes,MATCH(loaded!AI915,reason,0))</f>
        <v>#N/A</v>
      </c>
      <c r="S915" t="e">
        <f>INDEX(TDS_codes,MATCH(loaded!AK915,TDS,0))</f>
        <v>#N/A</v>
      </c>
      <c r="T915" t="e">
        <f>IF(M915=2,"",INDEX(method_codes,MATCH(loaded!AM915,method,0)))</f>
        <v>#N/A</v>
      </c>
      <c r="U915" t="e">
        <f>IF(M915=2,"",INDEX(inj_codes,MATCH(loaded!AO915,inj,0)))</f>
        <v>#N/A</v>
      </c>
      <c r="V915" t="e">
        <f>IF(M915=2,"",INDEX(drug_codes,MATCH(loaded!AQ915,drug,0)))</f>
        <v>#N/A</v>
      </c>
      <c r="W915" t="e">
        <f>IF(M915=2,"",_xlfn.IFNA(INDEX(drug_codes,MATCH(loaded!AS915,drug,0)),""))</f>
        <v>#N/A</v>
      </c>
      <c r="X915" t="e">
        <f>IF(M915=2,"",_xlfn.IFNA(INDEX(drug_codes,MATCH(loaded!AU915,drug,0)),""))</f>
        <v>#N/A</v>
      </c>
      <c r="Y915" t="e">
        <f>IF(M915=2,"",_xlfn.IFNA(INDEX(drug_codes,MATCH(loaded!AW915,drug,0)),""))</f>
        <v>#N/A</v>
      </c>
      <c r="Z915" t="e">
        <f>IF(M915=2,"",_xlfn.IFNA(INDEX(drug_codes,MATCH(loaded!AY915,drug,0)),""))</f>
        <v>#N/A</v>
      </c>
      <c r="AA915" t="e">
        <f>IF(M915=2,"",_xlfn.IFNA(INDEX(drug_codes,MATCH(loaded!BA915,drug,0)),""))</f>
        <v>#N/A</v>
      </c>
      <c r="AB915" t="e">
        <f>INDEX(MTT_codes,MATCH(loaded!BC915,MTT,0))</f>
        <v>#N/A</v>
      </c>
      <c r="AC915" t="str">
        <f>_xlfn.IFNA(INDEX(MTT_codes,MATCH(loaded!BE915,MTT,0)),"")</f>
        <v/>
      </c>
      <c r="AD915" t="str">
        <f>_xlfn.IFNA(INDEX(MTT_codes,MATCH(loaded!BG915,MTT,0)),"")</f>
        <v/>
      </c>
      <c r="AE915" t="str">
        <f>_xlfn.IFNA(INDEX(MTT_codes,MATCH(loaded!BI915,MTT,0)),"")</f>
        <v/>
      </c>
      <c r="AF915" t="str">
        <f>_xlfn.IFNA(INDEX(MTT_codes,MATCH(loaded!BK915,MTT,0)),"")</f>
        <v/>
      </c>
      <c r="AG915" t="str">
        <f>_xlfn.IFNA(INDEX(MTT_codes,MATCH(loaded!BM915,MTT,0)),"")</f>
        <v/>
      </c>
      <c r="AH915" t="e">
        <f>INDEX(liv_ar_codes,MATCH(loaded!BO915,liv_ar,0))</f>
        <v>#N/A</v>
      </c>
      <c r="AI915" t="str">
        <f>_xlfn.IFNA(INDEX(MTT_codes,MATCH(loaded!BQ915,MTT,0)),"")</f>
        <v/>
      </c>
      <c r="AJ915">
        <f>_xlfn.IFNA(INDEX(mental_codes,MATCH(loaded!BS915,mental,0)),9)</f>
        <v>9</v>
      </c>
    </row>
    <row r="916" spans="2:36">
      <c r="B916">
        <f>loaded!C916</f>
        <v>0</v>
      </c>
      <c r="C916">
        <f>loaded!I916</f>
        <v>0</v>
      </c>
      <c r="D916">
        <f>IF(loaded!K916="Male",1,IF(loaded!K916="Female",2,9))</f>
        <v>9</v>
      </c>
      <c r="E916" s="89" t="e">
        <f>IF(stats!$Y$13,DATE(RIGHT(loaded!M916,4),MID(loaded!M916,3,2),LEFT(loaded!M916,2)),DATE(RIGHT(loaded!M916,4), MID(loaded!M916,4,2),LEFT(loaded!M916,2)))</f>
        <v>#VALUE!</v>
      </c>
      <c r="F916" s="67" t="e">
        <f t="shared" si="28"/>
        <v>#VALUE!</v>
      </c>
      <c r="G916" t="str">
        <f>LEFT(loaded!O916,3)</f>
        <v/>
      </c>
      <c r="H916" s="67" t="str">
        <f>_xlfn.IFNA(INDEX(cntry_codes,MATCH(loaded!Q916,countries,0)),IF(loaded!Q916="","0003",""))</f>
        <v>0003</v>
      </c>
      <c r="I916" t="e">
        <f>INDEX(atsi_codes,MATCH(loaded!S916,atsi,0))</f>
        <v>#N/A</v>
      </c>
      <c r="J916" t="e">
        <f>INDEX(lang_codes,MATCH(loaded!U916,lang,0))</f>
        <v>#N/A</v>
      </c>
      <c r="K916" s="6">
        <f>loaded!W916</f>
        <v>0</v>
      </c>
      <c r="L916" t="e">
        <f>INDEX(us_acc_codes,MATCH(loaded!Y916,us_acc,0))</f>
        <v>#N/A</v>
      </c>
      <c r="M916" t="e">
        <f>INDEX(client_codes,MATCH(loaded!AA916,client,0))</f>
        <v>#N/A</v>
      </c>
      <c r="N916" t="e">
        <f>INDEX(src_ref_codes,MATCH(loaded!AC916,src_ref,0))</f>
        <v>#N/A</v>
      </c>
      <c r="O916" s="89" t="e">
        <f>IF(stats!$Y$13,DATE(RIGHT(loaded!AE916,4),MID(loaded!AE916,3,2),LEFT(loaded!AE916,2)),DATE(RIGHT(loaded!AE916,4),MID(loaded!AE916,4,2),LEFT(loaded!AE916,2)))</f>
        <v>#VALUE!</v>
      </c>
      <c r="P916" s="89" t="e">
        <f>IF(stats!$Y$13,DATE(RIGHT(loaded!AG916,4),MID(loaded!AG916,3,2),LEFT(loaded!AG916,2)),DATE(RIGHT(loaded!AG916,4),MID(loaded!AG916,4,2),LEFT(loaded!AG916,2)))</f>
        <v>#VALUE!</v>
      </c>
      <c r="Q916" s="67" t="e">
        <f t="shared" si="29"/>
        <v>#VALUE!</v>
      </c>
      <c r="R916" t="e">
        <f>INDEX(reces_codes,MATCH(loaded!AI916,reason,0))</f>
        <v>#N/A</v>
      </c>
      <c r="S916" t="e">
        <f>INDEX(TDS_codes,MATCH(loaded!AK916,TDS,0))</f>
        <v>#N/A</v>
      </c>
      <c r="T916" t="e">
        <f>IF(M916=2,"",INDEX(method_codes,MATCH(loaded!AM916,method,0)))</f>
        <v>#N/A</v>
      </c>
      <c r="U916" t="e">
        <f>IF(M916=2,"",INDEX(inj_codes,MATCH(loaded!AO916,inj,0)))</f>
        <v>#N/A</v>
      </c>
      <c r="V916" t="e">
        <f>IF(M916=2,"",INDEX(drug_codes,MATCH(loaded!AQ916,drug,0)))</f>
        <v>#N/A</v>
      </c>
      <c r="W916" t="e">
        <f>IF(M916=2,"",_xlfn.IFNA(INDEX(drug_codes,MATCH(loaded!AS916,drug,0)),""))</f>
        <v>#N/A</v>
      </c>
      <c r="X916" t="e">
        <f>IF(M916=2,"",_xlfn.IFNA(INDEX(drug_codes,MATCH(loaded!AU916,drug,0)),""))</f>
        <v>#N/A</v>
      </c>
      <c r="Y916" t="e">
        <f>IF(M916=2,"",_xlfn.IFNA(INDEX(drug_codes,MATCH(loaded!AW916,drug,0)),""))</f>
        <v>#N/A</v>
      </c>
      <c r="Z916" t="e">
        <f>IF(M916=2,"",_xlfn.IFNA(INDEX(drug_codes,MATCH(loaded!AY916,drug,0)),""))</f>
        <v>#N/A</v>
      </c>
      <c r="AA916" t="e">
        <f>IF(M916=2,"",_xlfn.IFNA(INDEX(drug_codes,MATCH(loaded!BA916,drug,0)),""))</f>
        <v>#N/A</v>
      </c>
      <c r="AB916" t="e">
        <f>INDEX(MTT_codes,MATCH(loaded!BC916,MTT,0))</f>
        <v>#N/A</v>
      </c>
      <c r="AC916" t="str">
        <f>_xlfn.IFNA(INDEX(MTT_codes,MATCH(loaded!BE916,MTT,0)),"")</f>
        <v/>
      </c>
      <c r="AD916" t="str">
        <f>_xlfn.IFNA(INDEX(MTT_codes,MATCH(loaded!BG916,MTT,0)),"")</f>
        <v/>
      </c>
      <c r="AE916" t="str">
        <f>_xlfn.IFNA(INDEX(MTT_codes,MATCH(loaded!BI916,MTT,0)),"")</f>
        <v/>
      </c>
      <c r="AF916" t="str">
        <f>_xlfn.IFNA(INDEX(MTT_codes,MATCH(loaded!BK916,MTT,0)),"")</f>
        <v/>
      </c>
      <c r="AG916" t="str">
        <f>_xlfn.IFNA(INDEX(MTT_codes,MATCH(loaded!BM916,MTT,0)),"")</f>
        <v/>
      </c>
      <c r="AH916" t="e">
        <f>INDEX(liv_ar_codes,MATCH(loaded!BO916,liv_ar,0))</f>
        <v>#N/A</v>
      </c>
      <c r="AI916" t="str">
        <f>_xlfn.IFNA(INDEX(MTT_codes,MATCH(loaded!BQ916,MTT,0)),"")</f>
        <v/>
      </c>
      <c r="AJ916">
        <f>_xlfn.IFNA(INDEX(mental_codes,MATCH(loaded!BS916,mental,0)),9)</f>
        <v>9</v>
      </c>
    </row>
    <row r="917" spans="2:36">
      <c r="B917">
        <f>loaded!C917</f>
        <v>0</v>
      </c>
      <c r="C917">
        <f>loaded!I917</f>
        <v>0</v>
      </c>
      <c r="D917">
        <f>IF(loaded!K917="Male",1,IF(loaded!K917="Female",2,9))</f>
        <v>9</v>
      </c>
      <c r="E917" s="89" t="e">
        <f>IF(stats!$Y$13,DATE(RIGHT(loaded!M917,4),MID(loaded!M917,3,2),LEFT(loaded!M917,2)),DATE(RIGHT(loaded!M917,4), MID(loaded!M917,4,2),LEFT(loaded!M917,2)))</f>
        <v>#VALUE!</v>
      </c>
      <c r="F917" s="67" t="e">
        <f t="shared" si="28"/>
        <v>#VALUE!</v>
      </c>
      <c r="G917" t="str">
        <f>LEFT(loaded!O917,3)</f>
        <v/>
      </c>
      <c r="H917" s="67" t="str">
        <f>_xlfn.IFNA(INDEX(cntry_codes,MATCH(loaded!Q917,countries,0)),IF(loaded!Q917="","0003",""))</f>
        <v>0003</v>
      </c>
      <c r="I917" t="e">
        <f>INDEX(atsi_codes,MATCH(loaded!S917,atsi,0))</f>
        <v>#N/A</v>
      </c>
      <c r="J917" t="e">
        <f>INDEX(lang_codes,MATCH(loaded!U917,lang,0))</f>
        <v>#N/A</v>
      </c>
      <c r="K917" s="6">
        <f>loaded!W917</f>
        <v>0</v>
      </c>
      <c r="L917" t="e">
        <f>INDEX(us_acc_codes,MATCH(loaded!Y917,us_acc,0))</f>
        <v>#N/A</v>
      </c>
      <c r="M917" t="e">
        <f>INDEX(client_codes,MATCH(loaded!AA917,client,0))</f>
        <v>#N/A</v>
      </c>
      <c r="N917" t="e">
        <f>INDEX(src_ref_codes,MATCH(loaded!AC917,src_ref,0))</f>
        <v>#N/A</v>
      </c>
      <c r="O917" s="89" t="e">
        <f>IF(stats!$Y$13,DATE(RIGHT(loaded!AE917,4),MID(loaded!AE917,3,2),LEFT(loaded!AE917,2)),DATE(RIGHT(loaded!AE917,4),MID(loaded!AE917,4,2),LEFT(loaded!AE917,2)))</f>
        <v>#VALUE!</v>
      </c>
      <c r="P917" s="89" t="e">
        <f>IF(stats!$Y$13,DATE(RIGHT(loaded!AG917,4),MID(loaded!AG917,3,2),LEFT(loaded!AG917,2)),DATE(RIGHT(loaded!AG917,4),MID(loaded!AG917,4,2),LEFT(loaded!AG917,2)))</f>
        <v>#VALUE!</v>
      </c>
      <c r="Q917" s="67" t="e">
        <f t="shared" si="29"/>
        <v>#VALUE!</v>
      </c>
      <c r="R917" t="e">
        <f>INDEX(reces_codes,MATCH(loaded!AI917,reason,0))</f>
        <v>#N/A</v>
      </c>
      <c r="S917" t="e">
        <f>INDEX(TDS_codes,MATCH(loaded!AK917,TDS,0))</f>
        <v>#N/A</v>
      </c>
      <c r="T917" t="e">
        <f>IF(M917=2,"",INDEX(method_codes,MATCH(loaded!AM917,method,0)))</f>
        <v>#N/A</v>
      </c>
      <c r="U917" t="e">
        <f>IF(M917=2,"",INDEX(inj_codes,MATCH(loaded!AO917,inj,0)))</f>
        <v>#N/A</v>
      </c>
      <c r="V917" t="e">
        <f>IF(M917=2,"",INDEX(drug_codes,MATCH(loaded!AQ917,drug,0)))</f>
        <v>#N/A</v>
      </c>
      <c r="W917" t="e">
        <f>IF(M917=2,"",_xlfn.IFNA(INDEX(drug_codes,MATCH(loaded!AS917,drug,0)),""))</f>
        <v>#N/A</v>
      </c>
      <c r="X917" t="e">
        <f>IF(M917=2,"",_xlfn.IFNA(INDEX(drug_codes,MATCH(loaded!AU917,drug,0)),""))</f>
        <v>#N/A</v>
      </c>
      <c r="Y917" t="e">
        <f>IF(M917=2,"",_xlfn.IFNA(INDEX(drug_codes,MATCH(loaded!AW917,drug,0)),""))</f>
        <v>#N/A</v>
      </c>
      <c r="Z917" t="e">
        <f>IF(M917=2,"",_xlfn.IFNA(INDEX(drug_codes,MATCH(loaded!AY917,drug,0)),""))</f>
        <v>#N/A</v>
      </c>
      <c r="AA917" t="e">
        <f>IF(M917=2,"",_xlfn.IFNA(INDEX(drug_codes,MATCH(loaded!BA917,drug,0)),""))</f>
        <v>#N/A</v>
      </c>
      <c r="AB917" t="e">
        <f>INDEX(MTT_codes,MATCH(loaded!BC917,MTT,0))</f>
        <v>#N/A</v>
      </c>
      <c r="AC917" t="str">
        <f>_xlfn.IFNA(INDEX(MTT_codes,MATCH(loaded!BE917,MTT,0)),"")</f>
        <v/>
      </c>
      <c r="AD917" t="str">
        <f>_xlfn.IFNA(INDEX(MTT_codes,MATCH(loaded!BG917,MTT,0)),"")</f>
        <v/>
      </c>
      <c r="AE917" t="str">
        <f>_xlfn.IFNA(INDEX(MTT_codes,MATCH(loaded!BI917,MTT,0)),"")</f>
        <v/>
      </c>
      <c r="AF917" t="str">
        <f>_xlfn.IFNA(INDEX(MTT_codes,MATCH(loaded!BK917,MTT,0)),"")</f>
        <v/>
      </c>
      <c r="AG917" t="str">
        <f>_xlfn.IFNA(INDEX(MTT_codes,MATCH(loaded!BM917,MTT,0)),"")</f>
        <v/>
      </c>
      <c r="AH917" t="e">
        <f>INDEX(liv_ar_codes,MATCH(loaded!BO917,liv_ar,0))</f>
        <v>#N/A</v>
      </c>
      <c r="AI917" t="str">
        <f>_xlfn.IFNA(INDEX(MTT_codes,MATCH(loaded!BQ917,MTT,0)),"")</f>
        <v/>
      </c>
      <c r="AJ917">
        <f>_xlfn.IFNA(INDEX(mental_codes,MATCH(loaded!BS917,mental,0)),9)</f>
        <v>9</v>
      </c>
    </row>
    <row r="918" spans="2:36">
      <c r="B918">
        <f>loaded!C918</f>
        <v>0</v>
      </c>
      <c r="C918">
        <f>loaded!I918</f>
        <v>0</v>
      </c>
      <c r="D918">
        <f>IF(loaded!K918="Male",1,IF(loaded!K918="Female",2,9))</f>
        <v>9</v>
      </c>
      <c r="E918" s="89" t="e">
        <f>IF(stats!$Y$13,DATE(RIGHT(loaded!M918,4),MID(loaded!M918,3,2),LEFT(loaded!M918,2)),DATE(RIGHT(loaded!M918,4), MID(loaded!M918,4,2),LEFT(loaded!M918,2)))</f>
        <v>#VALUE!</v>
      </c>
      <c r="F918" s="67" t="e">
        <f t="shared" si="28"/>
        <v>#VALUE!</v>
      </c>
      <c r="G918" t="str">
        <f>LEFT(loaded!O918,3)</f>
        <v/>
      </c>
      <c r="H918" s="67" t="str">
        <f>_xlfn.IFNA(INDEX(cntry_codes,MATCH(loaded!Q918,countries,0)),IF(loaded!Q918="","0003",""))</f>
        <v>0003</v>
      </c>
      <c r="I918" t="e">
        <f>INDEX(atsi_codes,MATCH(loaded!S918,atsi,0))</f>
        <v>#N/A</v>
      </c>
      <c r="J918" t="e">
        <f>INDEX(lang_codes,MATCH(loaded!U918,lang,0))</f>
        <v>#N/A</v>
      </c>
      <c r="K918" s="6">
        <f>loaded!W918</f>
        <v>0</v>
      </c>
      <c r="L918" t="e">
        <f>INDEX(us_acc_codes,MATCH(loaded!Y918,us_acc,0))</f>
        <v>#N/A</v>
      </c>
      <c r="M918" t="e">
        <f>INDEX(client_codes,MATCH(loaded!AA918,client,0))</f>
        <v>#N/A</v>
      </c>
      <c r="N918" t="e">
        <f>INDEX(src_ref_codes,MATCH(loaded!AC918,src_ref,0))</f>
        <v>#N/A</v>
      </c>
      <c r="O918" s="89" t="e">
        <f>IF(stats!$Y$13,DATE(RIGHT(loaded!AE918,4),MID(loaded!AE918,3,2),LEFT(loaded!AE918,2)),DATE(RIGHT(loaded!AE918,4),MID(loaded!AE918,4,2),LEFT(loaded!AE918,2)))</f>
        <v>#VALUE!</v>
      </c>
      <c r="P918" s="89" t="e">
        <f>IF(stats!$Y$13,DATE(RIGHT(loaded!AG918,4),MID(loaded!AG918,3,2),LEFT(loaded!AG918,2)),DATE(RIGHT(loaded!AG918,4),MID(loaded!AG918,4,2),LEFT(loaded!AG918,2)))</f>
        <v>#VALUE!</v>
      </c>
      <c r="Q918" s="67" t="e">
        <f t="shared" si="29"/>
        <v>#VALUE!</v>
      </c>
      <c r="R918" t="e">
        <f>INDEX(reces_codes,MATCH(loaded!AI918,reason,0))</f>
        <v>#N/A</v>
      </c>
      <c r="S918" t="e">
        <f>INDEX(TDS_codes,MATCH(loaded!AK918,TDS,0))</f>
        <v>#N/A</v>
      </c>
      <c r="T918" t="e">
        <f>IF(M918=2,"",INDEX(method_codes,MATCH(loaded!AM918,method,0)))</f>
        <v>#N/A</v>
      </c>
      <c r="U918" t="e">
        <f>IF(M918=2,"",INDEX(inj_codes,MATCH(loaded!AO918,inj,0)))</f>
        <v>#N/A</v>
      </c>
      <c r="V918" t="e">
        <f>IF(M918=2,"",INDEX(drug_codes,MATCH(loaded!AQ918,drug,0)))</f>
        <v>#N/A</v>
      </c>
      <c r="W918" t="e">
        <f>IF(M918=2,"",_xlfn.IFNA(INDEX(drug_codes,MATCH(loaded!AS918,drug,0)),""))</f>
        <v>#N/A</v>
      </c>
      <c r="X918" t="e">
        <f>IF(M918=2,"",_xlfn.IFNA(INDEX(drug_codes,MATCH(loaded!AU918,drug,0)),""))</f>
        <v>#N/A</v>
      </c>
      <c r="Y918" t="e">
        <f>IF(M918=2,"",_xlfn.IFNA(INDEX(drug_codes,MATCH(loaded!AW918,drug,0)),""))</f>
        <v>#N/A</v>
      </c>
      <c r="Z918" t="e">
        <f>IF(M918=2,"",_xlfn.IFNA(INDEX(drug_codes,MATCH(loaded!AY918,drug,0)),""))</f>
        <v>#N/A</v>
      </c>
      <c r="AA918" t="e">
        <f>IF(M918=2,"",_xlfn.IFNA(INDEX(drug_codes,MATCH(loaded!BA918,drug,0)),""))</f>
        <v>#N/A</v>
      </c>
      <c r="AB918" t="e">
        <f>INDEX(MTT_codes,MATCH(loaded!BC918,MTT,0))</f>
        <v>#N/A</v>
      </c>
      <c r="AC918" t="str">
        <f>_xlfn.IFNA(INDEX(MTT_codes,MATCH(loaded!BE918,MTT,0)),"")</f>
        <v/>
      </c>
      <c r="AD918" t="str">
        <f>_xlfn.IFNA(INDEX(MTT_codes,MATCH(loaded!BG918,MTT,0)),"")</f>
        <v/>
      </c>
      <c r="AE918" t="str">
        <f>_xlfn.IFNA(INDEX(MTT_codes,MATCH(loaded!BI918,MTT,0)),"")</f>
        <v/>
      </c>
      <c r="AF918" t="str">
        <f>_xlfn.IFNA(INDEX(MTT_codes,MATCH(loaded!BK918,MTT,0)),"")</f>
        <v/>
      </c>
      <c r="AG918" t="str">
        <f>_xlfn.IFNA(INDEX(MTT_codes,MATCH(loaded!BM918,MTT,0)),"")</f>
        <v/>
      </c>
      <c r="AH918" t="e">
        <f>INDEX(liv_ar_codes,MATCH(loaded!BO918,liv_ar,0))</f>
        <v>#N/A</v>
      </c>
      <c r="AI918" t="str">
        <f>_xlfn.IFNA(INDEX(MTT_codes,MATCH(loaded!BQ918,MTT,0)),"")</f>
        <v/>
      </c>
      <c r="AJ918">
        <f>_xlfn.IFNA(INDEX(mental_codes,MATCH(loaded!BS918,mental,0)),9)</f>
        <v>9</v>
      </c>
    </row>
    <row r="919" spans="2:36">
      <c r="B919">
        <f>loaded!C919</f>
        <v>0</v>
      </c>
      <c r="C919">
        <f>loaded!I919</f>
        <v>0</v>
      </c>
      <c r="D919">
        <f>IF(loaded!K919="Male",1,IF(loaded!K919="Female",2,9))</f>
        <v>9</v>
      </c>
      <c r="E919" s="89" t="e">
        <f>IF(stats!$Y$13,DATE(RIGHT(loaded!M919,4),MID(loaded!M919,3,2),LEFT(loaded!M919,2)),DATE(RIGHT(loaded!M919,4), MID(loaded!M919,4,2),LEFT(loaded!M919,2)))</f>
        <v>#VALUE!</v>
      </c>
      <c r="F919" s="67" t="e">
        <f t="shared" si="28"/>
        <v>#VALUE!</v>
      </c>
      <c r="G919" t="str">
        <f>LEFT(loaded!O919,3)</f>
        <v/>
      </c>
      <c r="H919" s="67" t="str">
        <f>_xlfn.IFNA(INDEX(cntry_codes,MATCH(loaded!Q919,countries,0)),IF(loaded!Q919="","0003",""))</f>
        <v>0003</v>
      </c>
      <c r="I919" t="e">
        <f>INDEX(atsi_codes,MATCH(loaded!S919,atsi,0))</f>
        <v>#N/A</v>
      </c>
      <c r="J919" t="e">
        <f>INDEX(lang_codes,MATCH(loaded!U919,lang,0))</f>
        <v>#N/A</v>
      </c>
      <c r="K919" s="6">
        <f>loaded!W919</f>
        <v>0</v>
      </c>
      <c r="L919" t="e">
        <f>INDEX(us_acc_codes,MATCH(loaded!Y919,us_acc,0))</f>
        <v>#N/A</v>
      </c>
      <c r="M919" t="e">
        <f>INDEX(client_codes,MATCH(loaded!AA919,client,0))</f>
        <v>#N/A</v>
      </c>
      <c r="N919" t="e">
        <f>INDEX(src_ref_codes,MATCH(loaded!AC919,src_ref,0))</f>
        <v>#N/A</v>
      </c>
      <c r="O919" s="89" t="e">
        <f>IF(stats!$Y$13,DATE(RIGHT(loaded!AE919,4),MID(loaded!AE919,3,2),LEFT(loaded!AE919,2)),DATE(RIGHT(loaded!AE919,4),MID(loaded!AE919,4,2),LEFT(loaded!AE919,2)))</f>
        <v>#VALUE!</v>
      </c>
      <c r="P919" s="89" t="e">
        <f>IF(stats!$Y$13,DATE(RIGHT(loaded!AG919,4),MID(loaded!AG919,3,2),LEFT(loaded!AG919,2)),DATE(RIGHT(loaded!AG919,4),MID(loaded!AG919,4,2),LEFT(loaded!AG919,2)))</f>
        <v>#VALUE!</v>
      </c>
      <c r="Q919" s="67" t="e">
        <f t="shared" si="29"/>
        <v>#VALUE!</v>
      </c>
      <c r="R919" t="e">
        <f>INDEX(reces_codes,MATCH(loaded!AI919,reason,0))</f>
        <v>#N/A</v>
      </c>
      <c r="S919" t="e">
        <f>INDEX(TDS_codes,MATCH(loaded!AK919,TDS,0))</f>
        <v>#N/A</v>
      </c>
      <c r="T919" t="e">
        <f>IF(M919=2,"",INDEX(method_codes,MATCH(loaded!AM919,method,0)))</f>
        <v>#N/A</v>
      </c>
      <c r="U919" t="e">
        <f>IF(M919=2,"",INDEX(inj_codes,MATCH(loaded!AO919,inj,0)))</f>
        <v>#N/A</v>
      </c>
      <c r="V919" t="e">
        <f>IF(M919=2,"",INDEX(drug_codes,MATCH(loaded!AQ919,drug,0)))</f>
        <v>#N/A</v>
      </c>
      <c r="W919" t="e">
        <f>IF(M919=2,"",_xlfn.IFNA(INDEX(drug_codes,MATCH(loaded!AS919,drug,0)),""))</f>
        <v>#N/A</v>
      </c>
      <c r="X919" t="e">
        <f>IF(M919=2,"",_xlfn.IFNA(INDEX(drug_codes,MATCH(loaded!AU919,drug,0)),""))</f>
        <v>#N/A</v>
      </c>
      <c r="Y919" t="e">
        <f>IF(M919=2,"",_xlfn.IFNA(INDEX(drug_codes,MATCH(loaded!AW919,drug,0)),""))</f>
        <v>#N/A</v>
      </c>
      <c r="Z919" t="e">
        <f>IF(M919=2,"",_xlfn.IFNA(INDEX(drug_codes,MATCH(loaded!AY919,drug,0)),""))</f>
        <v>#N/A</v>
      </c>
      <c r="AA919" t="e">
        <f>IF(M919=2,"",_xlfn.IFNA(INDEX(drug_codes,MATCH(loaded!BA919,drug,0)),""))</f>
        <v>#N/A</v>
      </c>
      <c r="AB919" t="e">
        <f>INDEX(MTT_codes,MATCH(loaded!BC919,MTT,0))</f>
        <v>#N/A</v>
      </c>
      <c r="AC919" t="str">
        <f>_xlfn.IFNA(INDEX(MTT_codes,MATCH(loaded!BE919,MTT,0)),"")</f>
        <v/>
      </c>
      <c r="AD919" t="str">
        <f>_xlfn.IFNA(INDEX(MTT_codes,MATCH(loaded!BG919,MTT,0)),"")</f>
        <v/>
      </c>
      <c r="AE919" t="str">
        <f>_xlfn.IFNA(INDEX(MTT_codes,MATCH(loaded!BI919,MTT,0)),"")</f>
        <v/>
      </c>
      <c r="AF919" t="str">
        <f>_xlfn.IFNA(INDEX(MTT_codes,MATCH(loaded!BK919,MTT,0)),"")</f>
        <v/>
      </c>
      <c r="AG919" t="str">
        <f>_xlfn.IFNA(INDEX(MTT_codes,MATCH(loaded!BM919,MTT,0)),"")</f>
        <v/>
      </c>
      <c r="AH919" t="e">
        <f>INDEX(liv_ar_codes,MATCH(loaded!BO919,liv_ar,0))</f>
        <v>#N/A</v>
      </c>
      <c r="AI919" t="str">
        <f>_xlfn.IFNA(INDEX(MTT_codes,MATCH(loaded!BQ919,MTT,0)),"")</f>
        <v/>
      </c>
      <c r="AJ919">
        <f>_xlfn.IFNA(INDEX(mental_codes,MATCH(loaded!BS919,mental,0)),9)</f>
        <v>9</v>
      </c>
    </row>
    <row r="920" spans="2:36">
      <c r="B920">
        <f>loaded!C920</f>
        <v>0</v>
      </c>
      <c r="C920">
        <f>loaded!I920</f>
        <v>0</v>
      </c>
      <c r="D920">
        <f>IF(loaded!K920="Male",1,IF(loaded!K920="Female",2,9))</f>
        <v>9</v>
      </c>
      <c r="E920" s="89" t="e">
        <f>IF(stats!$Y$13,DATE(RIGHT(loaded!M920,4),MID(loaded!M920,3,2),LEFT(loaded!M920,2)),DATE(RIGHT(loaded!M920,4), MID(loaded!M920,4,2),LEFT(loaded!M920,2)))</f>
        <v>#VALUE!</v>
      </c>
      <c r="F920" s="67" t="e">
        <f t="shared" si="28"/>
        <v>#VALUE!</v>
      </c>
      <c r="G920" t="str">
        <f>LEFT(loaded!O920,3)</f>
        <v/>
      </c>
      <c r="H920" s="67" t="str">
        <f>_xlfn.IFNA(INDEX(cntry_codes,MATCH(loaded!Q920,countries,0)),IF(loaded!Q920="","0003",""))</f>
        <v>0003</v>
      </c>
      <c r="I920" t="e">
        <f>INDEX(atsi_codes,MATCH(loaded!S920,atsi,0))</f>
        <v>#N/A</v>
      </c>
      <c r="J920" t="e">
        <f>INDEX(lang_codes,MATCH(loaded!U920,lang,0))</f>
        <v>#N/A</v>
      </c>
      <c r="K920" s="6">
        <f>loaded!W920</f>
        <v>0</v>
      </c>
      <c r="L920" t="e">
        <f>INDEX(us_acc_codes,MATCH(loaded!Y920,us_acc,0))</f>
        <v>#N/A</v>
      </c>
      <c r="M920" t="e">
        <f>INDEX(client_codes,MATCH(loaded!AA920,client,0))</f>
        <v>#N/A</v>
      </c>
      <c r="N920" t="e">
        <f>INDEX(src_ref_codes,MATCH(loaded!AC920,src_ref,0))</f>
        <v>#N/A</v>
      </c>
      <c r="O920" s="89" t="e">
        <f>IF(stats!$Y$13,DATE(RIGHT(loaded!AE920,4),MID(loaded!AE920,3,2),LEFT(loaded!AE920,2)),DATE(RIGHT(loaded!AE920,4),MID(loaded!AE920,4,2),LEFT(loaded!AE920,2)))</f>
        <v>#VALUE!</v>
      </c>
      <c r="P920" s="89" t="e">
        <f>IF(stats!$Y$13,DATE(RIGHT(loaded!AG920,4),MID(loaded!AG920,3,2),LEFT(loaded!AG920,2)),DATE(RIGHT(loaded!AG920,4),MID(loaded!AG920,4,2),LEFT(loaded!AG920,2)))</f>
        <v>#VALUE!</v>
      </c>
      <c r="Q920" s="67" t="e">
        <f t="shared" si="29"/>
        <v>#VALUE!</v>
      </c>
      <c r="R920" t="e">
        <f>INDEX(reces_codes,MATCH(loaded!AI920,reason,0))</f>
        <v>#N/A</v>
      </c>
      <c r="S920" t="e">
        <f>INDEX(TDS_codes,MATCH(loaded!AK920,TDS,0))</f>
        <v>#N/A</v>
      </c>
      <c r="T920" t="e">
        <f>IF(M920=2,"",INDEX(method_codes,MATCH(loaded!AM920,method,0)))</f>
        <v>#N/A</v>
      </c>
      <c r="U920" t="e">
        <f>IF(M920=2,"",INDEX(inj_codes,MATCH(loaded!AO920,inj,0)))</f>
        <v>#N/A</v>
      </c>
      <c r="V920" t="e">
        <f>IF(M920=2,"",INDEX(drug_codes,MATCH(loaded!AQ920,drug,0)))</f>
        <v>#N/A</v>
      </c>
      <c r="W920" t="e">
        <f>IF(M920=2,"",_xlfn.IFNA(INDEX(drug_codes,MATCH(loaded!AS920,drug,0)),""))</f>
        <v>#N/A</v>
      </c>
      <c r="X920" t="e">
        <f>IF(M920=2,"",_xlfn.IFNA(INDEX(drug_codes,MATCH(loaded!AU920,drug,0)),""))</f>
        <v>#N/A</v>
      </c>
      <c r="Y920" t="e">
        <f>IF(M920=2,"",_xlfn.IFNA(INDEX(drug_codes,MATCH(loaded!AW920,drug,0)),""))</f>
        <v>#N/A</v>
      </c>
      <c r="Z920" t="e">
        <f>IF(M920=2,"",_xlfn.IFNA(INDEX(drug_codes,MATCH(loaded!AY920,drug,0)),""))</f>
        <v>#N/A</v>
      </c>
      <c r="AA920" t="e">
        <f>IF(M920=2,"",_xlfn.IFNA(INDEX(drug_codes,MATCH(loaded!BA920,drug,0)),""))</f>
        <v>#N/A</v>
      </c>
      <c r="AB920" t="e">
        <f>INDEX(MTT_codes,MATCH(loaded!BC920,MTT,0))</f>
        <v>#N/A</v>
      </c>
      <c r="AC920" t="str">
        <f>_xlfn.IFNA(INDEX(MTT_codes,MATCH(loaded!BE920,MTT,0)),"")</f>
        <v/>
      </c>
      <c r="AD920" t="str">
        <f>_xlfn.IFNA(INDEX(MTT_codes,MATCH(loaded!BG920,MTT,0)),"")</f>
        <v/>
      </c>
      <c r="AE920" t="str">
        <f>_xlfn.IFNA(INDEX(MTT_codes,MATCH(loaded!BI920,MTT,0)),"")</f>
        <v/>
      </c>
      <c r="AF920" t="str">
        <f>_xlfn.IFNA(INDEX(MTT_codes,MATCH(loaded!BK920,MTT,0)),"")</f>
        <v/>
      </c>
      <c r="AG920" t="str">
        <f>_xlfn.IFNA(INDEX(MTT_codes,MATCH(loaded!BM920,MTT,0)),"")</f>
        <v/>
      </c>
      <c r="AH920" t="e">
        <f>INDEX(liv_ar_codes,MATCH(loaded!BO920,liv_ar,0))</f>
        <v>#N/A</v>
      </c>
      <c r="AI920" t="str">
        <f>_xlfn.IFNA(INDEX(MTT_codes,MATCH(loaded!BQ920,MTT,0)),"")</f>
        <v/>
      </c>
      <c r="AJ920">
        <f>_xlfn.IFNA(INDEX(mental_codes,MATCH(loaded!BS920,mental,0)),9)</f>
        <v>9</v>
      </c>
    </row>
    <row r="921" spans="2:36">
      <c r="B921">
        <f>loaded!C921</f>
        <v>0</v>
      </c>
      <c r="C921">
        <f>loaded!I921</f>
        <v>0</v>
      </c>
      <c r="D921">
        <f>IF(loaded!K921="Male",1,IF(loaded!K921="Female",2,9))</f>
        <v>9</v>
      </c>
      <c r="E921" s="89" t="e">
        <f>IF(stats!$Y$13,DATE(RIGHT(loaded!M921,4),MID(loaded!M921,3,2),LEFT(loaded!M921,2)),DATE(RIGHT(loaded!M921,4), MID(loaded!M921,4,2),LEFT(loaded!M921,2)))</f>
        <v>#VALUE!</v>
      </c>
      <c r="F921" s="67" t="e">
        <f t="shared" si="28"/>
        <v>#VALUE!</v>
      </c>
      <c r="G921" t="str">
        <f>LEFT(loaded!O921,3)</f>
        <v/>
      </c>
      <c r="H921" s="67" t="str">
        <f>_xlfn.IFNA(INDEX(cntry_codes,MATCH(loaded!Q921,countries,0)),IF(loaded!Q921="","0003",""))</f>
        <v>0003</v>
      </c>
      <c r="I921" t="e">
        <f>INDEX(atsi_codes,MATCH(loaded!S921,atsi,0))</f>
        <v>#N/A</v>
      </c>
      <c r="J921" t="e">
        <f>INDEX(lang_codes,MATCH(loaded!U921,lang,0))</f>
        <v>#N/A</v>
      </c>
      <c r="K921" s="6">
        <f>loaded!W921</f>
        <v>0</v>
      </c>
      <c r="L921" t="e">
        <f>INDEX(us_acc_codes,MATCH(loaded!Y921,us_acc,0))</f>
        <v>#N/A</v>
      </c>
      <c r="M921" t="e">
        <f>INDEX(client_codes,MATCH(loaded!AA921,client,0))</f>
        <v>#N/A</v>
      </c>
      <c r="N921" t="e">
        <f>INDEX(src_ref_codes,MATCH(loaded!AC921,src_ref,0))</f>
        <v>#N/A</v>
      </c>
      <c r="O921" s="89" t="e">
        <f>IF(stats!$Y$13,DATE(RIGHT(loaded!AE921,4),MID(loaded!AE921,3,2),LEFT(loaded!AE921,2)),DATE(RIGHT(loaded!AE921,4),MID(loaded!AE921,4,2),LEFT(loaded!AE921,2)))</f>
        <v>#VALUE!</v>
      </c>
      <c r="P921" s="89" t="e">
        <f>IF(stats!$Y$13,DATE(RIGHT(loaded!AG921,4),MID(loaded!AG921,3,2),LEFT(loaded!AG921,2)),DATE(RIGHT(loaded!AG921,4),MID(loaded!AG921,4,2),LEFT(loaded!AG921,2)))</f>
        <v>#VALUE!</v>
      </c>
      <c r="Q921" s="67" t="e">
        <f t="shared" si="29"/>
        <v>#VALUE!</v>
      </c>
      <c r="R921" t="e">
        <f>INDEX(reces_codes,MATCH(loaded!AI921,reason,0))</f>
        <v>#N/A</v>
      </c>
      <c r="S921" t="e">
        <f>INDEX(TDS_codes,MATCH(loaded!AK921,TDS,0))</f>
        <v>#N/A</v>
      </c>
      <c r="T921" t="e">
        <f>IF(M921=2,"",INDEX(method_codes,MATCH(loaded!AM921,method,0)))</f>
        <v>#N/A</v>
      </c>
      <c r="U921" t="e">
        <f>IF(M921=2,"",INDEX(inj_codes,MATCH(loaded!AO921,inj,0)))</f>
        <v>#N/A</v>
      </c>
      <c r="V921" t="e">
        <f>IF(M921=2,"",INDEX(drug_codes,MATCH(loaded!AQ921,drug,0)))</f>
        <v>#N/A</v>
      </c>
      <c r="W921" t="e">
        <f>IF(M921=2,"",_xlfn.IFNA(INDEX(drug_codes,MATCH(loaded!AS921,drug,0)),""))</f>
        <v>#N/A</v>
      </c>
      <c r="X921" t="e">
        <f>IF(M921=2,"",_xlfn.IFNA(INDEX(drug_codes,MATCH(loaded!AU921,drug,0)),""))</f>
        <v>#N/A</v>
      </c>
      <c r="Y921" t="e">
        <f>IF(M921=2,"",_xlfn.IFNA(INDEX(drug_codes,MATCH(loaded!AW921,drug,0)),""))</f>
        <v>#N/A</v>
      </c>
      <c r="Z921" t="e">
        <f>IF(M921=2,"",_xlfn.IFNA(INDEX(drug_codes,MATCH(loaded!AY921,drug,0)),""))</f>
        <v>#N/A</v>
      </c>
      <c r="AA921" t="e">
        <f>IF(M921=2,"",_xlfn.IFNA(INDEX(drug_codes,MATCH(loaded!BA921,drug,0)),""))</f>
        <v>#N/A</v>
      </c>
      <c r="AB921" t="e">
        <f>INDEX(MTT_codes,MATCH(loaded!BC921,MTT,0))</f>
        <v>#N/A</v>
      </c>
      <c r="AC921" t="str">
        <f>_xlfn.IFNA(INDEX(MTT_codes,MATCH(loaded!BE921,MTT,0)),"")</f>
        <v/>
      </c>
      <c r="AD921" t="str">
        <f>_xlfn.IFNA(INDEX(MTT_codes,MATCH(loaded!BG921,MTT,0)),"")</f>
        <v/>
      </c>
      <c r="AE921" t="str">
        <f>_xlfn.IFNA(INDEX(MTT_codes,MATCH(loaded!BI921,MTT,0)),"")</f>
        <v/>
      </c>
      <c r="AF921" t="str">
        <f>_xlfn.IFNA(INDEX(MTT_codes,MATCH(loaded!BK921,MTT,0)),"")</f>
        <v/>
      </c>
      <c r="AG921" t="str">
        <f>_xlfn.IFNA(INDEX(MTT_codes,MATCH(loaded!BM921,MTT,0)),"")</f>
        <v/>
      </c>
      <c r="AH921" t="e">
        <f>INDEX(liv_ar_codes,MATCH(loaded!BO921,liv_ar,0))</f>
        <v>#N/A</v>
      </c>
      <c r="AI921" t="str">
        <f>_xlfn.IFNA(INDEX(MTT_codes,MATCH(loaded!BQ921,MTT,0)),"")</f>
        <v/>
      </c>
      <c r="AJ921">
        <f>_xlfn.IFNA(INDEX(mental_codes,MATCH(loaded!BS921,mental,0)),9)</f>
        <v>9</v>
      </c>
    </row>
    <row r="922" spans="2:36">
      <c r="B922">
        <f>loaded!C922</f>
        <v>0</v>
      </c>
      <c r="C922">
        <f>loaded!I922</f>
        <v>0</v>
      </c>
      <c r="D922">
        <f>IF(loaded!K922="Male",1,IF(loaded!K922="Female",2,9))</f>
        <v>9</v>
      </c>
      <c r="E922" s="89" t="e">
        <f>IF(stats!$Y$13,DATE(RIGHT(loaded!M922,4),MID(loaded!M922,3,2),LEFT(loaded!M922,2)),DATE(RIGHT(loaded!M922,4), MID(loaded!M922,4,2),LEFT(loaded!M922,2)))</f>
        <v>#VALUE!</v>
      </c>
      <c r="F922" s="67" t="e">
        <f t="shared" si="28"/>
        <v>#VALUE!</v>
      </c>
      <c r="G922" t="str">
        <f>LEFT(loaded!O922,3)</f>
        <v/>
      </c>
      <c r="H922" s="67" t="str">
        <f>_xlfn.IFNA(INDEX(cntry_codes,MATCH(loaded!Q922,countries,0)),IF(loaded!Q922="","0003",""))</f>
        <v>0003</v>
      </c>
      <c r="I922" t="e">
        <f>INDEX(atsi_codes,MATCH(loaded!S922,atsi,0))</f>
        <v>#N/A</v>
      </c>
      <c r="J922" t="e">
        <f>INDEX(lang_codes,MATCH(loaded!U922,lang,0))</f>
        <v>#N/A</v>
      </c>
      <c r="K922" s="6">
        <f>loaded!W922</f>
        <v>0</v>
      </c>
      <c r="L922" t="e">
        <f>INDEX(us_acc_codes,MATCH(loaded!Y922,us_acc,0))</f>
        <v>#N/A</v>
      </c>
      <c r="M922" t="e">
        <f>INDEX(client_codes,MATCH(loaded!AA922,client,0))</f>
        <v>#N/A</v>
      </c>
      <c r="N922" t="e">
        <f>INDEX(src_ref_codes,MATCH(loaded!AC922,src_ref,0))</f>
        <v>#N/A</v>
      </c>
      <c r="O922" s="89" t="e">
        <f>IF(stats!$Y$13,DATE(RIGHT(loaded!AE922,4),MID(loaded!AE922,3,2),LEFT(loaded!AE922,2)),DATE(RIGHT(loaded!AE922,4),MID(loaded!AE922,4,2),LEFT(loaded!AE922,2)))</f>
        <v>#VALUE!</v>
      </c>
      <c r="P922" s="89" t="e">
        <f>IF(stats!$Y$13,DATE(RIGHT(loaded!AG922,4),MID(loaded!AG922,3,2),LEFT(loaded!AG922,2)),DATE(RIGHT(loaded!AG922,4),MID(loaded!AG922,4,2),LEFT(loaded!AG922,2)))</f>
        <v>#VALUE!</v>
      </c>
      <c r="Q922" s="67" t="e">
        <f t="shared" si="29"/>
        <v>#VALUE!</v>
      </c>
      <c r="R922" t="e">
        <f>INDEX(reces_codes,MATCH(loaded!AI922,reason,0))</f>
        <v>#N/A</v>
      </c>
      <c r="S922" t="e">
        <f>INDEX(TDS_codes,MATCH(loaded!AK922,TDS,0))</f>
        <v>#N/A</v>
      </c>
      <c r="T922" t="e">
        <f>IF(M922=2,"",INDEX(method_codes,MATCH(loaded!AM922,method,0)))</f>
        <v>#N/A</v>
      </c>
      <c r="U922" t="e">
        <f>IF(M922=2,"",INDEX(inj_codes,MATCH(loaded!AO922,inj,0)))</f>
        <v>#N/A</v>
      </c>
      <c r="V922" t="e">
        <f>IF(M922=2,"",INDEX(drug_codes,MATCH(loaded!AQ922,drug,0)))</f>
        <v>#N/A</v>
      </c>
      <c r="W922" t="e">
        <f>IF(M922=2,"",_xlfn.IFNA(INDEX(drug_codes,MATCH(loaded!AS922,drug,0)),""))</f>
        <v>#N/A</v>
      </c>
      <c r="X922" t="e">
        <f>IF(M922=2,"",_xlfn.IFNA(INDEX(drug_codes,MATCH(loaded!AU922,drug,0)),""))</f>
        <v>#N/A</v>
      </c>
      <c r="Y922" t="e">
        <f>IF(M922=2,"",_xlfn.IFNA(INDEX(drug_codes,MATCH(loaded!AW922,drug,0)),""))</f>
        <v>#N/A</v>
      </c>
      <c r="Z922" t="e">
        <f>IF(M922=2,"",_xlfn.IFNA(INDEX(drug_codes,MATCH(loaded!AY922,drug,0)),""))</f>
        <v>#N/A</v>
      </c>
      <c r="AA922" t="e">
        <f>IF(M922=2,"",_xlfn.IFNA(INDEX(drug_codes,MATCH(loaded!BA922,drug,0)),""))</f>
        <v>#N/A</v>
      </c>
      <c r="AB922" t="e">
        <f>INDEX(MTT_codes,MATCH(loaded!BC922,MTT,0))</f>
        <v>#N/A</v>
      </c>
      <c r="AC922" t="str">
        <f>_xlfn.IFNA(INDEX(MTT_codes,MATCH(loaded!BE922,MTT,0)),"")</f>
        <v/>
      </c>
      <c r="AD922" t="str">
        <f>_xlfn.IFNA(INDEX(MTT_codes,MATCH(loaded!BG922,MTT,0)),"")</f>
        <v/>
      </c>
      <c r="AE922" t="str">
        <f>_xlfn.IFNA(INDEX(MTT_codes,MATCH(loaded!BI922,MTT,0)),"")</f>
        <v/>
      </c>
      <c r="AF922" t="str">
        <f>_xlfn.IFNA(INDEX(MTT_codes,MATCH(loaded!BK922,MTT,0)),"")</f>
        <v/>
      </c>
      <c r="AG922" t="str">
        <f>_xlfn.IFNA(INDEX(MTT_codes,MATCH(loaded!BM922,MTT,0)),"")</f>
        <v/>
      </c>
      <c r="AH922" t="e">
        <f>INDEX(liv_ar_codes,MATCH(loaded!BO922,liv_ar,0))</f>
        <v>#N/A</v>
      </c>
      <c r="AI922" t="str">
        <f>_xlfn.IFNA(INDEX(MTT_codes,MATCH(loaded!BQ922,MTT,0)),"")</f>
        <v/>
      </c>
      <c r="AJ922">
        <f>_xlfn.IFNA(INDEX(mental_codes,MATCH(loaded!BS922,mental,0)),9)</f>
        <v>9</v>
      </c>
    </row>
    <row r="923" spans="2:36">
      <c r="B923">
        <f>loaded!C923</f>
        <v>0</v>
      </c>
      <c r="C923">
        <f>loaded!I923</f>
        <v>0</v>
      </c>
      <c r="D923">
        <f>IF(loaded!K923="Male",1,IF(loaded!K923="Female",2,9))</f>
        <v>9</v>
      </c>
      <c r="E923" s="89" t="e">
        <f>IF(stats!$Y$13,DATE(RIGHT(loaded!M923,4),MID(loaded!M923,3,2),LEFT(loaded!M923,2)),DATE(RIGHT(loaded!M923,4), MID(loaded!M923,4,2),LEFT(loaded!M923,2)))</f>
        <v>#VALUE!</v>
      </c>
      <c r="F923" s="67" t="e">
        <f t="shared" si="28"/>
        <v>#VALUE!</v>
      </c>
      <c r="G923" t="str">
        <f>LEFT(loaded!O923,3)</f>
        <v/>
      </c>
      <c r="H923" s="67" t="str">
        <f>_xlfn.IFNA(INDEX(cntry_codes,MATCH(loaded!Q923,countries,0)),IF(loaded!Q923="","0003",""))</f>
        <v>0003</v>
      </c>
      <c r="I923" t="e">
        <f>INDEX(atsi_codes,MATCH(loaded!S923,atsi,0))</f>
        <v>#N/A</v>
      </c>
      <c r="J923" t="e">
        <f>INDEX(lang_codes,MATCH(loaded!U923,lang,0))</f>
        <v>#N/A</v>
      </c>
      <c r="K923" s="6">
        <f>loaded!W923</f>
        <v>0</v>
      </c>
      <c r="L923" t="e">
        <f>INDEX(us_acc_codes,MATCH(loaded!Y923,us_acc,0))</f>
        <v>#N/A</v>
      </c>
      <c r="M923" t="e">
        <f>INDEX(client_codes,MATCH(loaded!AA923,client,0))</f>
        <v>#N/A</v>
      </c>
      <c r="N923" t="e">
        <f>INDEX(src_ref_codes,MATCH(loaded!AC923,src_ref,0))</f>
        <v>#N/A</v>
      </c>
      <c r="O923" s="89" t="e">
        <f>IF(stats!$Y$13,DATE(RIGHT(loaded!AE923,4),MID(loaded!AE923,3,2),LEFT(loaded!AE923,2)),DATE(RIGHT(loaded!AE923,4),MID(loaded!AE923,4,2),LEFT(loaded!AE923,2)))</f>
        <v>#VALUE!</v>
      </c>
      <c r="P923" s="89" t="e">
        <f>IF(stats!$Y$13,DATE(RIGHT(loaded!AG923,4),MID(loaded!AG923,3,2),LEFT(loaded!AG923,2)),DATE(RIGHT(loaded!AG923,4),MID(loaded!AG923,4,2),LEFT(loaded!AG923,2)))</f>
        <v>#VALUE!</v>
      </c>
      <c r="Q923" s="67" t="e">
        <f t="shared" si="29"/>
        <v>#VALUE!</v>
      </c>
      <c r="R923" t="e">
        <f>INDEX(reces_codes,MATCH(loaded!AI923,reason,0))</f>
        <v>#N/A</v>
      </c>
      <c r="S923" t="e">
        <f>INDEX(TDS_codes,MATCH(loaded!AK923,TDS,0))</f>
        <v>#N/A</v>
      </c>
      <c r="T923" t="e">
        <f>IF(M923=2,"",INDEX(method_codes,MATCH(loaded!AM923,method,0)))</f>
        <v>#N/A</v>
      </c>
      <c r="U923" t="e">
        <f>IF(M923=2,"",INDEX(inj_codes,MATCH(loaded!AO923,inj,0)))</f>
        <v>#N/A</v>
      </c>
      <c r="V923" t="e">
        <f>IF(M923=2,"",INDEX(drug_codes,MATCH(loaded!AQ923,drug,0)))</f>
        <v>#N/A</v>
      </c>
      <c r="W923" t="e">
        <f>IF(M923=2,"",_xlfn.IFNA(INDEX(drug_codes,MATCH(loaded!AS923,drug,0)),""))</f>
        <v>#N/A</v>
      </c>
      <c r="X923" t="e">
        <f>IF(M923=2,"",_xlfn.IFNA(INDEX(drug_codes,MATCH(loaded!AU923,drug,0)),""))</f>
        <v>#N/A</v>
      </c>
      <c r="Y923" t="e">
        <f>IF(M923=2,"",_xlfn.IFNA(INDEX(drug_codes,MATCH(loaded!AW923,drug,0)),""))</f>
        <v>#N/A</v>
      </c>
      <c r="Z923" t="e">
        <f>IF(M923=2,"",_xlfn.IFNA(INDEX(drug_codes,MATCH(loaded!AY923,drug,0)),""))</f>
        <v>#N/A</v>
      </c>
      <c r="AA923" t="e">
        <f>IF(M923=2,"",_xlfn.IFNA(INDEX(drug_codes,MATCH(loaded!BA923,drug,0)),""))</f>
        <v>#N/A</v>
      </c>
      <c r="AB923" t="e">
        <f>INDEX(MTT_codes,MATCH(loaded!BC923,MTT,0))</f>
        <v>#N/A</v>
      </c>
      <c r="AC923" t="str">
        <f>_xlfn.IFNA(INDEX(MTT_codes,MATCH(loaded!BE923,MTT,0)),"")</f>
        <v/>
      </c>
      <c r="AD923" t="str">
        <f>_xlfn.IFNA(INDEX(MTT_codes,MATCH(loaded!BG923,MTT,0)),"")</f>
        <v/>
      </c>
      <c r="AE923" t="str">
        <f>_xlfn.IFNA(INDEX(MTT_codes,MATCH(loaded!BI923,MTT,0)),"")</f>
        <v/>
      </c>
      <c r="AF923" t="str">
        <f>_xlfn.IFNA(INDEX(MTT_codes,MATCH(loaded!BK923,MTT,0)),"")</f>
        <v/>
      </c>
      <c r="AG923" t="str">
        <f>_xlfn.IFNA(INDEX(MTT_codes,MATCH(loaded!BM923,MTT,0)),"")</f>
        <v/>
      </c>
      <c r="AH923" t="e">
        <f>INDEX(liv_ar_codes,MATCH(loaded!BO923,liv_ar,0))</f>
        <v>#N/A</v>
      </c>
      <c r="AI923" t="str">
        <f>_xlfn.IFNA(INDEX(MTT_codes,MATCH(loaded!BQ923,MTT,0)),"")</f>
        <v/>
      </c>
      <c r="AJ923">
        <f>_xlfn.IFNA(INDEX(mental_codes,MATCH(loaded!BS923,mental,0)),9)</f>
        <v>9</v>
      </c>
    </row>
    <row r="924" spans="2:36">
      <c r="B924">
        <f>loaded!C924</f>
        <v>0</v>
      </c>
      <c r="C924">
        <f>loaded!I924</f>
        <v>0</v>
      </c>
      <c r="D924">
        <f>IF(loaded!K924="Male",1,IF(loaded!K924="Female",2,9))</f>
        <v>9</v>
      </c>
      <c r="E924" s="89" t="e">
        <f>IF(stats!$Y$13,DATE(RIGHT(loaded!M924,4),MID(loaded!M924,3,2),LEFT(loaded!M924,2)),DATE(RIGHT(loaded!M924,4), MID(loaded!M924,4,2),LEFT(loaded!M924,2)))</f>
        <v>#VALUE!</v>
      </c>
      <c r="F924" s="67" t="e">
        <f t="shared" si="28"/>
        <v>#VALUE!</v>
      </c>
      <c r="G924" t="str">
        <f>LEFT(loaded!O924,3)</f>
        <v/>
      </c>
      <c r="H924" s="67" t="str">
        <f>_xlfn.IFNA(INDEX(cntry_codes,MATCH(loaded!Q924,countries,0)),IF(loaded!Q924="","0003",""))</f>
        <v>0003</v>
      </c>
      <c r="I924" t="e">
        <f>INDEX(atsi_codes,MATCH(loaded!S924,atsi,0))</f>
        <v>#N/A</v>
      </c>
      <c r="J924" t="e">
        <f>INDEX(lang_codes,MATCH(loaded!U924,lang,0))</f>
        <v>#N/A</v>
      </c>
      <c r="K924" s="6">
        <f>loaded!W924</f>
        <v>0</v>
      </c>
      <c r="L924" t="e">
        <f>INDEX(us_acc_codes,MATCH(loaded!Y924,us_acc,0))</f>
        <v>#N/A</v>
      </c>
      <c r="M924" t="e">
        <f>INDEX(client_codes,MATCH(loaded!AA924,client,0))</f>
        <v>#N/A</v>
      </c>
      <c r="N924" t="e">
        <f>INDEX(src_ref_codes,MATCH(loaded!AC924,src_ref,0))</f>
        <v>#N/A</v>
      </c>
      <c r="O924" s="89" t="e">
        <f>IF(stats!$Y$13,DATE(RIGHT(loaded!AE924,4),MID(loaded!AE924,3,2),LEFT(loaded!AE924,2)),DATE(RIGHT(loaded!AE924,4),MID(loaded!AE924,4,2),LEFT(loaded!AE924,2)))</f>
        <v>#VALUE!</v>
      </c>
      <c r="P924" s="89" t="e">
        <f>IF(stats!$Y$13,DATE(RIGHT(loaded!AG924,4),MID(loaded!AG924,3,2),LEFT(loaded!AG924,2)),DATE(RIGHT(loaded!AG924,4),MID(loaded!AG924,4,2),LEFT(loaded!AG924,2)))</f>
        <v>#VALUE!</v>
      </c>
      <c r="Q924" s="67" t="e">
        <f t="shared" si="29"/>
        <v>#VALUE!</v>
      </c>
      <c r="R924" t="e">
        <f>INDEX(reces_codes,MATCH(loaded!AI924,reason,0))</f>
        <v>#N/A</v>
      </c>
      <c r="S924" t="e">
        <f>INDEX(TDS_codes,MATCH(loaded!AK924,TDS,0))</f>
        <v>#N/A</v>
      </c>
      <c r="T924" t="e">
        <f>IF(M924=2,"",INDEX(method_codes,MATCH(loaded!AM924,method,0)))</f>
        <v>#N/A</v>
      </c>
      <c r="U924" t="e">
        <f>IF(M924=2,"",INDEX(inj_codes,MATCH(loaded!AO924,inj,0)))</f>
        <v>#N/A</v>
      </c>
      <c r="V924" t="e">
        <f>IF(M924=2,"",INDEX(drug_codes,MATCH(loaded!AQ924,drug,0)))</f>
        <v>#N/A</v>
      </c>
      <c r="W924" t="e">
        <f>IF(M924=2,"",_xlfn.IFNA(INDEX(drug_codes,MATCH(loaded!AS924,drug,0)),""))</f>
        <v>#N/A</v>
      </c>
      <c r="X924" t="e">
        <f>IF(M924=2,"",_xlfn.IFNA(INDEX(drug_codes,MATCH(loaded!AU924,drug,0)),""))</f>
        <v>#N/A</v>
      </c>
      <c r="Y924" t="e">
        <f>IF(M924=2,"",_xlfn.IFNA(INDEX(drug_codes,MATCH(loaded!AW924,drug,0)),""))</f>
        <v>#N/A</v>
      </c>
      <c r="Z924" t="e">
        <f>IF(M924=2,"",_xlfn.IFNA(INDEX(drug_codes,MATCH(loaded!AY924,drug,0)),""))</f>
        <v>#N/A</v>
      </c>
      <c r="AA924" t="e">
        <f>IF(M924=2,"",_xlfn.IFNA(INDEX(drug_codes,MATCH(loaded!BA924,drug,0)),""))</f>
        <v>#N/A</v>
      </c>
      <c r="AB924" t="e">
        <f>INDEX(MTT_codes,MATCH(loaded!BC924,MTT,0))</f>
        <v>#N/A</v>
      </c>
      <c r="AC924" t="str">
        <f>_xlfn.IFNA(INDEX(MTT_codes,MATCH(loaded!BE924,MTT,0)),"")</f>
        <v/>
      </c>
      <c r="AD924" t="str">
        <f>_xlfn.IFNA(INDEX(MTT_codes,MATCH(loaded!BG924,MTT,0)),"")</f>
        <v/>
      </c>
      <c r="AE924" t="str">
        <f>_xlfn.IFNA(INDEX(MTT_codes,MATCH(loaded!BI924,MTT,0)),"")</f>
        <v/>
      </c>
      <c r="AF924" t="str">
        <f>_xlfn.IFNA(INDEX(MTT_codes,MATCH(loaded!BK924,MTT,0)),"")</f>
        <v/>
      </c>
      <c r="AG924" t="str">
        <f>_xlfn.IFNA(INDEX(MTT_codes,MATCH(loaded!BM924,MTT,0)),"")</f>
        <v/>
      </c>
      <c r="AH924" t="e">
        <f>INDEX(liv_ar_codes,MATCH(loaded!BO924,liv_ar,0))</f>
        <v>#N/A</v>
      </c>
      <c r="AI924" t="str">
        <f>_xlfn.IFNA(INDEX(MTT_codes,MATCH(loaded!BQ924,MTT,0)),"")</f>
        <v/>
      </c>
      <c r="AJ924">
        <f>_xlfn.IFNA(INDEX(mental_codes,MATCH(loaded!BS924,mental,0)),9)</f>
        <v>9</v>
      </c>
    </row>
    <row r="925" spans="2:36">
      <c r="B925">
        <f>loaded!C925</f>
        <v>0</v>
      </c>
      <c r="C925">
        <f>loaded!I925</f>
        <v>0</v>
      </c>
      <c r="D925">
        <f>IF(loaded!K925="Male",1,IF(loaded!K925="Female",2,9))</f>
        <v>9</v>
      </c>
      <c r="E925" s="89" t="e">
        <f>IF(stats!$Y$13,DATE(RIGHT(loaded!M925,4),MID(loaded!M925,3,2),LEFT(loaded!M925,2)),DATE(RIGHT(loaded!M925,4), MID(loaded!M925,4,2),LEFT(loaded!M925,2)))</f>
        <v>#VALUE!</v>
      </c>
      <c r="F925" s="67" t="e">
        <f t="shared" si="28"/>
        <v>#VALUE!</v>
      </c>
      <c r="G925" t="str">
        <f>LEFT(loaded!O925,3)</f>
        <v/>
      </c>
      <c r="H925" s="67" t="str">
        <f>_xlfn.IFNA(INDEX(cntry_codes,MATCH(loaded!Q925,countries,0)),IF(loaded!Q925="","0003",""))</f>
        <v>0003</v>
      </c>
      <c r="I925" t="e">
        <f>INDEX(atsi_codes,MATCH(loaded!S925,atsi,0))</f>
        <v>#N/A</v>
      </c>
      <c r="J925" t="e">
        <f>INDEX(lang_codes,MATCH(loaded!U925,lang,0))</f>
        <v>#N/A</v>
      </c>
      <c r="K925" s="6">
        <f>loaded!W925</f>
        <v>0</v>
      </c>
      <c r="L925" t="e">
        <f>INDEX(us_acc_codes,MATCH(loaded!Y925,us_acc,0))</f>
        <v>#N/A</v>
      </c>
      <c r="M925" t="e">
        <f>INDEX(client_codes,MATCH(loaded!AA925,client,0))</f>
        <v>#N/A</v>
      </c>
      <c r="N925" t="e">
        <f>INDEX(src_ref_codes,MATCH(loaded!AC925,src_ref,0))</f>
        <v>#N/A</v>
      </c>
      <c r="O925" s="89" t="e">
        <f>IF(stats!$Y$13,DATE(RIGHT(loaded!AE925,4),MID(loaded!AE925,3,2),LEFT(loaded!AE925,2)),DATE(RIGHT(loaded!AE925,4),MID(loaded!AE925,4,2),LEFT(loaded!AE925,2)))</f>
        <v>#VALUE!</v>
      </c>
      <c r="P925" s="89" t="e">
        <f>IF(stats!$Y$13,DATE(RIGHT(loaded!AG925,4),MID(loaded!AG925,3,2),LEFT(loaded!AG925,2)),DATE(RIGHT(loaded!AG925,4),MID(loaded!AG925,4,2),LEFT(loaded!AG925,2)))</f>
        <v>#VALUE!</v>
      </c>
      <c r="Q925" s="67" t="e">
        <f t="shared" si="29"/>
        <v>#VALUE!</v>
      </c>
      <c r="R925" t="e">
        <f>INDEX(reces_codes,MATCH(loaded!AI925,reason,0))</f>
        <v>#N/A</v>
      </c>
      <c r="S925" t="e">
        <f>INDEX(TDS_codes,MATCH(loaded!AK925,TDS,0))</f>
        <v>#N/A</v>
      </c>
      <c r="T925" t="e">
        <f>IF(M925=2,"",INDEX(method_codes,MATCH(loaded!AM925,method,0)))</f>
        <v>#N/A</v>
      </c>
      <c r="U925" t="e">
        <f>IF(M925=2,"",INDEX(inj_codes,MATCH(loaded!AO925,inj,0)))</f>
        <v>#N/A</v>
      </c>
      <c r="V925" t="e">
        <f>IF(M925=2,"",INDEX(drug_codes,MATCH(loaded!AQ925,drug,0)))</f>
        <v>#N/A</v>
      </c>
      <c r="W925" t="e">
        <f>IF(M925=2,"",_xlfn.IFNA(INDEX(drug_codes,MATCH(loaded!AS925,drug,0)),""))</f>
        <v>#N/A</v>
      </c>
      <c r="X925" t="e">
        <f>IF(M925=2,"",_xlfn.IFNA(INDEX(drug_codes,MATCH(loaded!AU925,drug,0)),""))</f>
        <v>#N/A</v>
      </c>
      <c r="Y925" t="e">
        <f>IF(M925=2,"",_xlfn.IFNA(INDEX(drug_codes,MATCH(loaded!AW925,drug,0)),""))</f>
        <v>#N/A</v>
      </c>
      <c r="Z925" t="e">
        <f>IF(M925=2,"",_xlfn.IFNA(INDEX(drug_codes,MATCH(loaded!AY925,drug,0)),""))</f>
        <v>#N/A</v>
      </c>
      <c r="AA925" t="e">
        <f>IF(M925=2,"",_xlfn.IFNA(INDEX(drug_codes,MATCH(loaded!BA925,drug,0)),""))</f>
        <v>#N/A</v>
      </c>
      <c r="AB925" t="e">
        <f>INDEX(MTT_codes,MATCH(loaded!BC925,MTT,0))</f>
        <v>#N/A</v>
      </c>
      <c r="AC925" t="str">
        <f>_xlfn.IFNA(INDEX(MTT_codes,MATCH(loaded!BE925,MTT,0)),"")</f>
        <v/>
      </c>
      <c r="AD925" t="str">
        <f>_xlfn.IFNA(INDEX(MTT_codes,MATCH(loaded!BG925,MTT,0)),"")</f>
        <v/>
      </c>
      <c r="AE925" t="str">
        <f>_xlfn.IFNA(INDEX(MTT_codes,MATCH(loaded!BI925,MTT,0)),"")</f>
        <v/>
      </c>
      <c r="AF925" t="str">
        <f>_xlfn.IFNA(INDEX(MTT_codes,MATCH(loaded!BK925,MTT,0)),"")</f>
        <v/>
      </c>
      <c r="AG925" t="str">
        <f>_xlfn.IFNA(INDEX(MTT_codes,MATCH(loaded!BM925,MTT,0)),"")</f>
        <v/>
      </c>
      <c r="AH925" t="e">
        <f>INDEX(liv_ar_codes,MATCH(loaded!BO925,liv_ar,0))</f>
        <v>#N/A</v>
      </c>
      <c r="AI925" t="str">
        <f>_xlfn.IFNA(INDEX(MTT_codes,MATCH(loaded!BQ925,MTT,0)),"")</f>
        <v/>
      </c>
      <c r="AJ925">
        <f>_xlfn.IFNA(INDEX(mental_codes,MATCH(loaded!BS925,mental,0)),9)</f>
        <v>9</v>
      </c>
    </row>
    <row r="926" spans="2:36">
      <c r="B926">
        <f>loaded!C926</f>
        <v>0</v>
      </c>
      <c r="C926">
        <f>loaded!I926</f>
        <v>0</v>
      </c>
      <c r="D926">
        <f>IF(loaded!K926="Male",1,IF(loaded!K926="Female",2,9))</f>
        <v>9</v>
      </c>
      <c r="E926" s="89" t="e">
        <f>IF(stats!$Y$13,DATE(RIGHT(loaded!M926,4),MID(loaded!M926,3,2),LEFT(loaded!M926,2)),DATE(RIGHT(loaded!M926,4), MID(loaded!M926,4,2),LEFT(loaded!M926,2)))</f>
        <v>#VALUE!</v>
      </c>
      <c r="F926" s="67" t="e">
        <f t="shared" si="28"/>
        <v>#VALUE!</v>
      </c>
      <c r="G926" t="str">
        <f>LEFT(loaded!O926,3)</f>
        <v/>
      </c>
      <c r="H926" s="67" t="str">
        <f>_xlfn.IFNA(INDEX(cntry_codes,MATCH(loaded!Q926,countries,0)),IF(loaded!Q926="","0003",""))</f>
        <v>0003</v>
      </c>
      <c r="I926" t="e">
        <f>INDEX(atsi_codes,MATCH(loaded!S926,atsi,0))</f>
        <v>#N/A</v>
      </c>
      <c r="J926" t="e">
        <f>INDEX(lang_codes,MATCH(loaded!U926,lang,0))</f>
        <v>#N/A</v>
      </c>
      <c r="K926" s="6">
        <f>loaded!W926</f>
        <v>0</v>
      </c>
      <c r="L926" t="e">
        <f>INDEX(us_acc_codes,MATCH(loaded!Y926,us_acc,0))</f>
        <v>#N/A</v>
      </c>
      <c r="M926" t="e">
        <f>INDEX(client_codes,MATCH(loaded!AA926,client,0))</f>
        <v>#N/A</v>
      </c>
      <c r="N926" t="e">
        <f>INDEX(src_ref_codes,MATCH(loaded!AC926,src_ref,0))</f>
        <v>#N/A</v>
      </c>
      <c r="O926" s="89" t="e">
        <f>IF(stats!$Y$13,DATE(RIGHT(loaded!AE926,4),MID(loaded!AE926,3,2),LEFT(loaded!AE926,2)),DATE(RIGHT(loaded!AE926,4),MID(loaded!AE926,4,2),LEFT(loaded!AE926,2)))</f>
        <v>#VALUE!</v>
      </c>
      <c r="P926" s="89" t="e">
        <f>IF(stats!$Y$13,DATE(RIGHT(loaded!AG926,4),MID(loaded!AG926,3,2),LEFT(loaded!AG926,2)),DATE(RIGHT(loaded!AG926,4),MID(loaded!AG926,4,2),LEFT(loaded!AG926,2)))</f>
        <v>#VALUE!</v>
      </c>
      <c r="Q926" s="67" t="e">
        <f t="shared" si="29"/>
        <v>#VALUE!</v>
      </c>
      <c r="R926" t="e">
        <f>INDEX(reces_codes,MATCH(loaded!AI926,reason,0))</f>
        <v>#N/A</v>
      </c>
      <c r="S926" t="e">
        <f>INDEX(TDS_codes,MATCH(loaded!AK926,TDS,0))</f>
        <v>#N/A</v>
      </c>
      <c r="T926" t="e">
        <f>IF(M926=2,"",INDEX(method_codes,MATCH(loaded!AM926,method,0)))</f>
        <v>#N/A</v>
      </c>
      <c r="U926" t="e">
        <f>IF(M926=2,"",INDEX(inj_codes,MATCH(loaded!AO926,inj,0)))</f>
        <v>#N/A</v>
      </c>
      <c r="V926" t="e">
        <f>IF(M926=2,"",INDEX(drug_codes,MATCH(loaded!AQ926,drug,0)))</f>
        <v>#N/A</v>
      </c>
      <c r="W926" t="e">
        <f>IF(M926=2,"",_xlfn.IFNA(INDEX(drug_codes,MATCH(loaded!AS926,drug,0)),""))</f>
        <v>#N/A</v>
      </c>
      <c r="X926" t="e">
        <f>IF(M926=2,"",_xlfn.IFNA(INDEX(drug_codes,MATCH(loaded!AU926,drug,0)),""))</f>
        <v>#N/A</v>
      </c>
      <c r="Y926" t="e">
        <f>IF(M926=2,"",_xlfn.IFNA(INDEX(drug_codes,MATCH(loaded!AW926,drug,0)),""))</f>
        <v>#N/A</v>
      </c>
      <c r="Z926" t="e">
        <f>IF(M926=2,"",_xlfn.IFNA(INDEX(drug_codes,MATCH(loaded!AY926,drug,0)),""))</f>
        <v>#N/A</v>
      </c>
      <c r="AA926" t="e">
        <f>IF(M926=2,"",_xlfn.IFNA(INDEX(drug_codes,MATCH(loaded!BA926,drug,0)),""))</f>
        <v>#N/A</v>
      </c>
      <c r="AB926" t="e">
        <f>INDEX(MTT_codes,MATCH(loaded!BC926,MTT,0))</f>
        <v>#N/A</v>
      </c>
      <c r="AC926" t="str">
        <f>_xlfn.IFNA(INDEX(MTT_codes,MATCH(loaded!BE926,MTT,0)),"")</f>
        <v/>
      </c>
      <c r="AD926" t="str">
        <f>_xlfn.IFNA(INDEX(MTT_codes,MATCH(loaded!BG926,MTT,0)),"")</f>
        <v/>
      </c>
      <c r="AE926" t="str">
        <f>_xlfn.IFNA(INDEX(MTT_codes,MATCH(loaded!BI926,MTT,0)),"")</f>
        <v/>
      </c>
      <c r="AF926" t="str">
        <f>_xlfn.IFNA(INDEX(MTT_codes,MATCH(loaded!BK926,MTT,0)),"")</f>
        <v/>
      </c>
      <c r="AG926" t="str">
        <f>_xlfn.IFNA(INDEX(MTT_codes,MATCH(loaded!BM926,MTT,0)),"")</f>
        <v/>
      </c>
      <c r="AH926" t="e">
        <f>INDEX(liv_ar_codes,MATCH(loaded!BO926,liv_ar,0))</f>
        <v>#N/A</v>
      </c>
      <c r="AI926" t="str">
        <f>_xlfn.IFNA(INDEX(MTT_codes,MATCH(loaded!BQ926,MTT,0)),"")</f>
        <v/>
      </c>
      <c r="AJ926">
        <f>_xlfn.IFNA(INDEX(mental_codes,MATCH(loaded!BS926,mental,0)),9)</f>
        <v>9</v>
      </c>
    </row>
    <row r="927" spans="2:36">
      <c r="B927">
        <f>loaded!C927</f>
        <v>0</v>
      </c>
      <c r="C927">
        <f>loaded!I927</f>
        <v>0</v>
      </c>
      <c r="D927">
        <f>IF(loaded!K927="Male",1,IF(loaded!K927="Female",2,9))</f>
        <v>9</v>
      </c>
      <c r="E927" s="89" t="e">
        <f>IF(stats!$Y$13,DATE(RIGHT(loaded!M927,4),MID(loaded!M927,3,2),LEFT(loaded!M927,2)),DATE(RIGHT(loaded!M927,4), MID(loaded!M927,4,2),LEFT(loaded!M927,2)))</f>
        <v>#VALUE!</v>
      </c>
      <c r="F927" s="67" t="e">
        <f t="shared" si="28"/>
        <v>#VALUE!</v>
      </c>
      <c r="G927" t="str">
        <f>LEFT(loaded!O927,3)</f>
        <v/>
      </c>
      <c r="H927" s="67" t="str">
        <f>_xlfn.IFNA(INDEX(cntry_codes,MATCH(loaded!Q927,countries,0)),IF(loaded!Q927="","0003",""))</f>
        <v>0003</v>
      </c>
      <c r="I927" t="e">
        <f>INDEX(atsi_codes,MATCH(loaded!S927,atsi,0))</f>
        <v>#N/A</v>
      </c>
      <c r="J927" t="e">
        <f>INDEX(lang_codes,MATCH(loaded!U927,lang,0))</f>
        <v>#N/A</v>
      </c>
      <c r="K927" s="6">
        <f>loaded!W927</f>
        <v>0</v>
      </c>
      <c r="L927" t="e">
        <f>INDEX(us_acc_codes,MATCH(loaded!Y927,us_acc,0))</f>
        <v>#N/A</v>
      </c>
      <c r="M927" t="e">
        <f>INDEX(client_codes,MATCH(loaded!AA927,client,0))</f>
        <v>#N/A</v>
      </c>
      <c r="N927" t="e">
        <f>INDEX(src_ref_codes,MATCH(loaded!AC927,src_ref,0))</f>
        <v>#N/A</v>
      </c>
      <c r="O927" s="89" t="e">
        <f>IF(stats!$Y$13,DATE(RIGHT(loaded!AE927,4),MID(loaded!AE927,3,2),LEFT(loaded!AE927,2)),DATE(RIGHT(loaded!AE927,4),MID(loaded!AE927,4,2),LEFT(loaded!AE927,2)))</f>
        <v>#VALUE!</v>
      </c>
      <c r="P927" s="89" t="e">
        <f>IF(stats!$Y$13,DATE(RIGHT(loaded!AG927,4),MID(loaded!AG927,3,2),LEFT(loaded!AG927,2)),DATE(RIGHT(loaded!AG927,4),MID(loaded!AG927,4,2),LEFT(loaded!AG927,2)))</f>
        <v>#VALUE!</v>
      </c>
      <c r="Q927" s="67" t="e">
        <f t="shared" si="29"/>
        <v>#VALUE!</v>
      </c>
      <c r="R927" t="e">
        <f>INDEX(reces_codes,MATCH(loaded!AI927,reason,0))</f>
        <v>#N/A</v>
      </c>
      <c r="S927" t="e">
        <f>INDEX(TDS_codes,MATCH(loaded!AK927,TDS,0))</f>
        <v>#N/A</v>
      </c>
      <c r="T927" t="e">
        <f>IF(M927=2,"",INDEX(method_codes,MATCH(loaded!AM927,method,0)))</f>
        <v>#N/A</v>
      </c>
      <c r="U927" t="e">
        <f>IF(M927=2,"",INDEX(inj_codes,MATCH(loaded!AO927,inj,0)))</f>
        <v>#N/A</v>
      </c>
      <c r="V927" t="e">
        <f>IF(M927=2,"",INDEX(drug_codes,MATCH(loaded!AQ927,drug,0)))</f>
        <v>#N/A</v>
      </c>
      <c r="W927" t="e">
        <f>IF(M927=2,"",_xlfn.IFNA(INDEX(drug_codes,MATCH(loaded!AS927,drug,0)),""))</f>
        <v>#N/A</v>
      </c>
      <c r="X927" t="e">
        <f>IF(M927=2,"",_xlfn.IFNA(INDEX(drug_codes,MATCH(loaded!AU927,drug,0)),""))</f>
        <v>#N/A</v>
      </c>
      <c r="Y927" t="e">
        <f>IF(M927=2,"",_xlfn.IFNA(INDEX(drug_codes,MATCH(loaded!AW927,drug,0)),""))</f>
        <v>#N/A</v>
      </c>
      <c r="Z927" t="e">
        <f>IF(M927=2,"",_xlfn.IFNA(INDEX(drug_codes,MATCH(loaded!AY927,drug,0)),""))</f>
        <v>#N/A</v>
      </c>
      <c r="AA927" t="e">
        <f>IF(M927=2,"",_xlfn.IFNA(INDEX(drug_codes,MATCH(loaded!BA927,drug,0)),""))</f>
        <v>#N/A</v>
      </c>
      <c r="AB927" t="e">
        <f>INDEX(MTT_codes,MATCH(loaded!BC927,MTT,0))</f>
        <v>#N/A</v>
      </c>
      <c r="AC927" t="str">
        <f>_xlfn.IFNA(INDEX(MTT_codes,MATCH(loaded!BE927,MTT,0)),"")</f>
        <v/>
      </c>
      <c r="AD927" t="str">
        <f>_xlfn.IFNA(INDEX(MTT_codes,MATCH(loaded!BG927,MTT,0)),"")</f>
        <v/>
      </c>
      <c r="AE927" t="str">
        <f>_xlfn.IFNA(INDEX(MTT_codes,MATCH(loaded!BI927,MTT,0)),"")</f>
        <v/>
      </c>
      <c r="AF927" t="str">
        <f>_xlfn.IFNA(INDEX(MTT_codes,MATCH(loaded!BK927,MTT,0)),"")</f>
        <v/>
      </c>
      <c r="AG927" t="str">
        <f>_xlfn.IFNA(INDEX(MTT_codes,MATCH(loaded!BM927,MTT,0)),"")</f>
        <v/>
      </c>
      <c r="AH927" t="e">
        <f>INDEX(liv_ar_codes,MATCH(loaded!BO927,liv_ar,0))</f>
        <v>#N/A</v>
      </c>
      <c r="AI927" t="str">
        <f>_xlfn.IFNA(INDEX(MTT_codes,MATCH(loaded!BQ927,MTT,0)),"")</f>
        <v/>
      </c>
      <c r="AJ927">
        <f>_xlfn.IFNA(INDEX(mental_codes,MATCH(loaded!BS927,mental,0)),9)</f>
        <v>9</v>
      </c>
    </row>
    <row r="928" spans="2:36">
      <c r="B928">
        <f>loaded!C928</f>
        <v>0</v>
      </c>
      <c r="C928">
        <f>loaded!I928</f>
        <v>0</v>
      </c>
      <c r="D928">
        <f>IF(loaded!K928="Male",1,IF(loaded!K928="Female",2,9))</f>
        <v>9</v>
      </c>
      <c r="E928" s="89" t="e">
        <f>IF(stats!$Y$13,DATE(RIGHT(loaded!M928,4),MID(loaded!M928,3,2),LEFT(loaded!M928,2)),DATE(RIGHT(loaded!M928,4), MID(loaded!M928,4,2),LEFT(loaded!M928,2)))</f>
        <v>#VALUE!</v>
      </c>
      <c r="F928" s="67" t="e">
        <f t="shared" si="28"/>
        <v>#VALUE!</v>
      </c>
      <c r="G928" t="str">
        <f>LEFT(loaded!O928,3)</f>
        <v/>
      </c>
      <c r="H928" s="67" t="str">
        <f>_xlfn.IFNA(INDEX(cntry_codes,MATCH(loaded!Q928,countries,0)),IF(loaded!Q928="","0003",""))</f>
        <v>0003</v>
      </c>
      <c r="I928" t="e">
        <f>INDEX(atsi_codes,MATCH(loaded!S928,atsi,0))</f>
        <v>#N/A</v>
      </c>
      <c r="J928" t="e">
        <f>INDEX(lang_codes,MATCH(loaded!U928,lang,0))</f>
        <v>#N/A</v>
      </c>
      <c r="K928" s="6">
        <f>loaded!W928</f>
        <v>0</v>
      </c>
      <c r="L928" t="e">
        <f>INDEX(us_acc_codes,MATCH(loaded!Y928,us_acc,0))</f>
        <v>#N/A</v>
      </c>
      <c r="M928" t="e">
        <f>INDEX(client_codes,MATCH(loaded!AA928,client,0))</f>
        <v>#N/A</v>
      </c>
      <c r="N928" t="e">
        <f>INDEX(src_ref_codes,MATCH(loaded!AC928,src_ref,0))</f>
        <v>#N/A</v>
      </c>
      <c r="O928" s="89" t="e">
        <f>IF(stats!$Y$13,DATE(RIGHT(loaded!AE928,4),MID(loaded!AE928,3,2),LEFT(loaded!AE928,2)),DATE(RIGHT(loaded!AE928,4),MID(loaded!AE928,4,2),LEFT(loaded!AE928,2)))</f>
        <v>#VALUE!</v>
      </c>
      <c r="P928" s="89" t="e">
        <f>IF(stats!$Y$13,DATE(RIGHT(loaded!AG928,4),MID(loaded!AG928,3,2),LEFT(loaded!AG928,2)),DATE(RIGHT(loaded!AG928,4),MID(loaded!AG928,4,2),LEFT(loaded!AG928,2)))</f>
        <v>#VALUE!</v>
      </c>
      <c r="Q928" s="67" t="e">
        <f t="shared" si="29"/>
        <v>#VALUE!</v>
      </c>
      <c r="R928" t="e">
        <f>INDEX(reces_codes,MATCH(loaded!AI928,reason,0))</f>
        <v>#N/A</v>
      </c>
      <c r="S928" t="e">
        <f>INDEX(TDS_codes,MATCH(loaded!AK928,TDS,0))</f>
        <v>#N/A</v>
      </c>
      <c r="T928" t="e">
        <f>IF(M928=2,"",INDEX(method_codes,MATCH(loaded!AM928,method,0)))</f>
        <v>#N/A</v>
      </c>
      <c r="U928" t="e">
        <f>IF(M928=2,"",INDEX(inj_codes,MATCH(loaded!AO928,inj,0)))</f>
        <v>#N/A</v>
      </c>
      <c r="V928" t="e">
        <f>IF(M928=2,"",INDEX(drug_codes,MATCH(loaded!AQ928,drug,0)))</f>
        <v>#N/A</v>
      </c>
      <c r="W928" t="e">
        <f>IF(M928=2,"",_xlfn.IFNA(INDEX(drug_codes,MATCH(loaded!AS928,drug,0)),""))</f>
        <v>#N/A</v>
      </c>
      <c r="X928" t="e">
        <f>IF(M928=2,"",_xlfn.IFNA(INDEX(drug_codes,MATCH(loaded!AU928,drug,0)),""))</f>
        <v>#N/A</v>
      </c>
      <c r="Y928" t="e">
        <f>IF(M928=2,"",_xlfn.IFNA(INDEX(drug_codes,MATCH(loaded!AW928,drug,0)),""))</f>
        <v>#N/A</v>
      </c>
      <c r="Z928" t="e">
        <f>IF(M928=2,"",_xlfn.IFNA(INDEX(drug_codes,MATCH(loaded!AY928,drug,0)),""))</f>
        <v>#N/A</v>
      </c>
      <c r="AA928" t="e">
        <f>IF(M928=2,"",_xlfn.IFNA(INDEX(drug_codes,MATCH(loaded!BA928,drug,0)),""))</f>
        <v>#N/A</v>
      </c>
      <c r="AB928" t="e">
        <f>INDEX(MTT_codes,MATCH(loaded!BC928,MTT,0))</f>
        <v>#N/A</v>
      </c>
      <c r="AC928" t="str">
        <f>_xlfn.IFNA(INDEX(MTT_codes,MATCH(loaded!BE928,MTT,0)),"")</f>
        <v/>
      </c>
      <c r="AD928" t="str">
        <f>_xlfn.IFNA(INDEX(MTT_codes,MATCH(loaded!BG928,MTT,0)),"")</f>
        <v/>
      </c>
      <c r="AE928" t="str">
        <f>_xlfn.IFNA(INDEX(MTT_codes,MATCH(loaded!BI928,MTT,0)),"")</f>
        <v/>
      </c>
      <c r="AF928" t="str">
        <f>_xlfn.IFNA(INDEX(MTT_codes,MATCH(loaded!BK928,MTT,0)),"")</f>
        <v/>
      </c>
      <c r="AG928" t="str">
        <f>_xlfn.IFNA(INDEX(MTT_codes,MATCH(loaded!BM928,MTT,0)),"")</f>
        <v/>
      </c>
      <c r="AH928" t="e">
        <f>INDEX(liv_ar_codes,MATCH(loaded!BO928,liv_ar,0))</f>
        <v>#N/A</v>
      </c>
      <c r="AI928" t="str">
        <f>_xlfn.IFNA(INDEX(MTT_codes,MATCH(loaded!BQ928,MTT,0)),"")</f>
        <v/>
      </c>
      <c r="AJ928">
        <f>_xlfn.IFNA(INDEX(mental_codes,MATCH(loaded!BS928,mental,0)),9)</f>
        <v>9</v>
      </c>
    </row>
    <row r="929" spans="2:36">
      <c r="B929">
        <f>loaded!C929</f>
        <v>0</v>
      </c>
      <c r="C929">
        <f>loaded!I929</f>
        <v>0</v>
      </c>
      <c r="D929">
        <f>IF(loaded!K929="Male",1,IF(loaded!K929="Female",2,9))</f>
        <v>9</v>
      </c>
      <c r="E929" s="89" t="e">
        <f>IF(stats!$Y$13,DATE(RIGHT(loaded!M929,4),MID(loaded!M929,3,2),LEFT(loaded!M929,2)),DATE(RIGHT(loaded!M929,4), MID(loaded!M929,4,2),LEFT(loaded!M929,2)))</f>
        <v>#VALUE!</v>
      </c>
      <c r="F929" s="67" t="e">
        <f t="shared" si="28"/>
        <v>#VALUE!</v>
      </c>
      <c r="G929" t="str">
        <f>LEFT(loaded!O929,3)</f>
        <v/>
      </c>
      <c r="H929" s="67" t="str">
        <f>_xlfn.IFNA(INDEX(cntry_codes,MATCH(loaded!Q929,countries,0)),IF(loaded!Q929="","0003",""))</f>
        <v>0003</v>
      </c>
      <c r="I929" t="e">
        <f>INDEX(atsi_codes,MATCH(loaded!S929,atsi,0))</f>
        <v>#N/A</v>
      </c>
      <c r="J929" t="e">
        <f>INDEX(lang_codes,MATCH(loaded!U929,lang,0))</f>
        <v>#N/A</v>
      </c>
      <c r="K929" s="6">
        <f>loaded!W929</f>
        <v>0</v>
      </c>
      <c r="L929" t="e">
        <f>INDEX(us_acc_codes,MATCH(loaded!Y929,us_acc,0))</f>
        <v>#N/A</v>
      </c>
      <c r="M929" t="e">
        <f>INDEX(client_codes,MATCH(loaded!AA929,client,0))</f>
        <v>#N/A</v>
      </c>
      <c r="N929" t="e">
        <f>INDEX(src_ref_codes,MATCH(loaded!AC929,src_ref,0))</f>
        <v>#N/A</v>
      </c>
      <c r="O929" s="89" t="e">
        <f>IF(stats!$Y$13,DATE(RIGHT(loaded!AE929,4),MID(loaded!AE929,3,2),LEFT(loaded!AE929,2)),DATE(RIGHT(loaded!AE929,4),MID(loaded!AE929,4,2),LEFT(loaded!AE929,2)))</f>
        <v>#VALUE!</v>
      </c>
      <c r="P929" s="89" t="e">
        <f>IF(stats!$Y$13,DATE(RIGHT(loaded!AG929,4),MID(loaded!AG929,3,2),LEFT(loaded!AG929,2)),DATE(RIGHT(loaded!AG929,4),MID(loaded!AG929,4,2),LEFT(loaded!AG929,2)))</f>
        <v>#VALUE!</v>
      </c>
      <c r="Q929" s="67" t="e">
        <f t="shared" si="29"/>
        <v>#VALUE!</v>
      </c>
      <c r="R929" t="e">
        <f>INDEX(reces_codes,MATCH(loaded!AI929,reason,0))</f>
        <v>#N/A</v>
      </c>
      <c r="S929" t="e">
        <f>INDEX(TDS_codes,MATCH(loaded!AK929,TDS,0))</f>
        <v>#N/A</v>
      </c>
      <c r="T929" t="e">
        <f>IF(M929=2,"",INDEX(method_codes,MATCH(loaded!AM929,method,0)))</f>
        <v>#N/A</v>
      </c>
      <c r="U929" t="e">
        <f>IF(M929=2,"",INDEX(inj_codes,MATCH(loaded!AO929,inj,0)))</f>
        <v>#N/A</v>
      </c>
      <c r="V929" t="e">
        <f>IF(M929=2,"",INDEX(drug_codes,MATCH(loaded!AQ929,drug,0)))</f>
        <v>#N/A</v>
      </c>
      <c r="W929" t="e">
        <f>IF(M929=2,"",_xlfn.IFNA(INDEX(drug_codes,MATCH(loaded!AS929,drug,0)),""))</f>
        <v>#N/A</v>
      </c>
      <c r="X929" t="e">
        <f>IF(M929=2,"",_xlfn.IFNA(INDEX(drug_codes,MATCH(loaded!AU929,drug,0)),""))</f>
        <v>#N/A</v>
      </c>
      <c r="Y929" t="e">
        <f>IF(M929=2,"",_xlfn.IFNA(INDEX(drug_codes,MATCH(loaded!AW929,drug,0)),""))</f>
        <v>#N/A</v>
      </c>
      <c r="Z929" t="e">
        <f>IF(M929=2,"",_xlfn.IFNA(INDEX(drug_codes,MATCH(loaded!AY929,drug,0)),""))</f>
        <v>#N/A</v>
      </c>
      <c r="AA929" t="e">
        <f>IF(M929=2,"",_xlfn.IFNA(INDEX(drug_codes,MATCH(loaded!BA929,drug,0)),""))</f>
        <v>#N/A</v>
      </c>
      <c r="AB929" t="e">
        <f>INDEX(MTT_codes,MATCH(loaded!BC929,MTT,0))</f>
        <v>#N/A</v>
      </c>
      <c r="AC929" t="str">
        <f>_xlfn.IFNA(INDEX(MTT_codes,MATCH(loaded!BE929,MTT,0)),"")</f>
        <v/>
      </c>
      <c r="AD929" t="str">
        <f>_xlfn.IFNA(INDEX(MTT_codes,MATCH(loaded!BG929,MTT,0)),"")</f>
        <v/>
      </c>
      <c r="AE929" t="str">
        <f>_xlfn.IFNA(INDEX(MTT_codes,MATCH(loaded!BI929,MTT,0)),"")</f>
        <v/>
      </c>
      <c r="AF929" t="str">
        <f>_xlfn.IFNA(INDEX(MTT_codes,MATCH(loaded!BK929,MTT,0)),"")</f>
        <v/>
      </c>
      <c r="AG929" t="str">
        <f>_xlfn.IFNA(INDEX(MTT_codes,MATCH(loaded!BM929,MTT,0)),"")</f>
        <v/>
      </c>
      <c r="AH929" t="e">
        <f>INDEX(liv_ar_codes,MATCH(loaded!BO929,liv_ar,0))</f>
        <v>#N/A</v>
      </c>
      <c r="AI929" t="str">
        <f>_xlfn.IFNA(INDEX(MTT_codes,MATCH(loaded!BQ929,MTT,0)),"")</f>
        <v/>
      </c>
      <c r="AJ929">
        <f>_xlfn.IFNA(INDEX(mental_codes,MATCH(loaded!BS929,mental,0)),9)</f>
        <v>9</v>
      </c>
    </row>
    <row r="930" spans="2:36">
      <c r="B930">
        <f>loaded!C930</f>
        <v>0</v>
      </c>
      <c r="C930">
        <f>loaded!I930</f>
        <v>0</v>
      </c>
      <c r="D930">
        <f>IF(loaded!K930="Male",1,IF(loaded!K930="Female",2,9))</f>
        <v>9</v>
      </c>
      <c r="E930" s="89" t="e">
        <f>IF(stats!$Y$13,DATE(RIGHT(loaded!M930,4),MID(loaded!M930,3,2),LEFT(loaded!M930,2)),DATE(RIGHT(loaded!M930,4), MID(loaded!M930,4,2),LEFT(loaded!M930,2)))</f>
        <v>#VALUE!</v>
      </c>
      <c r="F930" s="67" t="e">
        <f t="shared" si="28"/>
        <v>#VALUE!</v>
      </c>
      <c r="G930" t="str">
        <f>LEFT(loaded!O930,3)</f>
        <v/>
      </c>
      <c r="H930" s="67" t="str">
        <f>_xlfn.IFNA(INDEX(cntry_codes,MATCH(loaded!Q930,countries,0)),IF(loaded!Q930="","0003",""))</f>
        <v>0003</v>
      </c>
      <c r="I930" t="e">
        <f>INDEX(atsi_codes,MATCH(loaded!S930,atsi,0))</f>
        <v>#N/A</v>
      </c>
      <c r="J930" t="e">
        <f>INDEX(lang_codes,MATCH(loaded!U930,lang,0))</f>
        <v>#N/A</v>
      </c>
      <c r="K930" s="6">
        <f>loaded!W930</f>
        <v>0</v>
      </c>
      <c r="L930" t="e">
        <f>INDEX(us_acc_codes,MATCH(loaded!Y930,us_acc,0))</f>
        <v>#N/A</v>
      </c>
      <c r="M930" t="e">
        <f>INDEX(client_codes,MATCH(loaded!AA930,client,0))</f>
        <v>#N/A</v>
      </c>
      <c r="N930" t="e">
        <f>INDEX(src_ref_codes,MATCH(loaded!AC930,src_ref,0))</f>
        <v>#N/A</v>
      </c>
      <c r="O930" s="89" t="e">
        <f>IF(stats!$Y$13,DATE(RIGHT(loaded!AE930,4),MID(loaded!AE930,3,2),LEFT(loaded!AE930,2)),DATE(RIGHT(loaded!AE930,4),MID(loaded!AE930,4,2),LEFT(loaded!AE930,2)))</f>
        <v>#VALUE!</v>
      </c>
      <c r="P930" s="89" t="e">
        <f>IF(stats!$Y$13,DATE(RIGHT(loaded!AG930,4),MID(loaded!AG930,3,2),LEFT(loaded!AG930,2)),DATE(RIGHT(loaded!AG930,4),MID(loaded!AG930,4,2),LEFT(loaded!AG930,2)))</f>
        <v>#VALUE!</v>
      </c>
      <c r="Q930" s="67" t="e">
        <f t="shared" si="29"/>
        <v>#VALUE!</v>
      </c>
      <c r="R930" t="e">
        <f>INDEX(reces_codes,MATCH(loaded!AI930,reason,0))</f>
        <v>#N/A</v>
      </c>
      <c r="S930" t="e">
        <f>INDEX(TDS_codes,MATCH(loaded!AK930,TDS,0))</f>
        <v>#N/A</v>
      </c>
      <c r="T930" t="e">
        <f>IF(M930=2,"",INDEX(method_codes,MATCH(loaded!AM930,method,0)))</f>
        <v>#N/A</v>
      </c>
      <c r="U930" t="e">
        <f>IF(M930=2,"",INDEX(inj_codes,MATCH(loaded!AO930,inj,0)))</f>
        <v>#N/A</v>
      </c>
      <c r="V930" t="e">
        <f>IF(M930=2,"",INDEX(drug_codes,MATCH(loaded!AQ930,drug,0)))</f>
        <v>#N/A</v>
      </c>
      <c r="W930" t="e">
        <f>IF(M930=2,"",_xlfn.IFNA(INDEX(drug_codes,MATCH(loaded!AS930,drug,0)),""))</f>
        <v>#N/A</v>
      </c>
      <c r="X930" t="e">
        <f>IF(M930=2,"",_xlfn.IFNA(INDEX(drug_codes,MATCH(loaded!AU930,drug,0)),""))</f>
        <v>#N/A</v>
      </c>
      <c r="Y930" t="e">
        <f>IF(M930=2,"",_xlfn.IFNA(INDEX(drug_codes,MATCH(loaded!AW930,drug,0)),""))</f>
        <v>#N/A</v>
      </c>
      <c r="Z930" t="e">
        <f>IF(M930=2,"",_xlfn.IFNA(INDEX(drug_codes,MATCH(loaded!AY930,drug,0)),""))</f>
        <v>#N/A</v>
      </c>
      <c r="AA930" t="e">
        <f>IF(M930=2,"",_xlfn.IFNA(INDEX(drug_codes,MATCH(loaded!BA930,drug,0)),""))</f>
        <v>#N/A</v>
      </c>
      <c r="AB930" t="e">
        <f>INDEX(MTT_codes,MATCH(loaded!BC930,MTT,0))</f>
        <v>#N/A</v>
      </c>
      <c r="AC930" t="str">
        <f>_xlfn.IFNA(INDEX(MTT_codes,MATCH(loaded!BE930,MTT,0)),"")</f>
        <v/>
      </c>
      <c r="AD930" t="str">
        <f>_xlfn.IFNA(INDEX(MTT_codes,MATCH(loaded!BG930,MTT,0)),"")</f>
        <v/>
      </c>
      <c r="AE930" t="str">
        <f>_xlfn.IFNA(INDEX(MTT_codes,MATCH(loaded!BI930,MTT,0)),"")</f>
        <v/>
      </c>
      <c r="AF930" t="str">
        <f>_xlfn.IFNA(INDEX(MTT_codes,MATCH(loaded!BK930,MTT,0)),"")</f>
        <v/>
      </c>
      <c r="AG930" t="str">
        <f>_xlfn.IFNA(INDEX(MTT_codes,MATCH(loaded!BM930,MTT,0)),"")</f>
        <v/>
      </c>
      <c r="AH930" t="e">
        <f>INDEX(liv_ar_codes,MATCH(loaded!BO930,liv_ar,0))</f>
        <v>#N/A</v>
      </c>
      <c r="AI930" t="str">
        <f>_xlfn.IFNA(INDEX(MTT_codes,MATCH(loaded!BQ930,MTT,0)),"")</f>
        <v/>
      </c>
      <c r="AJ930">
        <f>_xlfn.IFNA(INDEX(mental_codes,MATCH(loaded!BS930,mental,0)),9)</f>
        <v>9</v>
      </c>
    </row>
    <row r="931" spans="2:36">
      <c r="B931">
        <f>loaded!C931</f>
        <v>0</v>
      </c>
      <c r="C931">
        <f>loaded!I931</f>
        <v>0</v>
      </c>
      <c r="D931">
        <f>IF(loaded!K931="Male",1,IF(loaded!K931="Female",2,9))</f>
        <v>9</v>
      </c>
      <c r="E931" s="89" t="e">
        <f>IF(stats!$Y$13,DATE(RIGHT(loaded!M931,4),MID(loaded!M931,3,2),LEFT(loaded!M931,2)),DATE(RIGHT(loaded!M931,4), MID(loaded!M931,4,2),LEFT(loaded!M931,2)))</f>
        <v>#VALUE!</v>
      </c>
      <c r="F931" s="67" t="e">
        <f t="shared" si="28"/>
        <v>#VALUE!</v>
      </c>
      <c r="G931" t="str">
        <f>LEFT(loaded!O931,3)</f>
        <v/>
      </c>
      <c r="H931" s="67" t="str">
        <f>_xlfn.IFNA(INDEX(cntry_codes,MATCH(loaded!Q931,countries,0)),IF(loaded!Q931="","0003",""))</f>
        <v>0003</v>
      </c>
      <c r="I931" t="e">
        <f>INDEX(atsi_codes,MATCH(loaded!S931,atsi,0))</f>
        <v>#N/A</v>
      </c>
      <c r="J931" t="e">
        <f>INDEX(lang_codes,MATCH(loaded!U931,lang,0))</f>
        <v>#N/A</v>
      </c>
      <c r="K931" s="6">
        <f>loaded!W931</f>
        <v>0</v>
      </c>
      <c r="L931" t="e">
        <f>INDEX(us_acc_codes,MATCH(loaded!Y931,us_acc,0))</f>
        <v>#N/A</v>
      </c>
      <c r="M931" t="e">
        <f>INDEX(client_codes,MATCH(loaded!AA931,client,0))</f>
        <v>#N/A</v>
      </c>
      <c r="N931" t="e">
        <f>INDEX(src_ref_codes,MATCH(loaded!AC931,src_ref,0))</f>
        <v>#N/A</v>
      </c>
      <c r="O931" s="89" t="e">
        <f>IF(stats!$Y$13,DATE(RIGHT(loaded!AE931,4),MID(loaded!AE931,3,2),LEFT(loaded!AE931,2)),DATE(RIGHT(loaded!AE931,4),MID(loaded!AE931,4,2),LEFT(loaded!AE931,2)))</f>
        <v>#VALUE!</v>
      </c>
      <c r="P931" s="89" t="e">
        <f>IF(stats!$Y$13,DATE(RIGHT(loaded!AG931,4),MID(loaded!AG931,3,2),LEFT(loaded!AG931,2)),DATE(RIGHT(loaded!AG931,4),MID(loaded!AG931,4,2),LEFT(loaded!AG931,2)))</f>
        <v>#VALUE!</v>
      </c>
      <c r="Q931" s="67" t="e">
        <f t="shared" si="29"/>
        <v>#VALUE!</v>
      </c>
      <c r="R931" t="e">
        <f>INDEX(reces_codes,MATCH(loaded!AI931,reason,0))</f>
        <v>#N/A</v>
      </c>
      <c r="S931" t="e">
        <f>INDEX(TDS_codes,MATCH(loaded!AK931,TDS,0))</f>
        <v>#N/A</v>
      </c>
      <c r="T931" t="e">
        <f>IF(M931=2,"",INDEX(method_codes,MATCH(loaded!AM931,method,0)))</f>
        <v>#N/A</v>
      </c>
      <c r="U931" t="e">
        <f>IF(M931=2,"",INDEX(inj_codes,MATCH(loaded!AO931,inj,0)))</f>
        <v>#N/A</v>
      </c>
      <c r="V931" t="e">
        <f>IF(M931=2,"",INDEX(drug_codes,MATCH(loaded!AQ931,drug,0)))</f>
        <v>#N/A</v>
      </c>
      <c r="W931" t="e">
        <f>IF(M931=2,"",_xlfn.IFNA(INDEX(drug_codes,MATCH(loaded!AS931,drug,0)),""))</f>
        <v>#N/A</v>
      </c>
      <c r="X931" t="e">
        <f>IF(M931=2,"",_xlfn.IFNA(INDEX(drug_codes,MATCH(loaded!AU931,drug,0)),""))</f>
        <v>#N/A</v>
      </c>
      <c r="Y931" t="e">
        <f>IF(M931=2,"",_xlfn.IFNA(INDEX(drug_codes,MATCH(loaded!AW931,drug,0)),""))</f>
        <v>#N/A</v>
      </c>
      <c r="Z931" t="e">
        <f>IF(M931=2,"",_xlfn.IFNA(INDEX(drug_codes,MATCH(loaded!AY931,drug,0)),""))</f>
        <v>#N/A</v>
      </c>
      <c r="AA931" t="e">
        <f>IF(M931=2,"",_xlfn.IFNA(INDEX(drug_codes,MATCH(loaded!BA931,drug,0)),""))</f>
        <v>#N/A</v>
      </c>
      <c r="AB931" t="e">
        <f>INDEX(MTT_codes,MATCH(loaded!BC931,MTT,0))</f>
        <v>#N/A</v>
      </c>
      <c r="AC931" t="str">
        <f>_xlfn.IFNA(INDEX(MTT_codes,MATCH(loaded!BE931,MTT,0)),"")</f>
        <v/>
      </c>
      <c r="AD931" t="str">
        <f>_xlfn.IFNA(INDEX(MTT_codes,MATCH(loaded!BG931,MTT,0)),"")</f>
        <v/>
      </c>
      <c r="AE931" t="str">
        <f>_xlfn.IFNA(INDEX(MTT_codes,MATCH(loaded!BI931,MTT,0)),"")</f>
        <v/>
      </c>
      <c r="AF931" t="str">
        <f>_xlfn.IFNA(INDEX(MTT_codes,MATCH(loaded!BK931,MTT,0)),"")</f>
        <v/>
      </c>
      <c r="AG931" t="str">
        <f>_xlfn.IFNA(INDEX(MTT_codes,MATCH(loaded!BM931,MTT,0)),"")</f>
        <v/>
      </c>
      <c r="AH931" t="e">
        <f>INDEX(liv_ar_codes,MATCH(loaded!BO931,liv_ar,0))</f>
        <v>#N/A</v>
      </c>
      <c r="AI931" t="str">
        <f>_xlfn.IFNA(INDEX(MTT_codes,MATCH(loaded!BQ931,MTT,0)),"")</f>
        <v/>
      </c>
      <c r="AJ931">
        <f>_xlfn.IFNA(INDEX(mental_codes,MATCH(loaded!BS931,mental,0)),9)</f>
        <v>9</v>
      </c>
    </row>
    <row r="932" spans="2:36">
      <c r="B932">
        <f>loaded!C932</f>
        <v>0</v>
      </c>
      <c r="C932">
        <f>loaded!I932</f>
        <v>0</v>
      </c>
      <c r="D932">
        <f>IF(loaded!K932="Male",1,IF(loaded!K932="Female",2,9))</f>
        <v>9</v>
      </c>
      <c r="E932" s="89" t="e">
        <f>IF(stats!$Y$13,DATE(RIGHT(loaded!M932,4),MID(loaded!M932,3,2),LEFT(loaded!M932,2)),DATE(RIGHT(loaded!M932,4), MID(loaded!M932,4,2),LEFT(loaded!M932,2)))</f>
        <v>#VALUE!</v>
      </c>
      <c r="F932" s="67" t="e">
        <f t="shared" si="28"/>
        <v>#VALUE!</v>
      </c>
      <c r="G932" t="str">
        <f>LEFT(loaded!O932,3)</f>
        <v/>
      </c>
      <c r="H932" s="67" t="str">
        <f>_xlfn.IFNA(INDEX(cntry_codes,MATCH(loaded!Q932,countries,0)),IF(loaded!Q932="","0003",""))</f>
        <v>0003</v>
      </c>
      <c r="I932" t="e">
        <f>INDEX(atsi_codes,MATCH(loaded!S932,atsi,0))</f>
        <v>#N/A</v>
      </c>
      <c r="J932" t="e">
        <f>INDEX(lang_codes,MATCH(loaded!U932,lang,0))</f>
        <v>#N/A</v>
      </c>
      <c r="K932" s="6">
        <f>loaded!W932</f>
        <v>0</v>
      </c>
      <c r="L932" t="e">
        <f>INDEX(us_acc_codes,MATCH(loaded!Y932,us_acc,0))</f>
        <v>#N/A</v>
      </c>
      <c r="M932" t="e">
        <f>INDEX(client_codes,MATCH(loaded!AA932,client,0))</f>
        <v>#N/A</v>
      </c>
      <c r="N932" t="e">
        <f>INDEX(src_ref_codes,MATCH(loaded!AC932,src_ref,0))</f>
        <v>#N/A</v>
      </c>
      <c r="O932" s="89" t="e">
        <f>IF(stats!$Y$13,DATE(RIGHT(loaded!AE932,4),MID(loaded!AE932,3,2),LEFT(loaded!AE932,2)),DATE(RIGHT(loaded!AE932,4),MID(loaded!AE932,4,2),LEFT(loaded!AE932,2)))</f>
        <v>#VALUE!</v>
      </c>
      <c r="P932" s="89" t="e">
        <f>IF(stats!$Y$13,DATE(RIGHT(loaded!AG932,4),MID(loaded!AG932,3,2),LEFT(loaded!AG932,2)),DATE(RIGHT(loaded!AG932,4),MID(loaded!AG932,4,2),LEFT(loaded!AG932,2)))</f>
        <v>#VALUE!</v>
      </c>
      <c r="Q932" s="67" t="e">
        <f t="shared" si="29"/>
        <v>#VALUE!</v>
      </c>
      <c r="R932" t="e">
        <f>INDEX(reces_codes,MATCH(loaded!AI932,reason,0))</f>
        <v>#N/A</v>
      </c>
      <c r="S932" t="e">
        <f>INDEX(TDS_codes,MATCH(loaded!AK932,TDS,0))</f>
        <v>#N/A</v>
      </c>
      <c r="T932" t="e">
        <f>IF(M932=2,"",INDEX(method_codes,MATCH(loaded!AM932,method,0)))</f>
        <v>#N/A</v>
      </c>
      <c r="U932" t="e">
        <f>IF(M932=2,"",INDEX(inj_codes,MATCH(loaded!AO932,inj,0)))</f>
        <v>#N/A</v>
      </c>
      <c r="V932" t="e">
        <f>IF(M932=2,"",INDEX(drug_codes,MATCH(loaded!AQ932,drug,0)))</f>
        <v>#N/A</v>
      </c>
      <c r="W932" t="e">
        <f>IF(M932=2,"",_xlfn.IFNA(INDEX(drug_codes,MATCH(loaded!AS932,drug,0)),""))</f>
        <v>#N/A</v>
      </c>
      <c r="X932" t="e">
        <f>IF(M932=2,"",_xlfn.IFNA(INDEX(drug_codes,MATCH(loaded!AU932,drug,0)),""))</f>
        <v>#N/A</v>
      </c>
      <c r="Y932" t="e">
        <f>IF(M932=2,"",_xlfn.IFNA(INDEX(drug_codes,MATCH(loaded!AW932,drug,0)),""))</f>
        <v>#N/A</v>
      </c>
      <c r="Z932" t="e">
        <f>IF(M932=2,"",_xlfn.IFNA(INDEX(drug_codes,MATCH(loaded!AY932,drug,0)),""))</f>
        <v>#N/A</v>
      </c>
      <c r="AA932" t="e">
        <f>IF(M932=2,"",_xlfn.IFNA(INDEX(drug_codes,MATCH(loaded!BA932,drug,0)),""))</f>
        <v>#N/A</v>
      </c>
      <c r="AB932" t="e">
        <f>INDEX(MTT_codes,MATCH(loaded!BC932,MTT,0))</f>
        <v>#N/A</v>
      </c>
      <c r="AC932" t="str">
        <f>_xlfn.IFNA(INDEX(MTT_codes,MATCH(loaded!BE932,MTT,0)),"")</f>
        <v/>
      </c>
      <c r="AD932" t="str">
        <f>_xlfn.IFNA(INDEX(MTT_codes,MATCH(loaded!BG932,MTT,0)),"")</f>
        <v/>
      </c>
      <c r="AE932" t="str">
        <f>_xlfn.IFNA(INDEX(MTT_codes,MATCH(loaded!BI932,MTT,0)),"")</f>
        <v/>
      </c>
      <c r="AF932" t="str">
        <f>_xlfn.IFNA(INDEX(MTT_codes,MATCH(loaded!BK932,MTT,0)),"")</f>
        <v/>
      </c>
      <c r="AG932" t="str">
        <f>_xlfn.IFNA(INDEX(MTT_codes,MATCH(loaded!BM932,MTT,0)),"")</f>
        <v/>
      </c>
      <c r="AH932" t="e">
        <f>INDEX(liv_ar_codes,MATCH(loaded!BO932,liv_ar,0))</f>
        <v>#N/A</v>
      </c>
      <c r="AI932" t="str">
        <f>_xlfn.IFNA(INDEX(MTT_codes,MATCH(loaded!BQ932,MTT,0)),"")</f>
        <v/>
      </c>
      <c r="AJ932">
        <f>_xlfn.IFNA(INDEX(mental_codes,MATCH(loaded!BS932,mental,0)),9)</f>
        <v>9</v>
      </c>
    </row>
    <row r="933" spans="2:36">
      <c r="B933">
        <f>loaded!C933</f>
        <v>0</v>
      </c>
      <c r="C933">
        <f>loaded!I933</f>
        <v>0</v>
      </c>
      <c r="D933">
        <f>IF(loaded!K933="Male",1,IF(loaded!K933="Female",2,9))</f>
        <v>9</v>
      </c>
      <c r="E933" s="89" t="e">
        <f>IF(stats!$Y$13,DATE(RIGHT(loaded!M933,4),MID(loaded!M933,3,2),LEFT(loaded!M933,2)),DATE(RIGHT(loaded!M933,4), MID(loaded!M933,4,2),LEFT(loaded!M933,2)))</f>
        <v>#VALUE!</v>
      </c>
      <c r="F933" s="67" t="e">
        <f t="shared" si="28"/>
        <v>#VALUE!</v>
      </c>
      <c r="G933" t="str">
        <f>LEFT(loaded!O933,3)</f>
        <v/>
      </c>
      <c r="H933" s="67" t="str">
        <f>_xlfn.IFNA(INDEX(cntry_codes,MATCH(loaded!Q933,countries,0)),IF(loaded!Q933="","0003",""))</f>
        <v>0003</v>
      </c>
      <c r="I933" t="e">
        <f>INDEX(atsi_codes,MATCH(loaded!S933,atsi,0))</f>
        <v>#N/A</v>
      </c>
      <c r="J933" t="e">
        <f>INDEX(lang_codes,MATCH(loaded!U933,lang,0))</f>
        <v>#N/A</v>
      </c>
      <c r="K933" s="6">
        <f>loaded!W933</f>
        <v>0</v>
      </c>
      <c r="L933" t="e">
        <f>INDEX(us_acc_codes,MATCH(loaded!Y933,us_acc,0))</f>
        <v>#N/A</v>
      </c>
      <c r="M933" t="e">
        <f>INDEX(client_codes,MATCH(loaded!AA933,client,0))</f>
        <v>#N/A</v>
      </c>
      <c r="N933" t="e">
        <f>INDEX(src_ref_codes,MATCH(loaded!AC933,src_ref,0))</f>
        <v>#N/A</v>
      </c>
      <c r="O933" s="89" t="e">
        <f>IF(stats!$Y$13,DATE(RIGHT(loaded!AE933,4),MID(loaded!AE933,3,2),LEFT(loaded!AE933,2)),DATE(RIGHT(loaded!AE933,4),MID(loaded!AE933,4,2),LEFT(loaded!AE933,2)))</f>
        <v>#VALUE!</v>
      </c>
      <c r="P933" s="89" t="e">
        <f>IF(stats!$Y$13,DATE(RIGHT(loaded!AG933,4),MID(loaded!AG933,3,2),LEFT(loaded!AG933,2)),DATE(RIGHT(loaded!AG933,4),MID(loaded!AG933,4,2),LEFT(loaded!AG933,2)))</f>
        <v>#VALUE!</v>
      </c>
      <c r="Q933" s="67" t="e">
        <f t="shared" si="29"/>
        <v>#VALUE!</v>
      </c>
      <c r="R933" t="e">
        <f>INDEX(reces_codes,MATCH(loaded!AI933,reason,0))</f>
        <v>#N/A</v>
      </c>
      <c r="S933" t="e">
        <f>INDEX(TDS_codes,MATCH(loaded!AK933,TDS,0))</f>
        <v>#N/A</v>
      </c>
      <c r="T933" t="e">
        <f>IF(M933=2,"",INDEX(method_codes,MATCH(loaded!AM933,method,0)))</f>
        <v>#N/A</v>
      </c>
      <c r="U933" t="e">
        <f>IF(M933=2,"",INDEX(inj_codes,MATCH(loaded!AO933,inj,0)))</f>
        <v>#N/A</v>
      </c>
      <c r="V933" t="e">
        <f>IF(M933=2,"",INDEX(drug_codes,MATCH(loaded!AQ933,drug,0)))</f>
        <v>#N/A</v>
      </c>
      <c r="W933" t="e">
        <f>IF(M933=2,"",_xlfn.IFNA(INDEX(drug_codes,MATCH(loaded!AS933,drug,0)),""))</f>
        <v>#N/A</v>
      </c>
      <c r="X933" t="e">
        <f>IF(M933=2,"",_xlfn.IFNA(INDEX(drug_codes,MATCH(loaded!AU933,drug,0)),""))</f>
        <v>#N/A</v>
      </c>
      <c r="Y933" t="e">
        <f>IF(M933=2,"",_xlfn.IFNA(INDEX(drug_codes,MATCH(loaded!AW933,drug,0)),""))</f>
        <v>#N/A</v>
      </c>
      <c r="Z933" t="e">
        <f>IF(M933=2,"",_xlfn.IFNA(INDEX(drug_codes,MATCH(loaded!AY933,drug,0)),""))</f>
        <v>#N/A</v>
      </c>
      <c r="AA933" t="e">
        <f>IF(M933=2,"",_xlfn.IFNA(INDEX(drug_codes,MATCH(loaded!BA933,drug,0)),""))</f>
        <v>#N/A</v>
      </c>
      <c r="AB933" t="e">
        <f>INDEX(MTT_codes,MATCH(loaded!BC933,MTT,0))</f>
        <v>#N/A</v>
      </c>
      <c r="AC933" t="str">
        <f>_xlfn.IFNA(INDEX(MTT_codes,MATCH(loaded!BE933,MTT,0)),"")</f>
        <v/>
      </c>
      <c r="AD933" t="str">
        <f>_xlfn.IFNA(INDEX(MTT_codes,MATCH(loaded!BG933,MTT,0)),"")</f>
        <v/>
      </c>
      <c r="AE933" t="str">
        <f>_xlfn.IFNA(INDEX(MTT_codes,MATCH(loaded!BI933,MTT,0)),"")</f>
        <v/>
      </c>
      <c r="AF933" t="str">
        <f>_xlfn.IFNA(INDEX(MTT_codes,MATCH(loaded!BK933,MTT,0)),"")</f>
        <v/>
      </c>
      <c r="AG933" t="str">
        <f>_xlfn.IFNA(INDEX(MTT_codes,MATCH(loaded!BM933,MTT,0)),"")</f>
        <v/>
      </c>
      <c r="AH933" t="e">
        <f>INDEX(liv_ar_codes,MATCH(loaded!BO933,liv_ar,0))</f>
        <v>#N/A</v>
      </c>
      <c r="AI933" t="str">
        <f>_xlfn.IFNA(INDEX(MTT_codes,MATCH(loaded!BQ933,MTT,0)),"")</f>
        <v/>
      </c>
      <c r="AJ933">
        <f>_xlfn.IFNA(INDEX(mental_codes,MATCH(loaded!BS933,mental,0)),9)</f>
        <v>9</v>
      </c>
    </row>
    <row r="934" spans="2:36">
      <c r="B934">
        <f>loaded!C934</f>
        <v>0</v>
      </c>
      <c r="C934">
        <f>loaded!I934</f>
        <v>0</v>
      </c>
      <c r="D934">
        <f>IF(loaded!K934="Male",1,IF(loaded!K934="Female",2,9))</f>
        <v>9</v>
      </c>
      <c r="E934" s="89" t="e">
        <f>IF(stats!$Y$13,DATE(RIGHT(loaded!M934,4),MID(loaded!M934,3,2),LEFT(loaded!M934,2)),DATE(RIGHT(loaded!M934,4), MID(loaded!M934,4,2),LEFT(loaded!M934,2)))</f>
        <v>#VALUE!</v>
      </c>
      <c r="F934" s="67" t="e">
        <f t="shared" si="28"/>
        <v>#VALUE!</v>
      </c>
      <c r="G934" t="str">
        <f>LEFT(loaded!O934,3)</f>
        <v/>
      </c>
      <c r="H934" s="67" t="str">
        <f>_xlfn.IFNA(INDEX(cntry_codes,MATCH(loaded!Q934,countries,0)),IF(loaded!Q934="","0003",""))</f>
        <v>0003</v>
      </c>
      <c r="I934" t="e">
        <f>INDEX(atsi_codes,MATCH(loaded!S934,atsi,0))</f>
        <v>#N/A</v>
      </c>
      <c r="J934" t="e">
        <f>INDEX(lang_codes,MATCH(loaded!U934,lang,0))</f>
        <v>#N/A</v>
      </c>
      <c r="K934" s="6">
        <f>loaded!W934</f>
        <v>0</v>
      </c>
      <c r="L934" t="e">
        <f>INDEX(us_acc_codes,MATCH(loaded!Y934,us_acc,0))</f>
        <v>#N/A</v>
      </c>
      <c r="M934" t="e">
        <f>INDEX(client_codes,MATCH(loaded!AA934,client,0))</f>
        <v>#N/A</v>
      </c>
      <c r="N934" t="e">
        <f>INDEX(src_ref_codes,MATCH(loaded!AC934,src_ref,0))</f>
        <v>#N/A</v>
      </c>
      <c r="O934" s="89" t="e">
        <f>IF(stats!$Y$13,DATE(RIGHT(loaded!AE934,4),MID(loaded!AE934,3,2),LEFT(loaded!AE934,2)),DATE(RIGHT(loaded!AE934,4),MID(loaded!AE934,4,2),LEFT(loaded!AE934,2)))</f>
        <v>#VALUE!</v>
      </c>
      <c r="P934" s="89" t="e">
        <f>IF(stats!$Y$13,DATE(RIGHT(loaded!AG934,4),MID(loaded!AG934,3,2),LEFT(loaded!AG934,2)),DATE(RIGHT(loaded!AG934,4),MID(loaded!AG934,4,2),LEFT(loaded!AG934,2)))</f>
        <v>#VALUE!</v>
      </c>
      <c r="Q934" s="67" t="e">
        <f t="shared" si="29"/>
        <v>#VALUE!</v>
      </c>
      <c r="R934" t="e">
        <f>INDEX(reces_codes,MATCH(loaded!AI934,reason,0))</f>
        <v>#N/A</v>
      </c>
      <c r="S934" t="e">
        <f>INDEX(TDS_codes,MATCH(loaded!AK934,TDS,0))</f>
        <v>#N/A</v>
      </c>
      <c r="T934" t="e">
        <f>IF(M934=2,"",INDEX(method_codes,MATCH(loaded!AM934,method,0)))</f>
        <v>#N/A</v>
      </c>
      <c r="U934" t="e">
        <f>IF(M934=2,"",INDEX(inj_codes,MATCH(loaded!AO934,inj,0)))</f>
        <v>#N/A</v>
      </c>
      <c r="V934" t="e">
        <f>IF(M934=2,"",INDEX(drug_codes,MATCH(loaded!AQ934,drug,0)))</f>
        <v>#N/A</v>
      </c>
      <c r="W934" t="e">
        <f>IF(M934=2,"",_xlfn.IFNA(INDEX(drug_codes,MATCH(loaded!AS934,drug,0)),""))</f>
        <v>#N/A</v>
      </c>
      <c r="X934" t="e">
        <f>IF(M934=2,"",_xlfn.IFNA(INDEX(drug_codes,MATCH(loaded!AU934,drug,0)),""))</f>
        <v>#N/A</v>
      </c>
      <c r="Y934" t="e">
        <f>IF(M934=2,"",_xlfn.IFNA(INDEX(drug_codes,MATCH(loaded!AW934,drug,0)),""))</f>
        <v>#N/A</v>
      </c>
      <c r="Z934" t="e">
        <f>IF(M934=2,"",_xlfn.IFNA(INDEX(drug_codes,MATCH(loaded!AY934,drug,0)),""))</f>
        <v>#N/A</v>
      </c>
      <c r="AA934" t="e">
        <f>IF(M934=2,"",_xlfn.IFNA(INDEX(drug_codes,MATCH(loaded!BA934,drug,0)),""))</f>
        <v>#N/A</v>
      </c>
      <c r="AB934" t="e">
        <f>INDEX(MTT_codes,MATCH(loaded!BC934,MTT,0))</f>
        <v>#N/A</v>
      </c>
      <c r="AC934" t="str">
        <f>_xlfn.IFNA(INDEX(MTT_codes,MATCH(loaded!BE934,MTT,0)),"")</f>
        <v/>
      </c>
      <c r="AD934" t="str">
        <f>_xlfn.IFNA(INDEX(MTT_codes,MATCH(loaded!BG934,MTT,0)),"")</f>
        <v/>
      </c>
      <c r="AE934" t="str">
        <f>_xlfn.IFNA(INDEX(MTT_codes,MATCH(loaded!BI934,MTT,0)),"")</f>
        <v/>
      </c>
      <c r="AF934" t="str">
        <f>_xlfn.IFNA(INDEX(MTT_codes,MATCH(loaded!BK934,MTT,0)),"")</f>
        <v/>
      </c>
      <c r="AG934" t="str">
        <f>_xlfn.IFNA(INDEX(MTT_codes,MATCH(loaded!BM934,MTT,0)),"")</f>
        <v/>
      </c>
      <c r="AH934" t="e">
        <f>INDEX(liv_ar_codes,MATCH(loaded!BO934,liv_ar,0))</f>
        <v>#N/A</v>
      </c>
      <c r="AI934" t="str">
        <f>_xlfn.IFNA(INDEX(MTT_codes,MATCH(loaded!BQ934,MTT,0)),"")</f>
        <v/>
      </c>
      <c r="AJ934">
        <f>_xlfn.IFNA(INDEX(mental_codes,MATCH(loaded!BS934,mental,0)),9)</f>
        <v>9</v>
      </c>
    </row>
    <row r="935" spans="2:36">
      <c r="B935">
        <f>loaded!C935</f>
        <v>0</v>
      </c>
      <c r="C935">
        <f>loaded!I935</f>
        <v>0</v>
      </c>
      <c r="D935">
        <f>IF(loaded!K935="Male",1,IF(loaded!K935="Female",2,9))</f>
        <v>9</v>
      </c>
      <c r="E935" s="89" t="e">
        <f>IF(stats!$Y$13,DATE(RIGHT(loaded!M935,4),MID(loaded!M935,3,2),LEFT(loaded!M935,2)),DATE(RIGHT(loaded!M935,4), MID(loaded!M935,4,2),LEFT(loaded!M935,2)))</f>
        <v>#VALUE!</v>
      </c>
      <c r="F935" s="67" t="e">
        <f t="shared" si="28"/>
        <v>#VALUE!</v>
      </c>
      <c r="G935" t="str">
        <f>LEFT(loaded!O935,3)</f>
        <v/>
      </c>
      <c r="H935" s="67" t="str">
        <f>_xlfn.IFNA(INDEX(cntry_codes,MATCH(loaded!Q935,countries,0)),IF(loaded!Q935="","0003",""))</f>
        <v>0003</v>
      </c>
      <c r="I935" t="e">
        <f>INDEX(atsi_codes,MATCH(loaded!S935,atsi,0))</f>
        <v>#N/A</v>
      </c>
      <c r="J935" t="e">
        <f>INDEX(lang_codes,MATCH(loaded!U935,lang,0))</f>
        <v>#N/A</v>
      </c>
      <c r="K935" s="6">
        <f>loaded!W935</f>
        <v>0</v>
      </c>
      <c r="L935" t="e">
        <f>INDEX(us_acc_codes,MATCH(loaded!Y935,us_acc,0))</f>
        <v>#N/A</v>
      </c>
      <c r="M935" t="e">
        <f>INDEX(client_codes,MATCH(loaded!AA935,client,0))</f>
        <v>#N/A</v>
      </c>
      <c r="N935" t="e">
        <f>INDEX(src_ref_codes,MATCH(loaded!AC935,src_ref,0))</f>
        <v>#N/A</v>
      </c>
      <c r="O935" s="89" t="e">
        <f>IF(stats!$Y$13,DATE(RIGHT(loaded!AE935,4),MID(loaded!AE935,3,2),LEFT(loaded!AE935,2)),DATE(RIGHT(loaded!AE935,4),MID(loaded!AE935,4,2),LEFT(loaded!AE935,2)))</f>
        <v>#VALUE!</v>
      </c>
      <c r="P935" s="89" t="e">
        <f>IF(stats!$Y$13,DATE(RIGHT(loaded!AG935,4),MID(loaded!AG935,3,2),LEFT(loaded!AG935,2)),DATE(RIGHT(loaded!AG935,4),MID(loaded!AG935,4,2),LEFT(loaded!AG935,2)))</f>
        <v>#VALUE!</v>
      </c>
      <c r="Q935" s="67" t="e">
        <f t="shared" si="29"/>
        <v>#VALUE!</v>
      </c>
      <c r="R935" t="e">
        <f>INDEX(reces_codes,MATCH(loaded!AI935,reason,0))</f>
        <v>#N/A</v>
      </c>
      <c r="S935" t="e">
        <f>INDEX(TDS_codes,MATCH(loaded!AK935,TDS,0))</f>
        <v>#N/A</v>
      </c>
      <c r="T935" t="e">
        <f>IF(M935=2,"",INDEX(method_codes,MATCH(loaded!AM935,method,0)))</f>
        <v>#N/A</v>
      </c>
      <c r="U935" t="e">
        <f>IF(M935=2,"",INDEX(inj_codes,MATCH(loaded!AO935,inj,0)))</f>
        <v>#N/A</v>
      </c>
      <c r="V935" t="e">
        <f>IF(M935=2,"",INDEX(drug_codes,MATCH(loaded!AQ935,drug,0)))</f>
        <v>#N/A</v>
      </c>
      <c r="W935" t="e">
        <f>IF(M935=2,"",_xlfn.IFNA(INDEX(drug_codes,MATCH(loaded!AS935,drug,0)),""))</f>
        <v>#N/A</v>
      </c>
      <c r="X935" t="e">
        <f>IF(M935=2,"",_xlfn.IFNA(INDEX(drug_codes,MATCH(loaded!AU935,drug,0)),""))</f>
        <v>#N/A</v>
      </c>
      <c r="Y935" t="e">
        <f>IF(M935=2,"",_xlfn.IFNA(INDEX(drug_codes,MATCH(loaded!AW935,drug,0)),""))</f>
        <v>#N/A</v>
      </c>
      <c r="Z935" t="e">
        <f>IF(M935=2,"",_xlfn.IFNA(INDEX(drug_codes,MATCH(loaded!AY935,drug,0)),""))</f>
        <v>#N/A</v>
      </c>
      <c r="AA935" t="e">
        <f>IF(M935=2,"",_xlfn.IFNA(INDEX(drug_codes,MATCH(loaded!BA935,drug,0)),""))</f>
        <v>#N/A</v>
      </c>
      <c r="AB935" t="e">
        <f>INDEX(MTT_codes,MATCH(loaded!BC935,MTT,0))</f>
        <v>#N/A</v>
      </c>
      <c r="AC935" t="str">
        <f>_xlfn.IFNA(INDEX(MTT_codes,MATCH(loaded!BE935,MTT,0)),"")</f>
        <v/>
      </c>
      <c r="AD935" t="str">
        <f>_xlfn.IFNA(INDEX(MTT_codes,MATCH(loaded!BG935,MTT,0)),"")</f>
        <v/>
      </c>
      <c r="AE935" t="str">
        <f>_xlfn.IFNA(INDEX(MTT_codes,MATCH(loaded!BI935,MTT,0)),"")</f>
        <v/>
      </c>
      <c r="AF935" t="str">
        <f>_xlfn.IFNA(INDEX(MTT_codes,MATCH(loaded!BK935,MTT,0)),"")</f>
        <v/>
      </c>
      <c r="AG935" t="str">
        <f>_xlfn.IFNA(INDEX(MTT_codes,MATCH(loaded!BM935,MTT,0)),"")</f>
        <v/>
      </c>
      <c r="AH935" t="e">
        <f>INDEX(liv_ar_codes,MATCH(loaded!BO935,liv_ar,0))</f>
        <v>#N/A</v>
      </c>
      <c r="AI935" t="str">
        <f>_xlfn.IFNA(INDEX(MTT_codes,MATCH(loaded!BQ935,MTT,0)),"")</f>
        <v/>
      </c>
      <c r="AJ935">
        <f>_xlfn.IFNA(INDEX(mental_codes,MATCH(loaded!BS935,mental,0)),9)</f>
        <v>9</v>
      </c>
    </row>
    <row r="936" spans="2:36">
      <c r="B936">
        <f>loaded!C936</f>
        <v>0</v>
      </c>
      <c r="C936">
        <f>loaded!I936</f>
        <v>0</v>
      </c>
      <c r="D936">
        <f>IF(loaded!K936="Male",1,IF(loaded!K936="Female",2,9))</f>
        <v>9</v>
      </c>
      <c r="E936" s="89" t="e">
        <f>IF(stats!$Y$13,DATE(RIGHT(loaded!M936,4),MID(loaded!M936,3,2),LEFT(loaded!M936,2)),DATE(RIGHT(loaded!M936,4), MID(loaded!M936,4,2),LEFT(loaded!M936,2)))</f>
        <v>#VALUE!</v>
      </c>
      <c r="F936" s="67" t="e">
        <f t="shared" si="28"/>
        <v>#VALUE!</v>
      </c>
      <c r="G936" t="str">
        <f>LEFT(loaded!O936,3)</f>
        <v/>
      </c>
      <c r="H936" s="67" t="str">
        <f>_xlfn.IFNA(INDEX(cntry_codes,MATCH(loaded!Q936,countries,0)),IF(loaded!Q936="","0003",""))</f>
        <v>0003</v>
      </c>
      <c r="I936" t="e">
        <f>INDEX(atsi_codes,MATCH(loaded!S936,atsi,0))</f>
        <v>#N/A</v>
      </c>
      <c r="J936" t="e">
        <f>INDEX(lang_codes,MATCH(loaded!U936,lang,0))</f>
        <v>#N/A</v>
      </c>
      <c r="K936" s="6">
        <f>loaded!W936</f>
        <v>0</v>
      </c>
      <c r="L936" t="e">
        <f>INDEX(us_acc_codes,MATCH(loaded!Y936,us_acc,0))</f>
        <v>#N/A</v>
      </c>
      <c r="M936" t="e">
        <f>INDEX(client_codes,MATCH(loaded!AA936,client,0))</f>
        <v>#N/A</v>
      </c>
      <c r="N936" t="e">
        <f>INDEX(src_ref_codes,MATCH(loaded!AC936,src_ref,0))</f>
        <v>#N/A</v>
      </c>
      <c r="O936" s="89" t="e">
        <f>IF(stats!$Y$13,DATE(RIGHT(loaded!AE936,4),MID(loaded!AE936,3,2),LEFT(loaded!AE936,2)),DATE(RIGHT(loaded!AE936,4),MID(loaded!AE936,4,2),LEFT(loaded!AE936,2)))</f>
        <v>#VALUE!</v>
      </c>
      <c r="P936" s="89" t="e">
        <f>IF(stats!$Y$13,DATE(RIGHT(loaded!AG936,4),MID(loaded!AG936,3,2),LEFT(loaded!AG936,2)),DATE(RIGHT(loaded!AG936,4),MID(loaded!AG936,4,2),LEFT(loaded!AG936,2)))</f>
        <v>#VALUE!</v>
      </c>
      <c r="Q936" s="67" t="e">
        <f t="shared" si="29"/>
        <v>#VALUE!</v>
      </c>
      <c r="R936" t="e">
        <f>INDEX(reces_codes,MATCH(loaded!AI936,reason,0))</f>
        <v>#N/A</v>
      </c>
      <c r="S936" t="e">
        <f>INDEX(TDS_codes,MATCH(loaded!AK936,TDS,0))</f>
        <v>#N/A</v>
      </c>
      <c r="T936" t="e">
        <f>IF(M936=2,"",INDEX(method_codes,MATCH(loaded!AM936,method,0)))</f>
        <v>#N/A</v>
      </c>
      <c r="U936" t="e">
        <f>IF(M936=2,"",INDEX(inj_codes,MATCH(loaded!AO936,inj,0)))</f>
        <v>#N/A</v>
      </c>
      <c r="V936" t="e">
        <f>IF(M936=2,"",INDEX(drug_codes,MATCH(loaded!AQ936,drug,0)))</f>
        <v>#N/A</v>
      </c>
      <c r="W936" t="e">
        <f>IF(M936=2,"",_xlfn.IFNA(INDEX(drug_codes,MATCH(loaded!AS936,drug,0)),""))</f>
        <v>#N/A</v>
      </c>
      <c r="X936" t="e">
        <f>IF(M936=2,"",_xlfn.IFNA(INDEX(drug_codes,MATCH(loaded!AU936,drug,0)),""))</f>
        <v>#N/A</v>
      </c>
      <c r="Y936" t="e">
        <f>IF(M936=2,"",_xlfn.IFNA(INDEX(drug_codes,MATCH(loaded!AW936,drug,0)),""))</f>
        <v>#N/A</v>
      </c>
      <c r="Z936" t="e">
        <f>IF(M936=2,"",_xlfn.IFNA(INDEX(drug_codes,MATCH(loaded!AY936,drug,0)),""))</f>
        <v>#N/A</v>
      </c>
      <c r="AA936" t="e">
        <f>IF(M936=2,"",_xlfn.IFNA(INDEX(drug_codes,MATCH(loaded!BA936,drug,0)),""))</f>
        <v>#N/A</v>
      </c>
      <c r="AB936" t="e">
        <f>INDEX(MTT_codes,MATCH(loaded!BC936,MTT,0))</f>
        <v>#N/A</v>
      </c>
      <c r="AC936" t="str">
        <f>_xlfn.IFNA(INDEX(MTT_codes,MATCH(loaded!BE936,MTT,0)),"")</f>
        <v/>
      </c>
      <c r="AD936" t="str">
        <f>_xlfn.IFNA(INDEX(MTT_codes,MATCH(loaded!BG936,MTT,0)),"")</f>
        <v/>
      </c>
      <c r="AE936" t="str">
        <f>_xlfn.IFNA(INDEX(MTT_codes,MATCH(loaded!BI936,MTT,0)),"")</f>
        <v/>
      </c>
      <c r="AF936" t="str">
        <f>_xlfn.IFNA(INDEX(MTT_codes,MATCH(loaded!BK936,MTT,0)),"")</f>
        <v/>
      </c>
      <c r="AG936" t="str">
        <f>_xlfn.IFNA(INDEX(MTT_codes,MATCH(loaded!BM936,MTT,0)),"")</f>
        <v/>
      </c>
      <c r="AH936" t="e">
        <f>INDEX(liv_ar_codes,MATCH(loaded!BO936,liv_ar,0))</f>
        <v>#N/A</v>
      </c>
      <c r="AI936" t="str">
        <f>_xlfn.IFNA(INDEX(MTT_codes,MATCH(loaded!BQ936,MTT,0)),"")</f>
        <v/>
      </c>
      <c r="AJ936">
        <f>_xlfn.IFNA(INDEX(mental_codes,MATCH(loaded!BS936,mental,0)),9)</f>
        <v>9</v>
      </c>
    </row>
    <row r="937" spans="2:36">
      <c r="B937">
        <f>loaded!C937</f>
        <v>0</v>
      </c>
      <c r="C937">
        <f>loaded!I937</f>
        <v>0</v>
      </c>
      <c r="D937">
        <f>IF(loaded!K937="Male",1,IF(loaded!K937="Female",2,9))</f>
        <v>9</v>
      </c>
      <c r="E937" s="89" t="e">
        <f>IF(stats!$Y$13,DATE(RIGHT(loaded!M937,4),MID(loaded!M937,3,2),LEFT(loaded!M937,2)),DATE(RIGHT(loaded!M937,4), MID(loaded!M937,4,2),LEFT(loaded!M937,2)))</f>
        <v>#VALUE!</v>
      </c>
      <c r="F937" s="67" t="e">
        <f t="shared" si="28"/>
        <v>#VALUE!</v>
      </c>
      <c r="G937" t="str">
        <f>LEFT(loaded!O937,3)</f>
        <v/>
      </c>
      <c r="H937" s="67" t="str">
        <f>_xlfn.IFNA(INDEX(cntry_codes,MATCH(loaded!Q937,countries,0)),IF(loaded!Q937="","0003",""))</f>
        <v>0003</v>
      </c>
      <c r="I937" t="e">
        <f>INDEX(atsi_codes,MATCH(loaded!S937,atsi,0))</f>
        <v>#N/A</v>
      </c>
      <c r="J937" t="e">
        <f>INDEX(lang_codes,MATCH(loaded!U937,lang,0))</f>
        <v>#N/A</v>
      </c>
      <c r="K937" s="6">
        <f>loaded!W937</f>
        <v>0</v>
      </c>
      <c r="L937" t="e">
        <f>INDEX(us_acc_codes,MATCH(loaded!Y937,us_acc,0))</f>
        <v>#N/A</v>
      </c>
      <c r="M937" t="e">
        <f>INDEX(client_codes,MATCH(loaded!AA937,client,0))</f>
        <v>#N/A</v>
      </c>
      <c r="N937" t="e">
        <f>INDEX(src_ref_codes,MATCH(loaded!AC937,src_ref,0))</f>
        <v>#N/A</v>
      </c>
      <c r="O937" s="89" t="e">
        <f>IF(stats!$Y$13,DATE(RIGHT(loaded!AE937,4),MID(loaded!AE937,3,2),LEFT(loaded!AE937,2)),DATE(RIGHT(loaded!AE937,4),MID(loaded!AE937,4,2),LEFT(loaded!AE937,2)))</f>
        <v>#VALUE!</v>
      </c>
      <c r="P937" s="89" t="e">
        <f>IF(stats!$Y$13,DATE(RIGHT(loaded!AG937,4),MID(loaded!AG937,3,2),LEFT(loaded!AG937,2)),DATE(RIGHT(loaded!AG937,4),MID(loaded!AG937,4,2),LEFT(loaded!AG937,2)))</f>
        <v>#VALUE!</v>
      </c>
      <c r="Q937" s="67" t="e">
        <f t="shared" si="29"/>
        <v>#VALUE!</v>
      </c>
      <c r="R937" t="e">
        <f>INDEX(reces_codes,MATCH(loaded!AI937,reason,0))</f>
        <v>#N/A</v>
      </c>
      <c r="S937" t="e">
        <f>INDEX(TDS_codes,MATCH(loaded!AK937,TDS,0))</f>
        <v>#N/A</v>
      </c>
      <c r="T937" t="e">
        <f>IF(M937=2,"",INDEX(method_codes,MATCH(loaded!AM937,method,0)))</f>
        <v>#N/A</v>
      </c>
      <c r="U937" t="e">
        <f>IF(M937=2,"",INDEX(inj_codes,MATCH(loaded!AO937,inj,0)))</f>
        <v>#N/A</v>
      </c>
      <c r="V937" t="e">
        <f>IF(M937=2,"",INDEX(drug_codes,MATCH(loaded!AQ937,drug,0)))</f>
        <v>#N/A</v>
      </c>
      <c r="W937" t="e">
        <f>IF(M937=2,"",_xlfn.IFNA(INDEX(drug_codes,MATCH(loaded!AS937,drug,0)),""))</f>
        <v>#N/A</v>
      </c>
      <c r="X937" t="e">
        <f>IF(M937=2,"",_xlfn.IFNA(INDEX(drug_codes,MATCH(loaded!AU937,drug,0)),""))</f>
        <v>#N/A</v>
      </c>
      <c r="Y937" t="e">
        <f>IF(M937=2,"",_xlfn.IFNA(INDEX(drug_codes,MATCH(loaded!AW937,drug,0)),""))</f>
        <v>#N/A</v>
      </c>
      <c r="Z937" t="e">
        <f>IF(M937=2,"",_xlfn.IFNA(INDEX(drug_codes,MATCH(loaded!AY937,drug,0)),""))</f>
        <v>#N/A</v>
      </c>
      <c r="AA937" t="e">
        <f>IF(M937=2,"",_xlfn.IFNA(INDEX(drug_codes,MATCH(loaded!BA937,drug,0)),""))</f>
        <v>#N/A</v>
      </c>
      <c r="AB937" t="e">
        <f>INDEX(MTT_codes,MATCH(loaded!BC937,MTT,0))</f>
        <v>#N/A</v>
      </c>
      <c r="AC937" t="str">
        <f>_xlfn.IFNA(INDEX(MTT_codes,MATCH(loaded!BE937,MTT,0)),"")</f>
        <v/>
      </c>
      <c r="AD937" t="str">
        <f>_xlfn.IFNA(INDEX(MTT_codes,MATCH(loaded!BG937,MTT,0)),"")</f>
        <v/>
      </c>
      <c r="AE937" t="str">
        <f>_xlfn.IFNA(INDEX(MTT_codes,MATCH(loaded!BI937,MTT,0)),"")</f>
        <v/>
      </c>
      <c r="AF937" t="str">
        <f>_xlfn.IFNA(INDEX(MTT_codes,MATCH(loaded!BK937,MTT,0)),"")</f>
        <v/>
      </c>
      <c r="AG937" t="str">
        <f>_xlfn.IFNA(INDEX(MTT_codes,MATCH(loaded!BM937,MTT,0)),"")</f>
        <v/>
      </c>
      <c r="AH937" t="e">
        <f>INDEX(liv_ar_codes,MATCH(loaded!BO937,liv_ar,0))</f>
        <v>#N/A</v>
      </c>
      <c r="AI937" t="str">
        <f>_xlfn.IFNA(INDEX(MTT_codes,MATCH(loaded!BQ937,MTT,0)),"")</f>
        <v/>
      </c>
      <c r="AJ937">
        <f>_xlfn.IFNA(INDEX(mental_codes,MATCH(loaded!BS937,mental,0)),9)</f>
        <v>9</v>
      </c>
    </row>
    <row r="938" spans="2:36">
      <c r="B938">
        <f>loaded!C938</f>
        <v>0</v>
      </c>
      <c r="C938">
        <f>loaded!I938</f>
        <v>0</v>
      </c>
      <c r="D938">
        <f>IF(loaded!K938="Male",1,IF(loaded!K938="Female",2,9))</f>
        <v>9</v>
      </c>
      <c r="E938" s="89" t="e">
        <f>IF(stats!$Y$13,DATE(RIGHT(loaded!M938,4),MID(loaded!M938,3,2),LEFT(loaded!M938,2)),DATE(RIGHT(loaded!M938,4), MID(loaded!M938,4,2),LEFT(loaded!M938,2)))</f>
        <v>#VALUE!</v>
      </c>
      <c r="F938" s="67" t="e">
        <f t="shared" si="28"/>
        <v>#VALUE!</v>
      </c>
      <c r="G938" t="str">
        <f>LEFT(loaded!O938,3)</f>
        <v/>
      </c>
      <c r="H938" s="67" t="str">
        <f>_xlfn.IFNA(INDEX(cntry_codes,MATCH(loaded!Q938,countries,0)),IF(loaded!Q938="","0003",""))</f>
        <v>0003</v>
      </c>
      <c r="I938" t="e">
        <f>INDEX(atsi_codes,MATCH(loaded!S938,atsi,0))</f>
        <v>#N/A</v>
      </c>
      <c r="J938" t="e">
        <f>INDEX(lang_codes,MATCH(loaded!U938,lang,0))</f>
        <v>#N/A</v>
      </c>
      <c r="K938" s="6">
        <f>loaded!W938</f>
        <v>0</v>
      </c>
      <c r="L938" t="e">
        <f>INDEX(us_acc_codes,MATCH(loaded!Y938,us_acc,0))</f>
        <v>#N/A</v>
      </c>
      <c r="M938" t="e">
        <f>INDEX(client_codes,MATCH(loaded!AA938,client,0))</f>
        <v>#N/A</v>
      </c>
      <c r="N938" t="e">
        <f>INDEX(src_ref_codes,MATCH(loaded!AC938,src_ref,0))</f>
        <v>#N/A</v>
      </c>
      <c r="O938" s="89" t="e">
        <f>IF(stats!$Y$13,DATE(RIGHT(loaded!AE938,4),MID(loaded!AE938,3,2),LEFT(loaded!AE938,2)),DATE(RIGHT(loaded!AE938,4),MID(loaded!AE938,4,2),LEFT(loaded!AE938,2)))</f>
        <v>#VALUE!</v>
      </c>
      <c r="P938" s="89" t="e">
        <f>IF(stats!$Y$13,DATE(RIGHT(loaded!AG938,4),MID(loaded!AG938,3,2),LEFT(loaded!AG938,2)),DATE(RIGHT(loaded!AG938,4),MID(loaded!AG938,4,2),LEFT(loaded!AG938,2)))</f>
        <v>#VALUE!</v>
      </c>
      <c r="Q938" s="67" t="e">
        <f t="shared" si="29"/>
        <v>#VALUE!</v>
      </c>
      <c r="R938" t="e">
        <f>INDEX(reces_codes,MATCH(loaded!AI938,reason,0))</f>
        <v>#N/A</v>
      </c>
      <c r="S938" t="e">
        <f>INDEX(TDS_codes,MATCH(loaded!AK938,TDS,0))</f>
        <v>#N/A</v>
      </c>
      <c r="T938" t="e">
        <f>IF(M938=2,"",INDEX(method_codes,MATCH(loaded!AM938,method,0)))</f>
        <v>#N/A</v>
      </c>
      <c r="U938" t="e">
        <f>IF(M938=2,"",INDEX(inj_codes,MATCH(loaded!AO938,inj,0)))</f>
        <v>#N/A</v>
      </c>
      <c r="V938" t="e">
        <f>IF(M938=2,"",INDEX(drug_codes,MATCH(loaded!AQ938,drug,0)))</f>
        <v>#N/A</v>
      </c>
      <c r="W938" t="e">
        <f>IF(M938=2,"",_xlfn.IFNA(INDEX(drug_codes,MATCH(loaded!AS938,drug,0)),""))</f>
        <v>#N/A</v>
      </c>
      <c r="X938" t="e">
        <f>IF(M938=2,"",_xlfn.IFNA(INDEX(drug_codes,MATCH(loaded!AU938,drug,0)),""))</f>
        <v>#N/A</v>
      </c>
      <c r="Y938" t="e">
        <f>IF(M938=2,"",_xlfn.IFNA(INDEX(drug_codes,MATCH(loaded!AW938,drug,0)),""))</f>
        <v>#N/A</v>
      </c>
      <c r="Z938" t="e">
        <f>IF(M938=2,"",_xlfn.IFNA(INDEX(drug_codes,MATCH(loaded!AY938,drug,0)),""))</f>
        <v>#N/A</v>
      </c>
      <c r="AA938" t="e">
        <f>IF(M938=2,"",_xlfn.IFNA(INDEX(drug_codes,MATCH(loaded!BA938,drug,0)),""))</f>
        <v>#N/A</v>
      </c>
      <c r="AB938" t="e">
        <f>INDEX(MTT_codes,MATCH(loaded!BC938,MTT,0))</f>
        <v>#N/A</v>
      </c>
      <c r="AC938" t="str">
        <f>_xlfn.IFNA(INDEX(MTT_codes,MATCH(loaded!BE938,MTT,0)),"")</f>
        <v/>
      </c>
      <c r="AD938" t="str">
        <f>_xlfn.IFNA(INDEX(MTT_codes,MATCH(loaded!BG938,MTT,0)),"")</f>
        <v/>
      </c>
      <c r="AE938" t="str">
        <f>_xlfn.IFNA(INDEX(MTT_codes,MATCH(loaded!BI938,MTT,0)),"")</f>
        <v/>
      </c>
      <c r="AF938" t="str">
        <f>_xlfn.IFNA(INDEX(MTT_codes,MATCH(loaded!BK938,MTT,0)),"")</f>
        <v/>
      </c>
      <c r="AG938" t="str">
        <f>_xlfn.IFNA(INDEX(MTT_codes,MATCH(loaded!BM938,MTT,0)),"")</f>
        <v/>
      </c>
      <c r="AH938" t="e">
        <f>INDEX(liv_ar_codes,MATCH(loaded!BO938,liv_ar,0))</f>
        <v>#N/A</v>
      </c>
      <c r="AI938" t="str">
        <f>_xlfn.IFNA(INDEX(MTT_codes,MATCH(loaded!BQ938,MTT,0)),"")</f>
        <v/>
      </c>
      <c r="AJ938">
        <f>_xlfn.IFNA(INDEX(mental_codes,MATCH(loaded!BS938,mental,0)),9)</f>
        <v>9</v>
      </c>
    </row>
    <row r="939" spans="2:36">
      <c r="B939">
        <f>loaded!C939</f>
        <v>0</v>
      </c>
      <c r="C939">
        <f>loaded!I939</f>
        <v>0</v>
      </c>
      <c r="D939">
        <f>IF(loaded!K939="Male",1,IF(loaded!K939="Female",2,9))</f>
        <v>9</v>
      </c>
      <c r="E939" s="89" t="e">
        <f>IF(stats!$Y$13,DATE(RIGHT(loaded!M939,4),MID(loaded!M939,3,2),LEFT(loaded!M939,2)),DATE(RIGHT(loaded!M939,4), MID(loaded!M939,4,2),LEFT(loaded!M939,2)))</f>
        <v>#VALUE!</v>
      </c>
      <c r="F939" s="67" t="e">
        <f t="shared" si="28"/>
        <v>#VALUE!</v>
      </c>
      <c r="G939" t="str">
        <f>LEFT(loaded!O939,3)</f>
        <v/>
      </c>
      <c r="H939" s="67" t="str">
        <f>_xlfn.IFNA(INDEX(cntry_codes,MATCH(loaded!Q939,countries,0)),IF(loaded!Q939="","0003",""))</f>
        <v>0003</v>
      </c>
      <c r="I939" t="e">
        <f>INDEX(atsi_codes,MATCH(loaded!S939,atsi,0))</f>
        <v>#N/A</v>
      </c>
      <c r="J939" t="e">
        <f>INDEX(lang_codes,MATCH(loaded!U939,lang,0))</f>
        <v>#N/A</v>
      </c>
      <c r="K939" s="6">
        <f>loaded!W939</f>
        <v>0</v>
      </c>
      <c r="L939" t="e">
        <f>INDEX(us_acc_codes,MATCH(loaded!Y939,us_acc,0))</f>
        <v>#N/A</v>
      </c>
      <c r="M939" t="e">
        <f>INDEX(client_codes,MATCH(loaded!AA939,client,0))</f>
        <v>#N/A</v>
      </c>
      <c r="N939" t="e">
        <f>INDEX(src_ref_codes,MATCH(loaded!AC939,src_ref,0))</f>
        <v>#N/A</v>
      </c>
      <c r="O939" s="89" t="e">
        <f>IF(stats!$Y$13,DATE(RIGHT(loaded!AE939,4),MID(loaded!AE939,3,2),LEFT(loaded!AE939,2)),DATE(RIGHT(loaded!AE939,4),MID(loaded!AE939,4,2),LEFT(loaded!AE939,2)))</f>
        <v>#VALUE!</v>
      </c>
      <c r="P939" s="89" t="e">
        <f>IF(stats!$Y$13,DATE(RIGHT(loaded!AG939,4),MID(loaded!AG939,3,2),LEFT(loaded!AG939,2)),DATE(RIGHT(loaded!AG939,4),MID(loaded!AG939,4,2),LEFT(loaded!AG939,2)))</f>
        <v>#VALUE!</v>
      </c>
      <c r="Q939" s="67" t="e">
        <f t="shared" si="29"/>
        <v>#VALUE!</v>
      </c>
      <c r="R939" t="e">
        <f>INDEX(reces_codes,MATCH(loaded!AI939,reason,0))</f>
        <v>#N/A</v>
      </c>
      <c r="S939" t="e">
        <f>INDEX(TDS_codes,MATCH(loaded!AK939,TDS,0))</f>
        <v>#N/A</v>
      </c>
      <c r="T939" t="e">
        <f>IF(M939=2,"",INDEX(method_codes,MATCH(loaded!AM939,method,0)))</f>
        <v>#N/A</v>
      </c>
      <c r="U939" t="e">
        <f>IF(M939=2,"",INDEX(inj_codes,MATCH(loaded!AO939,inj,0)))</f>
        <v>#N/A</v>
      </c>
      <c r="V939" t="e">
        <f>IF(M939=2,"",INDEX(drug_codes,MATCH(loaded!AQ939,drug,0)))</f>
        <v>#N/A</v>
      </c>
      <c r="W939" t="e">
        <f>IF(M939=2,"",_xlfn.IFNA(INDEX(drug_codes,MATCH(loaded!AS939,drug,0)),""))</f>
        <v>#N/A</v>
      </c>
      <c r="X939" t="e">
        <f>IF(M939=2,"",_xlfn.IFNA(INDEX(drug_codes,MATCH(loaded!AU939,drug,0)),""))</f>
        <v>#N/A</v>
      </c>
      <c r="Y939" t="e">
        <f>IF(M939=2,"",_xlfn.IFNA(INDEX(drug_codes,MATCH(loaded!AW939,drug,0)),""))</f>
        <v>#N/A</v>
      </c>
      <c r="Z939" t="e">
        <f>IF(M939=2,"",_xlfn.IFNA(INDEX(drug_codes,MATCH(loaded!AY939,drug,0)),""))</f>
        <v>#N/A</v>
      </c>
      <c r="AA939" t="e">
        <f>IF(M939=2,"",_xlfn.IFNA(INDEX(drug_codes,MATCH(loaded!BA939,drug,0)),""))</f>
        <v>#N/A</v>
      </c>
      <c r="AB939" t="e">
        <f>INDEX(MTT_codes,MATCH(loaded!BC939,MTT,0))</f>
        <v>#N/A</v>
      </c>
      <c r="AC939" t="str">
        <f>_xlfn.IFNA(INDEX(MTT_codes,MATCH(loaded!BE939,MTT,0)),"")</f>
        <v/>
      </c>
      <c r="AD939" t="str">
        <f>_xlfn.IFNA(INDEX(MTT_codes,MATCH(loaded!BG939,MTT,0)),"")</f>
        <v/>
      </c>
      <c r="AE939" t="str">
        <f>_xlfn.IFNA(INDEX(MTT_codes,MATCH(loaded!BI939,MTT,0)),"")</f>
        <v/>
      </c>
      <c r="AF939" t="str">
        <f>_xlfn.IFNA(INDEX(MTT_codes,MATCH(loaded!BK939,MTT,0)),"")</f>
        <v/>
      </c>
      <c r="AG939" t="str">
        <f>_xlfn.IFNA(INDEX(MTT_codes,MATCH(loaded!BM939,MTT,0)),"")</f>
        <v/>
      </c>
      <c r="AH939" t="e">
        <f>INDEX(liv_ar_codes,MATCH(loaded!BO939,liv_ar,0))</f>
        <v>#N/A</v>
      </c>
      <c r="AI939" t="str">
        <f>_xlfn.IFNA(INDEX(MTT_codes,MATCH(loaded!BQ939,MTT,0)),"")</f>
        <v/>
      </c>
      <c r="AJ939">
        <f>_xlfn.IFNA(INDEX(mental_codes,MATCH(loaded!BS939,mental,0)),9)</f>
        <v>9</v>
      </c>
    </row>
    <row r="940" spans="2:36">
      <c r="B940">
        <f>loaded!C940</f>
        <v>0</v>
      </c>
      <c r="C940">
        <f>loaded!I940</f>
        <v>0</v>
      </c>
      <c r="D940">
        <f>IF(loaded!K940="Male",1,IF(loaded!K940="Female",2,9))</f>
        <v>9</v>
      </c>
      <c r="E940" s="89" t="e">
        <f>IF(stats!$Y$13,DATE(RIGHT(loaded!M940,4),MID(loaded!M940,3,2),LEFT(loaded!M940,2)),DATE(RIGHT(loaded!M940,4), MID(loaded!M940,4,2),LEFT(loaded!M940,2)))</f>
        <v>#VALUE!</v>
      </c>
      <c r="F940" s="67" t="e">
        <f t="shared" si="28"/>
        <v>#VALUE!</v>
      </c>
      <c r="G940" t="str">
        <f>LEFT(loaded!O940,3)</f>
        <v/>
      </c>
      <c r="H940" s="67" t="str">
        <f>_xlfn.IFNA(INDEX(cntry_codes,MATCH(loaded!Q940,countries,0)),IF(loaded!Q940="","0003",""))</f>
        <v>0003</v>
      </c>
      <c r="I940" t="e">
        <f>INDEX(atsi_codes,MATCH(loaded!S940,atsi,0))</f>
        <v>#N/A</v>
      </c>
      <c r="J940" t="e">
        <f>INDEX(lang_codes,MATCH(loaded!U940,lang,0))</f>
        <v>#N/A</v>
      </c>
      <c r="K940" s="6">
        <f>loaded!W940</f>
        <v>0</v>
      </c>
      <c r="L940" t="e">
        <f>INDEX(us_acc_codes,MATCH(loaded!Y940,us_acc,0))</f>
        <v>#N/A</v>
      </c>
      <c r="M940" t="e">
        <f>INDEX(client_codes,MATCH(loaded!AA940,client,0))</f>
        <v>#N/A</v>
      </c>
      <c r="N940" t="e">
        <f>INDEX(src_ref_codes,MATCH(loaded!AC940,src_ref,0))</f>
        <v>#N/A</v>
      </c>
      <c r="O940" s="89" t="e">
        <f>IF(stats!$Y$13,DATE(RIGHT(loaded!AE940,4),MID(loaded!AE940,3,2),LEFT(loaded!AE940,2)),DATE(RIGHT(loaded!AE940,4),MID(loaded!AE940,4,2),LEFT(loaded!AE940,2)))</f>
        <v>#VALUE!</v>
      </c>
      <c r="P940" s="89" t="e">
        <f>IF(stats!$Y$13,DATE(RIGHT(loaded!AG940,4),MID(loaded!AG940,3,2),LEFT(loaded!AG940,2)),DATE(RIGHT(loaded!AG940,4),MID(loaded!AG940,4,2),LEFT(loaded!AG940,2)))</f>
        <v>#VALUE!</v>
      </c>
      <c r="Q940" s="67" t="e">
        <f t="shared" si="29"/>
        <v>#VALUE!</v>
      </c>
      <c r="R940" t="e">
        <f>INDEX(reces_codes,MATCH(loaded!AI940,reason,0))</f>
        <v>#N/A</v>
      </c>
      <c r="S940" t="e">
        <f>INDEX(TDS_codes,MATCH(loaded!AK940,TDS,0))</f>
        <v>#N/A</v>
      </c>
      <c r="T940" t="e">
        <f>IF(M940=2,"",INDEX(method_codes,MATCH(loaded!AM940,method,0)))</f>
        <v>#N/A</v>
      </c>
      <c r="U940" t="e">
        <f>IF(M940=2,"",INDEX(inj_codes,MATCH(loaded!AO940,inj,0)))</f>
        <v>#N/A</v>
      </c>
      <c r="V940" t="e">
        <f>IF(M940=2,"",INDEX(drug_codes,MATCH(loaded!AQ940,drug,0)))</f>
        <v>#N/A</v>
      </c>
      <c r="W940" t="e">
        <f>IF(M940=2,"",_xlfn.IFNA(INDEX(drug_codes,MATCH(loaded!AS940,drug,0)),""))</f>
        <v>#N/A</v>
      </c>
      <c r="X940" t="e">
        <f>IF(M940=2,"",_xlfn.IFNA(INDEX(drug_codes,MATCH(loaded!AU940,drug,0)),""))</f>
        <v>#N/A</v>
      </c>
      <c r="Y940" t="e">
        <f>IF(M940=2,"",_xlfn.IFNA(INDEX(drug_codes,MATCH(loaded!AW940,drug,0)),""))</f>
        <v>#N/A</v>
      </c>
      <c r="Z940" t="e">
        <f>IF(M940=2,"",_xlfn.IFNA(INDEX(drug_codes,MATCH(loaded!AY940,drug,0)),""))</f>
        <v>#N/A</v>
      </c>
      <c r="AA940" t="e">
        <f>IF(M940=2,"",_xlfn.IFNA(INDEX(drug_codes,MATCH(loaded!BA940,drug,0)),""))</f>
        <v>#N/A</v>
      </c>
      <c r="AB940" t="e">
        <f>INDEX(MTT_codes,MATCH(loaded!BC940,MTT,0))</f>
        <v>#N/A</v>
      </c>
      <c r="AC940" t="str">
        <f>_xlfn.IFNA(INDEX(MTT_codes,MATCH(loaded!BE940,MTT,0)),"")</f>
        <v/>
      </c>
      <c r="AD940" t="str">
        <f>_xlfn.IFNA(INDEX(MTT_codes,MATCH(loaded!BG940,MTT,0)),"")</f>
        <v/>
      </c>
      <c r="AE940" t="str">
        <f>_xlfn.IFNA(INDEX(MTT_codes,MATCH(loaded!BI940,MTT,0)),"")</f>
        <v/>
      </c>
      <c r="AF940" t="str">
        <f>_xlfn.IFNA(INDEX(MTT_codes,MATCH(loaded!BK940,MTT,0)),"")</f>
        <v/>
      </c>
      <c r="AG940" t="str">
        <f>_xlfn.IFNA(INDEX(MTT_codes,MATCH(loaded!BM940,MTT,0)),"")</f>
        <v/>
      </c>
      <c r="AH940" t="e">
        <f>INDEX(liv_ar_codes,MATCH(loaded!BO940,liv_ar,0))</f>
        <v>#N/A</v>
      </c>
      <c r="AI940" t="str">
        <f>_xlfn.IFNA(INDEX(MTT_codes,MATCH(loaded!BQ940,MTT,0)),"")</f>
        <v/>
      </c>
      <c r="AJ940">
        <f>_xlfn.IFNA(INDEX(mental_codes,MATCH(loaded!BS940,mental,0)),9)</f>
        <v>9</v>
      </c>
    </row>
    <row r="941" spans="2:36">
      <c r="B941">
        <f>loaded!C941</f>
        <v>0</v>
      </c>
      <c r="C941">
        <f>loaded!I941</f>
        <v>0</v>
      </c>
      <c r="D941">
        <f>IF(loaded!K941="Male",1,IF(loaded!K941="Female",2,9))</f>
        <v>9</v>
      </c>
      <c r="E941" s="89" t="e">
        <f>IF(stats!$Y$13,DATE(RIGHT(loaded!M941,4),MID(loaded!M941,3,2),LEFT(loaded!M941,2)),DATE(RIGHT(loaded!M941,4), MID(loaded!M941,4,2),LEFT(loaded!M941,2)))</f>
        <v>#VALUE!</v>
      </c>
      <c r="F941" s="67" t="e">
        <f t="shared" si="28"/>
        <v>#VALUE!</v>
      </c>
      <c r="G941" t="str">
        <f>LEFT(loaded!O941,3)</f>
        <v/>
      </c>
      <c r="H941" s="67" t="str">
        <f>_xlfn.IFNA(INDEX(cntry_codes,MATCH(loaded!Q941,countries,0)),IF(loaded!Q941="","0003",""))</f>
        <v>0003</v>
      </c>
      <c r="I941" t="e">
        <f>INDEX(atsi_codes,MATCH(loaded!S941,atsi,0))</f>
        <v>#N/A</v>
      </c>
      <c r="J941" t="e">
        <f>INDEX(lang_codes,MATCH(loaded!U941,lang,0))</f>
        <v>#N/A</v>
      </c>
      <c r="K941" s="6">
        <f>loaded!W941</f>
        <v>0</v>
      </c>
      <c r="L941" t="e">
        <f>INDEX(us_acc_codes,MATCH(loaded!Y941,us_acc,0))</f>
        <v>#N/A</v>
      </c>
      <c r="M941" t="e">
        <f>INDEX(client_codes,MATCH(loaded!AA941,client,0))</f>
        <v>#N/A</v>
      </c>
      <c r="N941" t="e">
        <f>INDEX(src_ref_codes,MATCH(loaded!AC941,src_ref,0))</f>
        <v>#N/A</v>
      </c>
      <c r="O941" s="89" t="e">
        <f>IF(stats!$Y$13,DATE(RIGHT(loaded!AE941,4),MID(loaded!AE941,3,2),LEFT(loaded!AE941,2)),DATE(RIGHT(loaded!AE941,4),MID(loaded!AE941,4,2),LEFT(loaded!AE941,2)))</f>
        <v>#VALUE!</v>
      </c>
      <c r="P941" s="89" t="e">
        <f>IF(stats!$Y$13,DATE(RIGHT(loaded!AG941,4),MID(loaded!AG941,3,2),LEFT(loaded!AG941,2)),DATE(RIGHT(loaded!AG941,4),MID(loaded!AG941,4,2),LEFT(loaded!AG941,2)))</f>
        <v>#VALUE!</v>
      </c>
      <c r="Q941" s="67" t="e">
        <f t="shared" si="29"/>
        <v>#VALUE!</v>
      </c>
      <c r="R941" t="e">
        <f>INDEX(reces_codes,MATCH(loaded!AI941,reason,0))</f>
        <v>#N/A</v>
      </c>
      <c r="S941" t="e">
        <f>INDEX(TDS_codes,MATCH(loaded!AK941,TDS,0))</f>
        <v>#N/A</v>
      </c>
      <c r="T941" t="e">
        <f>IF(M941=2,"",INDEX(method_codes,MATCH(loaded!AM941,method,0)))</f>
        <v>#N/A</v>
      </c>
      <c r="U941" t="e">
        <f>IF(M941=2,"",INDEX(inj_codes,MATCH(loaded!AO941,inj,0)))</f>
        <v>#N/A</v>
      </c>
      <c r="V941" t="e">
        <f>IF(M941=2,"",INDEX(drug_codes,MATCH(loaded!AQ941,drug,0)))</f>
        <v>#N/A</v>
      </c>
      <c r="W941" t="e">
        <f>IF(M941=2,"",_xlfn.IFNA(INDEX(drug_codes,MATCH(loaded!AS941,drug,0)),""))</f>
        <v>#N/A</v>
      </c>
      <c r="X941" t="e">
        <f>IF(M941=2,"",_xlfn.IFNA(INDEX(drug_codes,MATCH(loaded!AU941,drug,0)),""))</f>
        <v>#N/A</v>
      </c>
      <c r="Y941" t="e">
        <f>IF(M941=2,"",_xlfn.IFNA(INDEX(drug_codes,MATCH(loaded!AW941,drug,0)),""))</f>
        <v>#N/A</v>
      </c>
      <c r="Z941" t="e">
        <f>IF(M941=2,"",_xlfn.IFNA(INDEX(drug_codes,MATCH(loaded!AY941,drug,0)),""))</f>
        <v>#N/A</v>
      </c>
      <c r="AA941" t="e">
        <f>IF(M941=2,"",_xlfn.IFNA(INDEX(drug_codes,MATCH(loaded!BA941,drug,0)),""))</f>
        <v>#N/A</v>
      </c>
      <c r="AB941" t="e">
        <f>INDEX(MTT_codes,MATCH(loaded!BC941,MTT,0))</f>
        <v>#N/A</v>
      </c>
      <c r="AC941" t="str">
        <f>_xlfn.IFNA(INDEX(MTT_codes,MATCH(loaded!BE941,MTT,0)),"")</f>
        <v/>
      </c>
      <c r="AD941" t="str">
        <f>_xlfn.IFNA(INDEX(MTT_codes,MATCH(loaded!BG941,MTT,0)),"")</f>
        <v/>
      </c>
      <c r="AE941" t="str">
        <f>_xlfn.IFNA(INDEX(MTT_codes,MATCH(loaded!BI941,MTT,0)),"")</f>
        <v/>
      </c>
      <c r="AF941" t="str">
        <f>_xlfn.IFNA(INDEX(MTT_codes,MATCH(loaded!BK941,MTT,0)),"")</f>
        <v/>
      </c>
      <c r="AG941" t="str">
        <f>_xlfn.IFNA(INDEX(MTT_codes,MATCH(loaded!BM941,MTT,0)),"")</f>
        <v/>
      </c>
      <c r="AH941" t="e">
        <f>INDEX(liv_ar_codes,MATCH(loaded!BO941,liv_ar,0))</f>
        <v>#N/A</v>
      </c>
      <c r="AI941" t="str">
        <f>_xlfn.IFNA(INDEX(MTT_codes,MATCH(loaded!BQ941,MTT,0)),"")</f>
        <v/>
      </c>
      <c r="AJ941">
        <f>_xlfn.IFNA(INDEX(mental_codes,MATCH(loaded!BS941,mental,0)),9)</f>
        <v>9</v>
      </c>
    </row>
    <row r="942" spans="2:36">
      <c r="B942">
        <f>loaded!C942</f>
        <v>0</v>
      </c>
      <c r="C942">
        <f>loaded!I942</f>
        <v>0</v>
      </c>
      <c r="D942">
        <f>IF(loaded!K942="Male",1,IF(loaded!K942="Female",2,9))</f>
        <v>9</v>
      </c>
      <c r="E942" s="89" t="e">
        <f>IF(stats!$Y$13,DATE(RIGHT(loaded!M942,4),MID(loaded!M942,3,2),LEFT(loaded!M942,2)),DATE(RIGHT(loaded!M942,4), MID(loaded!M942,4,2),LEFT(loaded!M942,2)))</f>
        <v>#VALUE!</v>
      </c>
      <c r="F942" s="67" t="e">
        <f t="shared" si="28"/>
        <v>#VALUE!</v>
      </c>
      <c r="G942" t="str">
        <f>LEFT(loaded!O942,3)</f>
        <v/>
      </c>
      <c r="H942" s="67" t="str">
        <f>_xlfn.IFNA(INDEX(cntry_codes,MATCH(loaded!Q942,countries,0)),IF(loaded!Q942="","0003",""))</f>
        <v>0003</v>
      </c>
      <c r="I942" t="e">
        <f>INDEX(atsi_codes,MATCH(loaded!S942,atsi,0))</f>
        <v>#N/A</v>
      </c>
      <c r="J942" t="e">
        <f>INDEX(lang_codes,MATCH(loaded!U942,lang,0))</f>
        <v>#N/A</v>
      </c>
      <c r="K942" s="6">
        <f>loaded!W942</f>
        <v>0</v>
      </c>
      <c r="L942" t="e">
        <f>INDEX(us_acc_codes,MATCH(loaded!Y942,us_acc,0))</f>
        <v>#N/A</v>
      </c>
      <c r="M942" t="e">
        <f>INDEX(client_codes,MATCH(loaded!AA942,client,0))</f>
        <v>#N/A</v>
      </c>
      <c r="N942" t="e">
        <f>INDEX(src_ref_codes,MATCH(loaded!AC942,src_ref,0))</f>
        <v>#N/A</v>
      </c>
      <c r="O942" s="89" t="e">
        <f>IF(stats!$Y$13,DATE(RIGHT(loaded!AE942,4),MID(loaded!AE942,3,2),LEFT(loaded!AE942,2)),DATE(RIGHT(loaded!AE942,4),MID(loaded!AE942,4,2),LEFT(loaded!AE942,2)))</f>
        <v>#VALUE!</v>
      </c>
      <c r="P942" s="89" t="e">
        <f>IF(stats!$Y$13,DATE(RIGHT(loaded!AG942,4),MID(loaded!AG942,3,2),LEFT(loaded!AG942,2)),DATE(RIGHT(loaded!AG942,4),MID(loaded!AG942,4,2),LEFT(loaded!AG942,2)))</f>
        <v>#VALUE!</v>
      </c>
      <c r="Q942" s="67" t="e">
        <f t="shared" si="29"/>
        <v>#VALUE!</v>
      </c>
      <c r="R942" t="e">
        <f>INDEX(reces_codes,MATCH(loaded!AI942,reason,0))</f>
        <v>#N/A</v>
      </c>
      <c r="S942" t="e">
        <f>INDEX(TDS_codes,MATCH(loaded!AK942,TDS,0))</f>
        <v>#N/A</v>
      </c>
      <c r="T942" t="e">
        <f>IF(M942=2,"",INDEX(method_codes,MATCH(loaded!AM942,method,0)))</f>
        <v>#N/A</v>
      </c>
      <c r="U942" t="e">
        <f>IF(M942=2,"",INDEX(inj_codes,MATCH(loaded!AO942,inj,0)))</f>
        <v>#N/A</v>
      </c>
      <c r="V942" t="e">
        <f>IF(M942=2,"",INDEX(drug_codes,MATCH(loaded!AQ942,drug,0)))</f>
        <v>#N/A</v>
      </c>
      <c r="W942" t="e">
        <f>IF(M942=2,"",_xlfn.IFNA(INDEX(drug_codes,MATCH(loaded!AS942,drug,0)),""))</f>
        <v>#N/A</v>
      </c>
      <c r="X942" t="e">
        <f>IF(M942=2,"",_xlfn.IFNA(INDEX(drug_codes,MATCH(loaded!AU942,drug,0)),""))</f>
        <v>#N/A</v>
      </c>
      <c r="Y942" t="e">
        <f>IF(M942=2,"",_xlfn.IFNA(INDEX(drug_codes,MATCH(loaded!AW942,drug,0)),""))</f>
        <v>#N/A</v>
      </c>
      <c r="Z942" t="e">
        <f>IF(M942=2,"",_xlfn.IFNA(INDEX(drug_codes,MATCH(loaded!AY942,drug,0)),""))</f>
        <v>#N/A</v>
      </c>
      <c r="AA942" t="e">
        <f>IF(M942=2,"",_xlfn.IFNA(INDEX(drug_codes,MATCH(loaded!BA942,drug,0)),""))</f>
        <v>#N/A</v>
      </c>
      <c r="AB942" t="e">
        <f>INDEX(MTT_codes,MATCH(loaded!BC942,MTT,0))</f>
        <v>#N/A</v>
      </c>
      <c r="AC942" t="str">
        <f>_xlfn.IFNA(INDEX(MTT_codes,MATCH(loaded!BE942,MTT,0)),"")</f>
        <v/>
      </c>
      <c r="AD942" t="str">
        <f>_xlfn.IFNA(INDEX(MTT_codes,MATCH(loaded!BG942,MTT,0)),"")</f>
        <v/>
      </c>
      <c r="AE942" t="str">
        <f>_xlfn.IFNA(INDEX(MTT_codes,MATCH(loaded!BI942,MTT,0)),"")</f>
        <v/>
      </c>
      <c r="AF942" t="str">
        <f>_xlfn.IFNA(INDEX(MTT_codes,MATCH(loaded!BK942,MTT,0)),"")</f>
        <v/>
      </c>
      <c r="AG942" t="str">
        <f>_xlfn.IFNA(INDEX(MTT_codes,MATCH(loaded!BM942,MTT,0)),"")</f>
        <v/>
      </c>
      <c r="AH942" t="e">
        <f>INDEX(liv_ar_codes,MATCH(loaded!BO942,liv_ar,0))</f>
        <v>#N/A</v>
      </c>
      <c r="AI942" t="str">
        <f>_xlfn.IFNA(INDEX(MTT_codes,MATCH(loaded!BQ942,MTT,0)),"")</f>
        <v/>
      </c>
      <c r="AJ942">
        <f>_xlfn.IFNA(INDEX(mental_codes,MATCH(loaded!BS942,mental,0)),9)</f>
        <v>9</v>
      </c>
    </row>
    <row r="943" spans="2:36">
      <c r="B943">
        <f>loaded!C943</f>
        <v>0</v>
      </c>
      <c r="C943">
        <f>loaded!I943</f>
        <v>0</v>
      </c>
      <c r="D943">
        <f>IF(loaded!K943="Male",1,IF(loaded!K943="Female",2,9))</f>
        <v>9</v>
      </c>
      <c r="E943" s="89" t="e">
        <f>IF(stats!$Y$13,DATE(RIGHT(loaded!M943,4),MID(loaded!M943,3,2),LEFT(loaded!M943,2)),DATE(RIGHT(loaded!M943,4), MID(loaded!M943,4,2),LEFT(loaded!M943,2)))</f>
        <v>#VALUE!</v>
      </c>
      <c r="F943" s="67" t="e">
        <f t="shared" si="28"/>
        <v>#VALUE!</v>
      </c>
      <c r="G943" t="str">
        <f>LEFT(loaded!O943,3)</f>
        <v/>
      </c>
      <c r="H943" s="67" t="str">
        <f>_xlfn.IFNA(INDEX(cntry_codes,MATCH(loaded!Q943,countries,0)),IF(loaded!Q943="","0003",""))</f>
        <v>0003</v>
      </c>
      <c r="I943" t="e">
        <f>INDEX(atsi_codes,MATCH(loaded!S943,atsi,0))</f>
        <v>#N/A</v>
      </c>
      <c r="J943" t="e">
        <f>INDEX(lang_codes,MATCH(loaded!U943,lang,0))</f>
        <v>#N/A</v>
      </c>
      <c r="K943" s="6">
        <f>loaded!W943</f>
        <v>0</v>
      </c>
      <c r="L943" t="e">
        <f>INDEX(us_acc_codes,MATCH(loaded!Y943,us_acc,0))</f>
        <v>#N/A</v>
      </c>
      <c r="M943" t="e">
        <f>INDEX(client_codes,MATCH(loaded!AA943,client,0))</f>
        <v>#N/A</v>
      </c>
      <c r="N943" t="e">
        <f>INDEX(src_ref_codes,MATCH(loaded!AC943,src_ref,0))</f>
        <v>#N/A</v>
      </c>
      <c r="O943" s="89" t="e">
        <f>IF(stats!$Y$13,DATE(RIGHT(loaded!AE943,4),MID(loaded!AE943,3,2),LEFT(loaded!AE943,2)),DATE(RIGHT(loaded!AE943,4),MID(loaded!AE943,4,2),LEFT(loaded!AE943,2)))</f>
        <v>#VALUE!</v>
      </c>
      <c r="P943" s="89" t="e">
        <f>IF(stats!$Y$13,DATE(RIGHT(loaded!AG943,4),MID(loaded!AG943,3,2),LEFT(loaded!AG943,2)),DATE(RIGHT(loaded!AG943,4),MID(loaded!AG943,4,2),LEFT(loaded!AG943,2)))</f>
        <v>#VALUE!</v>
      </c>
      <c r="Q943" s="67" t="e">
        <f t="shared" si="29"/>
        <v>#VALUE!</v>
      </c>
      <c r="R943" t="e">
        <f>INDEX(reces_codes,MATCH(loaded!AI943,reason,0))</f>
        <v>#N/A</v>
      </c>
      <c r="S943" t="e">
        <f>INDEX(TDS_codes,MATCH(loaded!AK943,TDS,0))</f>
        <v>#N/A</v>
      </c>
      <c r="T943" t="e">
        <f>IF(M943=2,"",INDEX(method_codes,MATCH(loaded!AM943,method,0)))</f>
        <v>#N/A</v>
      </c>
      <c r="U943" t="e">
        <f>IF(M943=2,"",INDEX(inj_codes,MATCH(loaded!AO943,inj,0)))</f>
        <v>#N/A</v>
      </c>
      <c r="V943" t="e">
        <f>IF(M943=2,"",INDEX(drug_codes,MATCH(loaded!AQ943,drug,0)))</f>
        <v>#N/A</v>
      </c>
      <c r="W943" t="e">
        <f>IF(M943=2,"",_xlfn.IFNA(INDEX(drug_codes,MATCH(loaded!AS943,drug,0)),""))</f>
        <v>#N/A</v>
      </c>
      <c r="X943" t="e">
        <f>IF(M943=2,"",_xlfn.IFNA(INDEX(drug_codes,MATCH(loaded!AU943,drug,0)),""))</f>
        <v>#N/A</v>
      </c>
      <c r="Y943" t="e">
        <f>IF(M943=2,"",_xlfn.IFNA(INDEX(drug_codes,MATCH(loaded!AW943,drug,0)),""))</f>
        <v>#N/A</v>
      </c>
      <c r="Z943" t="e">
        <f>IF(M943=2,"",_xlfn.IFNA(INDEX(drug_codes,MATCH(loaded!AY943,drug,0)),""))</f>
        <v>#N/A</v>
      </c>
      <c r="AA943" t="e">
        <f>IF(M943=2,"",_xlfn.IFNA(INDEX(drug_codes,MATCH(loaded!BA943,drug,0)),""))</f>
        <v>#N/A</v>
      </c>
      <c r="AB943" t="e">
        <f>INDEX(MTT_codes,MATCH(loaded!BC943,MTT,0))</f>
        <v>#N/A</v>
      </c>
      <c r="AC943" t="str">
        <f>_xlfn.IFNA(INDEX(MTT_codes,MATCH(loaded!BE943,MTT,0)),"")</f>
        <v/>
      </c>
      <c r="AD943" t="str">
        <f>_xlfn.IFNA(INDEX(MTT_codes,MATCH(loaded!BG943,MTT,0)),"")</f>
        <v/>
      </c>
      <c r="AE943" t="str">
        <f>_xlfn.IFNA(INDEX(MTT_codes,MATCH(loaded!BI943,MTT,0)),"")</f>
        <v/>
      </c>
      <c r="AF943" t="str">
        <f>_xlfn.IFNA(INDEX(MTT_codes,MATCH(loaded!BK943,MTT,0)),"")</f>
        <v/>
      </c>
      <c r="AG943" t="str">
        <f>_xlfn.IFNA(INDEX(MTT_codes,MATCH(loaded!BM943,MTT,0)),"")</f>
        <v/>
      </c>
      <c r="AH943" t="e">
        <f>INDEX(liv_ar_codes,MATCH(loaded!BO943,liv_ar,0))</f>
        <v>#N/A</v>
      </c>
      <c r="AI943" t="str">
        <f>_xlfn.IFNA(INDEX(MTT_codes,MATCH(loaded!BQ943,MTT,0)),"")</f>
        <v/>
      </c>
      <c r="AJ943">
        <f>_xlfn.IFNA(INDEX(mental_codes,MATCH(loaded!BS943,mental,0)),9)</f>
        <v>9</v>
      </c>
    </row>
    <row r="944" spans="2:36">
      <c r="B944">
        <f>loaded!C944</f>
        <v>0</v>
      </c>
      <c r="C944">
        <f>loaded!I944</f>
        <v>0</v>
      </c>
      <c r="D944">
        <f>IF(loaded!K944="Male",1,IF(loaded!K944="Female",2,9))</f>
        <v>9</v>
      </c>
      <c r="E944" s="89" t="e">
        <f>IF(stats!$Y$13,DATE(RIGHT(loaded!M944,4),MID(loaded!M944,3,2),LEFT(loaded!M944,2)),DATE(RIGHT(loaded!M944,4), MID(loaded!M944,4,2),LEFT(loaded!M944,2)))</f>
        <v>#VALUE!</v>
      </c>
      <c r="F944" s="67" t="e">
        <f t="shared" si="28"/>
        <v>#VALUE!</v>
      </c>
      <c r="G944" t="str">
        <f>LEFT(loaded!O944,3)</f>
        <v/>
      </c>
      <c r="H944" s="67" t="str">
        <f>_xlfn.IFNA(INDEX(cntry_codes,MATCH(loaded!Q944,countries,0)),IF(loaded!Q944="","0003",""))</f>
        <v>0003</v>
      </c>
      <c r="I944" t="e">
        <f>INDEX(atsi_codes,MATCH(loaded!S944,atsi,0))</f>
        <v>#N/A</v>
      </c>
      <c r="J944" t="e">
        <f>INDEX(lang_codes,MATCH(loaded!U944,lang,0))</f>
        <v>#N/A</v>
      </c>
      <c r="K944" s="6">
        <f>loaded!W944</f>
        <v>0</v>
      </c>
      <c r="L944" t="e">
        <f>INDEX(us_acc_codes,MATCH(loaded!Y944,us_acc,0))</f>
        <v>#N/A</v>
      </c>
      <c r="M944" t="e">
        <f>INDEX(client_codes,MATCH(loaded!AA944,client,0))</f>
        <v>#N/A</v>
      </c>
      <c r="N944" t="e">
        <f>INDEX(src_ref_codes,MATCH(loaded!AC944,src_ref,0))</f>
        <v>#N/A</v>
      </c>
      <c r="O944" s="89" t="e">
        <f>IF(stats!$Y$13,DATE(RIGHT(loaded!AE944,4),MID(loaded!AE944,3,2),LEFT(loaded!AE944,2)),DATE(RIGHT(loaded!AE944,4),MID(loaded!AE944,4,2),LEFT(loaded!AE944,2)))</f>
        <v>#VALUE!</v>
      </c>
      <c r="P944" s="89" t="e">
        <f>IF(stats!$Y$13,DATE(RIGHT(loaded!AG944,4),MID(loaded!AG944,3,2),LEFT(loaded!AG944,2)),DATE(RIGHT(loaded!AG944,4),MID(loaded!AG944,4,2),LEFT(loaded!AG944,2)))</f>
        <v>#VALUE!</v>
      </c>
      <c r="Q944" s="67" t="e">
        <f t="shared" si="29"/>
        <v>#VALUE!</v>
      </c>
      <c r="R944" t="e">
        <f>INDEX(reces_codes,MATCH(loaded!AI944,reason,0))</f>
        <v>#N/A</v>
      </c>
      <c r="S944" t="e">
        <f>INDEX(TDS_codes,MATCH(loaded!AK944,TDS,0))</f>
        <v>#N/A</v>
      </c>
      <c r="T944" t="e">
        <f>IF(M944=2,"",INDEX(method_codes,MATCH(loaded!AM944,method,0)))</f>
        <v>#N/A</v>
      </c>
      <c r="U944" t="e">
        <f>IF(M944=2,"",INDEX(inj_codes,MATCH(loaded!AO944,inj,0)))</f>
        <v>#N/A</v>
      </c>
      <c r="V944" t="e">
        <f>IF(M944=2,"",INDEX(drug_codes,MATCH(loaded!AQ944,drug,0)))</f>
        <v>#N/A</v>
      </c>
      <c r="W944" t="e">
        <f>IF(M944=2,"",_xlfn.IFNA(INDEX(drug_codes,MATCH(loaded!AS944,drug,0)),""))</f>
        <v>#N/A</v>
      </c>
      <c r="X944" t="e">
        <f>IF(M944=2,"",_xlfn.IFNA(INDEX(drug_codes,MATCH(loaded!AU944,drug,0)),""))</f>
        <v>#N/A</v>
      </c>
      <c r="Y944" t="e">
        <f>IF(M944=2,"",_xlfn.IFNA(INDEX(drug_codes,MATCH(loaded!AW944,drug,0)),""))</f>
        <v>#N/A</v>
      </c>
      <c r="Z944" t="e">
        <f>IF(M944=2,"",_xlfn.IFNA(INDEX(drug_codes,MATCH(loaded!AY944,drug,0)),""))</f>
        <v>#N/A</v>
      </c>
      <c r="AA944" t="e">
        <f>IF(M944=2,"",_xlfn.IFNA(INDEX(drug_codes,MATCH(loaded!BA944,drug,0)),""))</f>
        <v>#N/A</v>
      </c>
      <c r="AB944" t="e">
        <f>INDEX(MTT_codes,MATCH(loaded!BC944,MTT,0))</f>
        <v>#N/A</v>
      </c>
      <c r="AC944" t="str">
        <f>_xlfn.IFNA(INDEX(MTT_codes,MATCH(loaded!BE944,MTT,0)),"")</f>
        <v/>
      </c>
      <c r="AD944" t="str">
        <f>_xlfn.IFNA(INDEX(MTT_codes,MATCH(loaded!BG944,MTT,0)),"")</f>
        <v/>
      </c>
      <c r="AE944" t="str">
        <f>_xlfn.IFNA(INDEX(MTT_codes,MATCH(loaded!BI944,MTT,0)),"")</f>
        <v/>
      </c>
      <c r="AF944" t="str">
        <f>_xlfn.IFNA(INDEX(MTT_codes,MATCH(loaded!BK944,MTT,0)),"")</f>
        <v/>
      </c>
      <c r="AG944" t="str">
        <f>_xlfn.IFNA(INDEX(MTT_codes,MATCH(loaded!BM944,MTT,0)),"")</f>
        <v/>
      </c>
      <c r="AH944" t="e">
        <f>INDEX(liv_ar_codes,MATCH(loaded!BO944,liv_ar,0))</f>
        <v>#N/A</v>
      </c>
      <c r="AI944" t="str">
        <f>_xlfn.IFNA(INDEX(MTT_codes,MATCH(loaded!BQ944,MTT,0)),"")</f>
        <v/>
      </c>
      <c r="AJ944">
        <f>_xlfn.IFNA(INDEX(mental_codes,MATCH(loaded!BS944,mental,0)),9)</f>
        <v>9</v>
      </c>
    </row>
    <row r="945" spans="2:36">
      <c r="B945">
        <f>loaded!C945</f>
        <v>0</v>
      </c>
      <c r="C945">
        <f>loaded!I945</f>
        <v>0</v>
      </c>
      <c r="D945">
        <f>IF(loaded!K945="Male",1,IF(loaded!K945="Female",2,9))</f>
        <v>9</v>
      </c>
      <c r="E945" s="89" t="e">
        <f>IF(stats!$Y$13,DATE(RIGHT(loaded!M945,4),MID(loaded!M945,3,2),LEFT(loaded!M945,2)),DATE(RIGHT(loaded!M945,4), MID(loaded!M945,4,2),LEFT(loaded!M945,2)))</f>
        <v>#VALUE!</v>
      </c>
      <c r="F945" s="67" t="e">
        <f t="shared" si="28"/>
        <v>#VALUE!</v>
      </c>
      <c r="G945" t="str">
        <f>LEFT(loaded!O945,3)</f>
        <v/>
      </c>
      <c r="H945" s="67" t="str">
        <f>_xlfn.IFNA(INDEX(cntry_codes,MATCH(loaded!Q945,countries,0)),IF(loaded!Q945="","0003",""))</f>
        <v>0003</v>
      </c>
      <c r="I945" t="e">
        <f>INDEX(atsi_codes,MATCH(loaded!S945,atsi,0))</f>
        <v>#N/A</v>
      </c>
      <c r="J945" t="e">
        <f>INDEX(lang_codes,MATCH(loaded!U945,lang,0))</f>
        <v>#N/A</v>
      </c>
      <c r="K945" s="6">
        <f>loaded!W945</f>
        <v>0</v>
      </c>
      <c r="L945" t="e">
        <f>INDEX(us_acc_codes,MATCH(loaded!Y945,us_acc,0))</f>
        <v>#N/A</v>
      </c>
      <c r="M945" t="e">
        <f>INDEX(client_codes,MATCH(loaded!AA945,client,0))</f>
        <v>#N/A</v>
      </c>
      <c r="N945" t="e">
        <f>INDEX(src_ref_codes,MATCH(loaded!AC945,src_ref,0))</f>
        <v>#N/A</v>
      </c>
      <c r="O945" s="89" t="e">
        <f>IF(stats!$Y$13,DATE(RIGHT(loaded!AE945,4),MID(loaded!AE945,3,2),LEFT(loaded!AE945,2)),DATE(RIGHT(loaded!AE945,4),MID(loaded!AE945,4,2),LEFT(loaded!AE945,2)))</f>
        <v>#VALUE!</v>
      </c>
      <c r="P945" s="89" t="e">
        <f>IF(stats!$Y$13,DATE(RIGHT(loaded!AG945,4),MID(loaded!AG945,3,2),LEFT(loaded!AG945,2)),DATE(RIGHT(loaded!AG945,4),MID(loaded!AG945,4,2),LEFT(loaded!AG945,2)))</f>
        <v>#VALUE!</v>
      </c>
      <c r="Q945" s="67" t="e">
        <f t="shared" si="29"/>
        <v>#VALUE!</v>
      </c>
      <c r="R945" t="e">
        <f>INDEX(reces_codes,MATCH(loaded!AI945,reason,0))</f>
        <v>#N/A</v>
      </c>
      <c r="S945" t="e">
        <f>INDEX(TDS_codes,MATCH(loaded!AK945,TDS,0))</f>
        <v>#N/A</v>
      </c>
      <c r="T945" t="e">
        <f>IF(M945=2,"",INDEX(method_codes,MATCH(loaded!AM945,method,0)))</f>
        <v>#N/A</v>
      </c>
      <c r="U945" t="e">
        <f>IF(M945=2,"",INDEX(inj_codes,MATCH(loaded!AO945,inj,0)))</f>
        <v>#N/A</v>
      </c>
      <c r="V945" t="e">
        <f>IF(M945=2,"",INDEX(drug_codes,MATCH(loaded!AQ945,drug,0)))</f>
        <v>#N/A</v>
      </c>
      <c r="W945" t="e">
        <f>IF(M945=2,"",_xlfn.IFNA(INDEX(drug_codes,MATCH(loaded!AS945,drug,0)),""))</f>
        <v>#N/A</v>
      </c>
      <c r="X945" t="e">
        <f>IF(M945=2,"",_xlfn.IFNA(INDEX(drug_codes,MATCH(loaded!AU945,drug,0)),""))</f>
        <v>#N/A</v>
      </c>
      <c r="Y945" t="e">
        <f>IF(M945=2,"",_xlfn.IFNA(INDEX(drug_codes,MATCH(loaded!AW945,drug,0)),""))</f>
        <v>#N/A</v>
      </c>
      <c r="Z945" t="e">
        <f>IF(M945=2,"",_xlfn.IFNA(INDEX(drug_codes,MATCH(loaded!AY945,drug,0)),""))</f>
        <v>#N/A</v>
      </c>
      <c r="AA945" t="e">
        <f>IF(M945=2,"",_xlfn.IFNA(INDEX(drug_codes,MATCH(loaded!BA945,drug,0)),""))</f>
        <v>#N/A</v>
      </c>
      <c r="AB945" t="e">
        <f>INDEX(MTT_codes,MATCH(loaded!BC945,MTT,0))</f>
        <v>#N/A</v>
      </c>
      <c r="AC945" t="str">
        <f>_xlfn.IFNA(INDEX(MTT_codes,MATCH(loaded!BE945,MTT,0)),"")</f>
        <v/>
      </c>
      <c r="AD945" t="str">
        <f>_xlfn.IFNA(INDEX(MTT_codes,MATCH(loaded!BG945,MTT,0)),"")</f>
        <v/>
      </c>
      <c r="AE945" t="str">
        <f>_xlfn.IFNA(INDEX(MTT_codes,MATCH(loaded!BI945,MTT,0)),"")</f>
        <v/>
      </c>
      <c r="AF945" t="str">
        <f>_xlfn.IFNA(INDEX(MTT_codes,MATCH(loaded!BK945,MTT,0)),"")</f>
        <v/>
      </c>
      <c r="AG945" t="str">
        <f>_xlfn.IFNA(INDEX(MTT_codes,MATCH(loaded!BM945,MTT,0)),"")</f>
        <v/>
      </c>
      <c r="AH945" t="e">
        <f>INDEX(liv_ar_codes,MATCH(loaded!BO945,liv_ar,0))</f>
        <v>#N/A</v>
      </c>
      <c r="AI945" t="str">
        <f>_xlfn.IFNA(INDEX(MTT_codes,MATCH(loaded!BQ945,MTT,0)),"")</f>
        <v/>
      </c>
      <c r="AJ945">
        <f>_xlfn.IFNA(INDEX(mental_codes,MATCH(loaded!BS945,mental,0)),9)</f>
        <v>9</v>
      </c>
    </row>
    <row r="946" spans="2:36">
      <c r="B946">
        <f>loaded!C946</f>
        <v>0</v>
      </c>
      <c r="C946">
        <f>loaded!I946</f>
        <v>0</v>
      </c>
      <c r="D946">
        <f>IF(loaded!K946="Male",1,IF(loaded!K946="Female",2,9))</f>
        <v>9</v>
      </c>
      <c r="E946" s="89" t="e">
        <f>IF(stats!$Y$13,DATE(RIGHT(loaded!M946,4),MID(loaded!M946,3,2),LEFT(loaded!M946,2)),DATE(RIGHT(loaded!M946,4), MID(loaded!M946,4,2),LEFT(loaded!M946,2)))</f>
        <v>#VALUE!</v>
      </c>
      <c r="F946" s="67" t="e">
        <f t="shared" si="28"/>
        <v>#VALUE!</v>
      </c>
      <c r="G946" t="str">
        <f>LEFT(loaded!O946,3)</f>
        <v/>
      </c>
      <c r="H946" s="67" t="str">
        <f>_xlfn.IFNA(INDEX(cntry_codes,MATCH(loaded!Q946,countries,0)),IF(loaded!Q946="","0003",""))</f>
        <v>0003</v>
      </c>
      <c r="I946" t="e">
        <f>INDEX(atsi_codes,MATCH(loaded!S946,atsi,0))</f>
        <v>#N/A</v>
      </c>
      <c r="J946" t="e">
        <f>INDEX(lang_codes,MATCH(loaded!U946,lang,0))</f>
        <v>#N/A</v>
      </c>
      <c r="K946" s="6">
        <f>loaded!W946</f>
        <v>0</v>
      </c>
      <c r="L946" t="e">
        <f>INDEX(us_acc_codes,MATCH(loaded!Y946,us_acc,0))</f>
        <v>#N/A</v>
      </c>
      <c r="M946" t="e">
        <f>INDEX(client_codes,MATCH(loaded!AA946,client,0))</f>
        <v>#N/A</v>
      </c>
      <c r="N946" t="e">
        <f>INDEX(src_ref_codes,MATCH(loaded!AC946,src_ref,0))</f>
        <v>#N/A</v>
      </c>
      <c r="O946" s="89" t="e">
        <f>IF(stats!$Y$13,DATE(RIGHT(loaded!AE946,4),MID(loaded!AE946,3,2),LEFT(loaded!AE946,2)),DATE(RIGHT(loaded!AE946,4),MID(loaded!AE946,4,2),LEFT(loaded!AE946,2)))</f>
        <v>#VALUE!</v>
      </c>
      <c r="P946" s="89" t="e">
        <f>IF(stats!$Y$13,DATE(RIGHT(loaded!AG946,4),MID(loaded!AG946,3,2),LEFT(loaded!AG946,2)),DATE(RIGHT(loaded!AG946,4),MID(loaded!AG946,4,2),LEFT(loaded!AG946,2)))</f>
        <v>#VALUE!</v>
      </c>
      <c r="Q946" s="67" t="e">
        <f t="shared" si="29"/>
        <v>#VALUE!</v>
      </c>
      <c r="R946" t="e">
        <f>INDEX(reces_codes,MATCH(loaded!AI946,reason,0))</f>
        <v>#N/A</v>
      </c>
      <c r="S946" t="e">
        <f>INDEX(TDS_codes,MATCH(loaded!AK946,TDS,0))</f>
        <v>#N/A</v>
      </c>
      <c r="T946" t="e">
        <f>IF(M946=2,"",INDEX(method_codes,MATCH(loaded!AM946,method,0)))</f>
        <v>#N/A</v>
      </c>
      <c r="U946" t="e">
        <f>IF(M946=2,"",INDEX(inj_codes,MATCH(loaded!AO946,inj,0)))</f>
        <v>#N/A</v>
      </c>
      <c r="V946" t="e">
        <f>IF(M946=2,"",INDEX(drug_codes,MATCH(loaded!AQ946,drug,0)))</f>
        <v>#N/A</v>
      </c>
      <c r="W946" t="e">
        <f>IF(M946=2,"",_xlfn.IFNA(INDEX(drug_codes,MATCH(loaded!AS946,drug,0)),""))</f>
        <v>#N/A</v>
      </c>
      <c r="X946" t="e">
        <f>IF(M946=2,"",_xlfn.IFNA(INDEX(drug_codes,MATCH(loaded!AU946,drug,0)),""))</f>
        <v>#N/A</v>
      </c>
      <c r="Y946" t="e">
        <f>IF(M946=2,"",_xlfn.IFNA(INDEX(drug_codes,MATCH(loaded!AW946,drug,0)),""))</f>
        <v>#N/A</v>
      </c>
      <c r="Z946" t="e">
        <f>IF(M946=2,"",_xlfn.IFNA(INDEX(drug_codes,MATCH(loaded!AY946,drug,0)),""))</f>
        <v>#N/A</v>
      </c>
      <c r="AA946" t="e">
        <f>IF(M946=2,"",_xlfn.IFNA(INDEX(drug_codes,MATCH(loaded!BA946,drug,0)),""))</f>
        <v>#N/A</v>
      </c>
      <c r="AB946" t="e">
        <f>INDEX(MTT_codes,MATCH(loaded!BC946,MTT,0))</f>
        <v>#N/A</v>
      </c>
      <c r="AC946" t="str">
        <f>_xlfn.IFNA(INDEX(MTT_codes,MATCH(loaded!BE946,MTT,0)),"")</f>
        <v/>
      </c>
      <c r="AD946" t="str">
        <f>_xlfn.IFNA(INDEX(MTT_codes,MATCH(loaded!BG946,MTT,0)),"")</f>
        <v/>
      </c>
      <c r="AE946" t="str">
        <f>_xlfn.IFNA(INDEX(MTT_codes,MATCH(loaded!BI946,MTT,0)),"")</f>
        <v/>
      </c>
      <c r="AF946" t="str">
        <f>_xlfn.IFNA(INDEX(MTT_codes,MATCH(loaded!BK946,MTT,0)),"")</f>
        <v/>
      </c>
      <c r="AG946" t="str">
        <f>_xlfn.IFNA(INDEX(MTT_codes,MATCH(loaded!BM946,MTT,0)),"")</f>
        <v/>
      </c>
      <c r="AH946" t="e">
        <f>INDEX(liv_ar_codes,MATCH(loaded!BO946,liv_ar,0))</f>
        <v>#N/A</v>
      </c>
      <c r="AI946" t="str">
        <f>_xlfn.IFNA(INDEX(MTT_codes,MATCH(loaded!BQ946,MTT,0)),"")</f>
        <v/>
      </c>
      <c r="AJ946">
        <f>_xlfn.IFNA(INDEX(mental_codes,MATCH(loaded!BS946,mental,0)),9)</f>
        <v>9</v>
      </c>
    </row>
    <row r="947" spans="2:36">
      <c r="B947">
        <f>loaded!C947</f>
        <v>0</v>
      </c>
      <c r="C947">
        <f>loaded!I947</f>
        <v>0</v>
      </c>
      <c r="D947">
        <f>IF(loaded!K947="Male",1,IF(loaded!K947="Female",2,9))</f>
        <v>9</v>
      </c>
      <c r="E947" s="89" t="e">
        <f>IF(stats!$Y$13,DATE(RIGHT(loaded!M947,4),MID(loaded!M947,3,2),LEFT(loaded!M947,2)),DATE(RIGHT(loaded!M947,4), MID(loaded!M947,4,2),LEFT(loaded!M947,2)))</f>
        <v>#VALUE!</v>
      </c>
      <c r="F947" s="67" t="e">
        <f t="shared" si="28"/>
        <v>#VALUE!</v>
      </c>
      <c r="G947" t="str">
        <f>LEFT(loaded!O947,3)</f>
        <v/>
      </c>
      <c r="H947" s="67" t="str">
        <f>_xlfn.IFNA(INDEX(cntry_codes,MATCH(loaded!Q947,countries,0)),IF(loaded!Q947="","0003",""))</f>
        <v>0003</v>
      </c>
      <c r="I947" t="e">
        <f>INDEX(atsi_codes,MATCH(loaded!S947,atsi,0))</f>
        <v>#N/A</v>
      </c>
      <c r="J947" t="e">
        <f>INDEX(lang_codes,MATCH(loaded!U947,lang,0))</f>
        <v>#N/A</v>
      </c>
      <c r="K947" s="6">
        <f>loaded!W947</f>
        <v>0</v>
      </c>
      <c r="L947" t="e">
        <f>INDEX(us_acc_codes,MATCH(loaded!Y947,us_acc,0))</f>
        <v>#N/A</v>
      </c>
      <c r="M947" t="e">
        <f>INDEX(client_codes,MATCH(loaded!AA947,client,0))</f>
        <v>#N/A</v>
      </c>
      <c r="N947" t="e">
        <f>INDEX(src_ref_codes,MATCH(loaded!AC947,src_ref,0))</f>
        <v>#N/A</v>
      </c>
      <c r="O947" s="89" t="e">
        <f>IF(stats!$Y$13,DATE(RIGHT(loaded!AE947,4),MID(loaded!AE947,3,2),LEFT(loaded!AE947,2)),DATE(RIGHT(loaded!AE947,4),MID(loaded!AE947,4,2),LEFT(loaded!AE947,2)))</f>
        <v>#VALUE!</v>
      </c>
      <c r="P947" s="89" t="e">
        <f>IF(stats!$Y$13,DATE(RIGHT(loaded!AG947,4),MID(loaded!AG947,3,2),LEFT(loaded!AG947,2)),DATE(RIGHT(loaded!AG947,4),MID(loaded!AG947,4,2),LEFT(loaded!AG947,2)))</f>
        <v>#VALUE!</v>
      </c>
      <c r="Q947" s="67" t="e">
        <f t="shared" si="29"/>
        <v>#VALUE!</v>
      </c>
      <c r="R947" t="e">
        <f>INDEX(reces_codes,MATCH(loaded!AI947,reason,0))</f>
        <v>#N/A</v>
      </c>
      <c r="S947" t="e">
        <f>INDEX(TDS_codes,MATCH(loaded!AK947,TDS,0))</f>
        <v>#N/A</v>
      </c>
      <c r="T947" t="e">
        <f>IF(M947=2,"",INDEX(method_codes,MATCH(loaded!AM947,method,0)))</f>
        <v>#N/A</v>
      </c>
      <c r="U947" t="e">
        <f>IF(M947=2,"",INDEX(inj_codes,MATCH(loaded!AO947,inj,0)))</f>
        <v>#N/A</v>
      </c>
      <c r="V947" t="e">
        <f>IF(M947=2,"",INDEX(drug_codes,MATCH(loaded!AQ947,drug,0)))</f>
        <v>#N/A</v>
      </c>
      <c r="W947" t="e">
        <f>IF(M947=2,"",_xlfn.IFNA(INDEX(drug_codes,MATCH(loaded!AS947,drug,0)),""))</f>
        <v>#N/A</v>
      </c>
      <c r="X947" t="e">
        <f>IF(M947=2,"",_xlfn.IFNA(INDEX(drug_codes,MATCH(loaded!AU947,drug,0)),""))</f>
        <v>#N/A</v>
      </c>
      <c r="Y947" t="e">
        <f>IF(M947=2,"",_xlfn.IFNA(INDEX(drug_codes,MATCH(loaded!AW947,drug,0)),""))</f>
        <v>#N/A</v>
      </c>
      <c r="Z947" t="e">
        <f>IF(M947=2,"",_xlfn.IFNA(INDEX(drug_codes,MATCH(loaded!AY947,drug,0)),""))</f>
        <v>#N/A</v>
      </c>
      <c r="AA947" t="e">
        <f>IF(M947=2,"",_xlfn.IFNA(INDEX(drug_codes,MATCH(loaded!BA947,drug,0)),""))</f>
        <v>#N/A</v>
      </c>
      <c r="AB947" t="e">
        <f>INDEX(MTT_codes,MATCH(loaded!BC947,MTT,0))</f>
        <v>#N/A</v>
      </c>
      <c r="AC947" t="str">
        <f>_xlfn.IFNA(INDEX(MTT_codes,MATCH(loaded!BE947,MTT,0)),"")</f>
        <v/>
      </c>
      <c r="AD947" t="str">
        <f>_xlfn.IFNA(INDEX(MTT_codes,MATCH(loaded!BG947,MTT,0)),"")</f>
        <v/>
      </c>
      <c r="AE947" t="str">
        <f>_xlfn.IFNA(INDEX(MTT_codes,MATCH(loaded!BI947,MTT,0)),"")</f>
        <v/>
      </c>
      <c r="AF947" t="str">
        <f>_xlfn.IFNA(INDEX(MTT_codes,MATCH(loaded!BK947,MTT,0)),"")</f>
        <v/>
      </c>
      <c r="AG947" t="str">
        <f>_xlfn.IFNA(INDEX(MTT_codes,MATCH(loaded!BM947,MTT,0)),"")</f>
        <v/>
      </c>
      <c r="AH947" t="e">
        <f>INDEX(liv_ar_codes,MATCH(loaded!BO947,liv_ar,0))</f>
        <v>#N/A</v>
      </c>
      <c r="AI947" t="str">
        <f>_xlfn.IFNA(INDEX(MTT_codes,MATCH(loaded!BQ947,MTT,0)),"")</f>
        <v/>
      </c>
      <c r="AJ947">
        <f>_xlfn.IFNA(INDEX(mental_codes,MATCH(loaded!BS947,mental,0)),9)</f>
        <v>9</v>
      </c>
    </row>
    <row r="948" spans="2:36">
      <c r="B948">
        <f>loaded!C948</f>
        <v>0</v>
      </c>
      <c r="C948">
        <f>loaded!I948</f>
        <v>0</v>
      </c>
      <c r="D948">
        <f>IF(loaded!K948="Male",1,IF(loaded!K948="Female",2,9))</f>
        <v>9</v>
      </c>
      <c r="E948" s="89" t="e">
        <f>IF(stats!$Y$13,DATE(RIGHT(loaded!M948,4),MID(loaded!M948,3,2),LEFT(loaded!M948,2)),DATE(RIGHT(loaded!M948,4), MID(loaded!M948,4,2),LEFT(loaded!M948,2)))</f>
        <v>#VALUE!</v>
      </c>
      <c r="F948" s="67" t="e">
        <f t="shared" si="28"/>
        <v>#VALUE!</v>
      </c>
      <c r="G948" t="str">
        <f>LEFT(loaded!O948,3)</f>
        <v/>
      </c>
      <c r="H948" s="67" t="str">
        <f>_xlfn.IFNA(INDEX(cntry_codes,MATCH(loaded!Q948,countries,0)),IF(loaded!Q948="","0003",""))</f>
        <v>0003</v>
      </c>
      <c r="I948" t="e">
        <f>INDEX(atsi_codes,MATCH(loaded!S948,atsi,0))</f>
        <v>#N/A</v>
      </c>
      <c r="J948" t="e">
        <f>INDEX(lang_codes,MATCH(loaded!U948,lang,0))</f>
        <v>#N/A</v>
      </c>
      <c r="K948" s="6">
        <f>loaded!W948</f>
        <v>0</v>
      </c>
      <c r="L948" t="e">
        <f>INDEX(us_acc_codes,MATCH(loaded!Y948,us_acc,0))</f>
        <v>#N/A</v>
      </c>
      <c r="M948" t="e">
        <f>INDEX(client_codes,MATCH(loaded!AA948,client,0))</f>
        <v>#N/A</v>
      </c>
      <c r="N948" t="e">
        <f>INDEX(src_ref_codes,MATCH(loaded!AC948,src_ref,0))</f>
        <v>#N/A</v>
      </c>
      <c r="O948" s="89" t="e">
        <f>IF(stats!$Y$13,DATE(RIGHT(loaded!AE948,4),MID(loaded!AE948,3,2),LEFT(loaded!AE948,2)),DATE(RIGHT(loaded!AE948,4),MID(loaded!AE948,4,2),LEFT(loaded!AE948,2)))</f>
        <v>#VALUE!</v>
      </c>
      <c r="P948" s="89" t="e">
        <f>IF(stats!$Y$13,DATE(RIGHT(loaded!AG948,4),MID(loaded!AG948,3,2),LEFT(loaded!AG948,2)),DATE(RIGHT(loaded!AG948,4),MID(loaded!AG948,4,2),LEFT(loaded!AG948,2)))</f>
        <v>#VALUE!</v>
      </c>
      <c r="Q948" s="67" t="e">
        <f t="shared" si="29"/>
        <v>#VALUE!</v>
      </c>
      <c r="R948" t="e">
        <f>INDEX(reces_codes,MATCH(loaded!AI948,reason,0))</f>
        <v>#N/A</v>
      </c>
      <c r="S948" t="e">
        <f>INDEX(TDS_codes,MATCH(loaded!AK948,TDS,0))</f>
        <v>#N/A</v>
      </c>
      <c r="T948" t="e">
        <f>IF(M948=2,"",INDEX(method_codes,MATCH(loaded!AM948,method,0)))</f>
        <v>#N/A</v>
      </c>
      <c r="U948" t="e">
        <f>IF(M948=2,"",INDEX(inj_codes,MATCH(loaded!AO948,inj,0)))</f>
        <v>#N/A</v>
      </c>
      <c r="V948" t="e">
        <f>IF(M948=2,"",INDEX(drug_codes,MATCH(loaded!AQ948,drug,0)))</f>
        <v>#N/A</v>
      </c>
      <c r="W948" t="e">
        <f>IF(M948=2,"",_xlfn.IFNA(INDEX(drug_codes,MATCH(loaded!AS948,drug,0)),""))</f>
        <v>#N/A</v>
      </c>
      <c r="X948" t="e">
        <f>IF(M948=2,"",_xlfn.IFNA(INDEX(drug_codes,MATCH(loaded!AU948,drug,0)),""))</f>
        <v>#N/A</v>
      </c>
      <c r="Y948" t="e">
        <f>IF(M948=2,"",_xlfn.IFNA(INDEX(drug_codes,MATCH(loaded!AW948,drug,0)),""))</f>
        <v>#N/A</v>
      </c>
      <c r="Z948" t="e">
        <f>IF(M948=2,"",_xlfn.IFNA(INDEX(drug_codes,MATCH(loaded!AY948,drug,0)),""))</f>
        <v>#N/A</v>
      </c>
      <c r="AA948" t="e">
        <f>IF(M948=2,"",_xlfn.IFNA(INDEX(drug_codes,MATCH(loaded!BA948,drug,0)),""))</f>
        <v>#N/A</v>
      </c>
      <c r="AB948" t="e">
        <f>INDEX(MTT_codes,MATCH(loaded!BC948,MTT,0))</f>
        <v>#N/A</v>
      </c>
      <c r="AC948" t="str">
        <f>_xlfn.IFNA(INDEX(MTT_codes,MATCH(loaded!BE948,MTT,0)),"")</f>
        <v/>
      </c>
      <c r="AD948" t="str">
        <f>_xlfn.IFNA(INDEX(MTT_codes,MATCH(loaded!BG948,MTT,0)),"")</f>
        <v/>
      </c>
      <c r="AE948" t="str">
        <f>_xlfn.IFNA(INDEX(MTT_codes,MATCH(loaded!BI948,MTT,0)),"")</f>
        <v/>
      </c>
      <c r="AF948" t="str">
        <f>_xlfn.IFNA(INDEX(MTT_codes,MATCH(loaded!BK948,MTT,0)),"")</f>
        <v/>
      </c>
      <c r="AG948" t="str">
        <f>_xlfn.IFNA(INDEX(MTT_codes,MATCH(loaded!BM948,MTT,0)),"")</f>
        <v/>
      </c>
      <c r="AH948" t="e">
        <f>INDEX(liv_ar_codes,MATCH(loaded!BO948,liv_ar,0))</f>
        <v>#N/A</v>
      </c>
      <c r="AI948" t="str">
        <f>_xlfn.IFNA(INDEX(MTT_codes,MATCH(loaded!BQ948,MTT,0)),"")</f>
        <v/>
      </c>
      <c r="AJ948">
        <f>_xlfn.IFNA(INDEX(mental_codes,MATCH(loaded!BS948,mental,0)),9)</f>
        <v>9</v>
      </c>
    </row>
    <row r="949" spans="2:36">
      <c r="B949">
        <f>loaded!C949</f>
        <v>0</v>
      </c>
      <c r="C949">
        <f>loaded!I949</f>
        <v>0</v>
      </c>
      <c r="D949">
        <f>IF(loaded!K949="Male",1,IF(loaded!K949="Female",2,9))</f>
        <v>9</v>
      </c>
      <c r="E949" s="89" t="e">
        <f>IF(stats!$Y$13,DATE(RIGHT(loaded!M949,4),MID(loaded!M949,3,2),LEFT(loaded!M949,2)),DATE(RIGHT(loaded!M949,4), MID(loaded!M949,4,2),LEFT(loaded!M949,2)))</f>
        <v>#VALUE!</v>
      </c>
      <c r="F949" s="67" t="e">
        <f t="shared" si="28"/>
        <v>#VALUE!</v>
      </c>
      <c r="G949" t="str">
        <f>LEFT(loaded!O949,3)</f>
        <v/>
      </c>
      <c r="H949" s="67" t="str">
        <f>_xlfn.IFNA(INDEX(cntry_codes,MATCH(loaded!Q949,countries,0)),IF(loaded!Q949="","0003",""))</f>
        <v>0003</v>
      </c>
      <c r="I949" t="e">
        <f>INDEX(atsi_codes,MATCH(loaded!S949,atsi,0))</f>
        <v>#N/A</v>
      </c>
      <c r="J949" t="e">
        <f>INDEX(lang_codes,MATCH(loaded!U949,lang,0))</f>
        <v>#N/A</v>
      </c>
      <c r="K949" s="6">
        <f>loaded!W949</f>
        <v>0</v>
      </c>
      <c r="L949" t="e">
        <f>INDEX(us_acc_codes,MATCH(loaded!Y949,us_acc,0))</f>
        <v>#N/A</v>
      </c>
      <c r="M949" t="e">
        <f>INDEX(client_codes,MATCH(loaded!AA949,client,0))</f>
        <v>#N/A</v>
      </c>
      <c r="N949" t="e">
        <f>INDEX(src_ref_codes,MATCH(loaded!AC949,src_ref,0))</f>
        <v>#N/A</v>
      </c>
      <c r="O949" s="89" t="e">
        <f>IF(stats!$Y$13,DATE(RIGHT(loaded!AE949,4),MID(loaded!AE949,3,2),LEFT(loaded!AE949,2)),DATE(RIGHT(loaded!AE949,4),MID(loaded!AE949,4,2),LEFT(loaded!AE949,2)))</f>
        <v>#VALUE!</v>
      </c>
      <c r="P949" s="89" t="e">
        <f>IF(stats!$Y$13,DATE(RIGHT(loaded!AG949,4),MID(loaded!AG949,3,2),LEFT(loaded!AG949,2)),DATE(RIGHT(loaded!AG949,4),MID(loaded!AG949,4,2),LEFT(loaded!AG949,2)))</f>
        <v>#VALUE!</v>
      </c>
      <c r="Q949" s="67" t="e">
        <f t="shared" si="29"/>
        <v>#VALUE!</v>
      </c>
      <c r="R949" t="e">
        <f>INDEX(reces_codes,MATCH(loaded!AI949,reason,0))</f>
        <v>#N/A</v>
      </c>
      <c r="S949" t="e">
        <f>INDEX(TDS_codes,MATCH(loaded!AK949,TDS,0))</f>
        <v>#N/A</v>
      </c>
      <c r="T949" t="e">
        <f>IF(M949=2,"",INDEX(method_codes,MATCH(loaded!AM949,method,0)))</f>
        <v>#N/A</v>
      </c>
      <c r="U949" t="e">
        <f>IF(M949=2,"",INDEX(inj_codes,MATCH(loaded!AO949,inj,0)))</f>
        <v>#N/A</v>
      </c>
      <c r="V949" t="e">
        <f>IF(M949=2,"",INDEX(drug_codes,MATCH(loaded!AQ949,drug,0)))</f>
        <v>#N/A</v>
      </c>
      <c r="W949" t="e">
        <f>IF(M949=2,"",_xlfn.IFNA(INDEX(drug_codes,MATCH(loaded!AS949,drug,0)),""))</f>
        <v>#N/A</v>
      </c>
      <c r="X949" t="e">
        <f>IF(M949=2,"",_xlfn.IFNA(INDEX(drug_codes,MATCH(loaded!AU949,drug,0)),""))</f>
        <v>#N/A</v>
      </c>
      <c r="Y949" t="e">
        <f>IF(M949=2,"",_xlfn.IFNA(INDEX(drug_codes,MATCH(loaded!AW949,drug,0)),""))</f>
        <v>#N/A</v>
      </c>
      <c r="Z949" t="e">
        <f>IF(M949=2,"",_xlfn.IFNA(INDEX(drug_codes,MATCH(loaded!AY949,drug,0)),""))</f>
        <v>#N/A</v>
      </c>
      <c r="AA949" t="e">
        <f>IF(M949=2,"",_xlfn.IFNA(INDEX(drug_codes,MATCH(loaded!BA949,drug,0)),""))</f>
        <v>#N/A</v>
      </c>
      <c r="AB949" t="e">
        <f>INDEX(MTT_codes,MATCH(loaded!BC949,MTT,0))</f>
        <v>#N/A</v>
      </c>
      <c r="AC949" t="str">
        <f>_xlfn.IFNA(INDEX(MTT_codes,MATCH(loaded!BE949,MTT,0)),"")</f>
        <v/>
      </c>
      <c r="AD949" t="str">
        <f>_xlfn.IFNA(INDEX(MTT_codes,MATCH(loaded!BG949,MTT,0)),"")</f>
        <v/>
      </c>
      <c r="AE949" t="str">
        <f>_xlfn.IFNA(INDEX(MTT_codes,MATCH(loaded!BI949,MTT,0)),"")</f>
        <v/>
      </c>
      <c r="AF949" t="str">
        <f>_xlfn.IFNA(INDEX(MTT_codes,MATCH(loaded!BK949,MTT,0)),"")</f>
        <v/>
      </c>
      <c r="AG949" t="str">
        <f>_xlfn.IFNA(INDEX(MTT_codes,MATCH(loaded!BM949,MTT,0)),"")</f>
        <v/>
      </c>
      <c r="AH949" t="e">
        <f>INDEX(liv_ar_codes,MATCH(loaded!BO949,liv_ar,0))</f>
        <v>#N/A</v>
      </c>
      <c r="AI949" t="str">
        <f>_xlfn.IFNA(INDEX(MTT_codes,MATCH(loaded!BQ949,MTT,0)),"")</f>
        <v/>
      </c>
      <c r="AJ949">
        <f>_xlfn.IFNA(INDEX(mental_codes,MATCH(loaded!BS949,mental,0)),9)</f>
        <v>9</v>
      </c>
    </row>
    <row r="950" spans="2:36">
      <c r="B950">
        <f>loaded!C950</f>
        <v>0</v>
      </c>
      <c r="C950">
        <f>loaded!I950</f>
        <v>0</v>
      </c>
      <c r="D950">
        <f>IF(loaded!K950="Male",1,IF(loaded!K950="Female",2,9))</f>
        <v>9</v>
      </c>
      <c r="E950" s="89" t="e">
        <f>IF(stats!$Y$13,DATE(RIGHT(loaded!M950,4),MID(loaded!M950,3,2),LEFT(loaded!M950,2)),DATE(RIGHT(loaded!M950,4), MID(loaded!M950,4,2),LEFT(loaded!M950,2)))</f>
        <v>#VALUE!</v>
      </c>
      <c r="F950" s="67" t="e">
        <f t="shared" si="28"/>
        <v>#VALUE!</v>
      </c>
      <c r="G950" t="str">
        <f>LEFT(loaded!O950,3)</f>
        <v/>
      </c>
      <c r="H950" s="67" t="str">
        <f>_xlfn.IFNA(INDEX(cntry_codes,MATCH(loaded!Q950,countries,0)),IF(loaded!Q950="","0003",""))</f>
        <v>0003</v>
      </c>
      <c r="I950" t="e">
        <f>INDEX(atsi_codes,MATCH(loaded!S950,atsi,0))</f>
        <v>#N/A</v>
      </c>
      <c r="J950" t="e">
        <f>INDEX(lang_codes,MATCH(loaded!U950,lang,0))</f>
        <v>#N/A</v>
      </c>
      <c r="K950" s="6">
        <f>loaded!W950</f>
        <v>0</v>
      </c>
      <c r="L950" t="e">
        <f>INDEX(us_acc_codes,MATCH(loaded!Y950,us_acc,0))</f>
        <v>#N/A</v>
      </c>
      <c r="M950" t="e">
        <f>INDEX(client_codes,MATCH(loaded!AA950,client,0))</f>
        <v>#N/A</v>
      </c>
      <c r="N950" t="e">
        <f>INDEX(src_ref_codes,MATCH(loaded!AC950,src_ref,0))</f>
        <v>#N/A</v>
      </c>
      <c r="O950" s="89" t="e">
        <f>IF(stats!$Y$13,DATE(RIGHT(loaded!AE950,4),MID(loaded!AE950,3,2),LEFT(loaded!AE950,2)),DATE(RIGHT(loaded!AE950,4),MID(loaded!AE950,4,2),LEFT(loaded!AE950,2)))</f>
        <v>#VALUE!</v>
      </c>
      <c r="P950" s="89" t="e">
        <f>IF(stats!$Y$13,DATE(RIGHT(loaded!AG950,4),MID(loaded!AG950,3,2),LEFT(loaded!AG950,2)),DATE(RIGHT(loaded!AG950,4),MID(loaded!AG950,4,2),LEFT(loaded!AG950,2)))</f>
        <v>#VALUE!</v>
      </c>
      <c r="Q950" s="67" t="e">
        <f t="shared" si="29"/>
        <v>#VALUE!</v>
      </c>
      <c r="R950" t="e">
        <f>INDEX(reces_codes,MATCH(loaded!AI950,reason,0))</f>
        <v>#N/A</v>
      </c>
      <c r="S950" t="e">
        <f>INDEX(TDS_codes,MATCH(loaded!AK950,TDS,0))</f>
        <v>#N/A</v>
      </c>
      <c r="T950" t="e">
        <f>IF(M950=2,"",INDEX(method_codes,MATCH(loaded!AM950,method,0)))</f>
        <v>#N/A</v>
      </c>
      <c r="U950" t="e">
        <f>IF(M950=2,"",INDEX(inj_codes,MATCH(loaded!AO950,inj,0)))</f>
        <v>#N/A</v>
      </c>
      <c r="V950" t="e">
        <f>IF(M950=2,"",INDEX(drug_codes,MATCH(loaded!AQ950,drug,0)))</f>
        <v>#N/A</v>
      </c>
      <c r="W950" t="e">
        <f>IF(M950=2,"",_xlfn.IFNA(INDEX(drug_codes,MATCH(loaded!AS950,drug,0)),""))</f>
        <v>#N/A</v>
      </c>
      <c r="X950" t="e">
        <f>IF(M950=2,"",_xlfn.IFNA(INDEX(drug_codes,MATCH(loaded!AU950,drug,0)),""))</f>
        <v>#N/A</v>
      </c>
      <c r="Y950" t="e">
        <f>IF(M950=2,"",_xlfn.IFNA(INDEX(drug_codes,MATCH(loaded!AW950,drug,0)),""))</f>
        <v>#N/A</v>
      </c>
      <c r="Z950" t="e">
        <f>IF(M950=2,"",_xlfn.IFNA(INDEX(drug_codes,MATCH(loaded!AY950,drug,0)),""))</f>
        <v>#N/A</v>
      </c>
      <c r="AA950" t="e">
        <f>IF(M950=2,"",_xlfn.IFNA(INDEX(drug_codes,MATCH(loaded!BA950,drug,0)),""))</f>
        <v>#N/A</v>
      </c>
      <c r="AB950" t="e">
        <f>INDEX(MTT_codes,MATCH(loaded!BC950,MTT,0))</f>
        <v>#N/A</v>
      </c>
      <c r="AC950" t="str">
        <f>_xlfn.IFNA(INDEX(MTT_codes,MATCH(loaded!BE950,MTT,0)),"")</f>
        <v/>
      </c>
      <c r="AD950" t="str">
        <f>_xlfn.IFNA(INDEX(MTT_codes,MATCH(loaded!BG950,MTT,0)),"")</f>
        <v/>
      </c>
      <c r="AE950" t="str">
        <f>_xlfn.IFNA(INDEX(MTT_codes,MATCH(loaded!BI950,MTT,0)),"")</f>
        <v/>
      </c>
      <c r="AF950" t="str">
        <f>_xlfn.IFNA(INDEX(MTT_codes,MATCH(loaded!BK950,MTT,0)),"")</f>
        <v/>
      </c>
      <c r="AG950" t="str">
        <f>_xlfn.IFNA(INDEX(MTT_codes,MATCH(loaded!BM950,MTT,0)),"")</f>
        <v/>
      </c>
      <c r="AH950" t="e">
        <f>INDEX(liv_ar_codes,MATCH(loaded!BO950,liv_ar,0))</f>
        <v>#N/A</v>
      </c>
      <c r="AI950" t="str">
        <f>_xlfn.IFNA(INDEX(MTT_codes,MATCH(loaded!BQ950,MTT,0)),"")</f>
        <v/>
      </c>
      <c r="AJ950">
        <f>_xlfn.IFNA(INDEX(mental_codes,MATCH(loaded!BS950,mental,0)),9)</f>
        <v>9</v>
      </c>
    </row>
    <row r="951" spans="2:36">
      <c r="B951">
        <f>loaded!C951</f>
        <v>0</v>
      </c>
      <c r="C951">
        <f>loaded!I951</f>
        <v>0</v>
      </c>
      <c r="D951">
        <f>IF(loaded!K951="Male",1,IF(loaded!K951="Female",2,9))</f>
        <v>9</v>
      </c>
      <c r="E951" s="89" t="e">
        <f>IF(stats!$Y$13,DATE(RIGHT(loaded!M951,4),MID(loaded!M951,3,2),LEFT(loaded!M951,2)),DATE(RIGHT(loaded!M951,4), MID(loaded!M951,4,2),LEFT(loaded!M951,2)))</f>
        <v>#VALUE!</v>
      </c>
      <c r="F951" s="67" t="e">
        <f t="shared" si="28"/>
        <v>#VALUE!</v>
      </c>
      <c r="G951" t="str">
        <f>LEFT(loaded!O951,3)</f>
        <v/>
      </c>
      <c r="H951" s="67" t="str">
        <f>_xlfn.IFNA(INDEX(cntry_codes,MATCH(loaded!Q951,countries,0)),IF(loaded!Q951="","0003",""))</f>
        <v>0003</v>
      </c>
      <c r="I951" t="e">
        <f>INDEX(atsi_codes,MATCH(loaded!S951,atsi,0))</f>
        <v>#N/A</v>
      </c>
      <c r="J951" t="e">
        <f>INDEX(lang_codes,MATCH(loaded!U951,lang,0))</f>
        <v>#N/A</v>
      </c>
      <c r="K951" s="6">
        <f>loaded!W951</f>
        <v>0</v>
      </c>
      <c r="L951" t="e">
        <f>INDEX(us_acc_codes,MATCH(loaded!Y951,us_acc,0))</f>
        <v>#N/A</v>
      </c>
      <c r="M951" t="e">
        <f>INDEX(client_codes,MATCH(loaded!AA951,client,0))</f>
        <v>#N/A</v>
      </c>
      <c r="N951" t="e">
        <f>INDEX(src_ref_codes,MATCH(loaded!AC951,src_ref,0))</f>
        <v>#N/A</v>
      </c>
      <c r="O951" s="89" t="e">
        <f>IF(stats!$Y$13,DATE(RIGHT(loaded!AE951,4),MID(loaded!AE951,3,2),LEFT(loaded!AE951,2)),DATE(RIGHT(loaded!AE951,4),MID(loaded!AE951,4,2),LEFT(loaded!AE951,2)))</f>
        <v>#VALUE!</v>
      </c>
      <c r="P951" s="89" t="e">
        <f>IF(stats!$Y$13,DATE(RIGHT(loaded!AG951,4),MID(loaded!AG951,3,2),LEFT(loaded!AG951,2)),DATE(RIGHT(loaded!AG951,4),MID(loaded!AG951,4,2),LEFT(loaded!AG951,2)))</f>
        <v>#VALUE!</v>
      </c>
      <c r="Q951" s="67" t="e">
        <f t="shared" si="29"/>
        <v>#VALUE!</v>
      </c>
      <c r="R951" t="e">
        <f>INDEX(reces_codes,MATCH(loaded!AI951,reason,0))</f>
        <v>#N/A</v>
      </c>
      <c r="S951" t="e">
        <f>INDEX(TDS_codes,MATCH(loaded!AK951,TDS,0))</f>
        <v>#N/A</v>
      </c>
      <c r="T951" t="e">
        <f>IF(M951=2,"",INDEX(method_codes,MATCH(loaded!AM951,method,0)))</f>
        <v>#N/A</v>
      </c>
      <c r="U951" t="e">
        <f>IF(M951=2,"",INDEX(inj_codes,MATCH(loaded!AO951,inj,0)))</f>
        <v>#N/A</v>
      </c>
      <c r="V951" t="e">
        <f>IF(M951=2,"",INDEX(drug_codes,MATCH(loaded!AQ951,drug,0)))</f>
        <v>#N/A</v>
      </c>
      <c r="W951" t="e">
        <f>IF(M951=2,"",_xlfn.IFNA(INDEX(drug_codes,MATCH(loaded!AS951,drug,0)),""))</f>
        <v>#N/A</v>
      </c>
      <c r="X951" t="e">
        <f>IF(M951=2,"",_xlfn.IFNA(INDEX(drug_codes,MATCH(loaded!AU951,drug,0)),""))</f>
        <v>#N/A</v>
      </c>
      <c r="Y951" t="e">
        <f>IF(M951=2,"",_xlfn.IFNA(INDEX(drug_codes,MATCH(loaded!AW951,drug,0)),""))</f>
        <v>#N/A</v>
      </c>
      <c r="Z951" t="e">
        <f>IF(M951=2,"",_xlfn.IFNA(INDEX(drug_codes,MATCH(loaded!AY951,drug,0)),""))</f>
        <v>#N/A</v>
      </c>
      <c r="AA951" t="e">
        <f>IF(M951=2,"",_xlfn.IFNA(INDEX(drug_codes,MATCH(loaded!BA951,drug,0)),""))</f>
        <v>#N/A</v>
      </c>
      <c r="AB951" t="e">
        <f>INDEX(MTT_codes,MATCH(loaded!BC951,MTT,0))</f>
        <v>#N/A</v>
      </c>
      <c r="AC951" t="str">
        <f>_xlfn.IFNA(INDEX(MTT_codes,MATCH(loaded!BE951,MTT,0)),"")</f>
        <v/>
      </c>
      <c r="AD951" t="str">
        <f>_xlfn.IFNA(INDEX(MTT_codes,MATCH(loaded!BG951,MTT,0)),"")</f>
        <v/>
      </c>
      <c r="AE951" t="str">
        <f>_xlfn.IFNA(INDEX(MTT_codes,MATCH(loaded!BI951,MTT,0)),"")</f>
        <v/>
      </c>
      <c r="AF951" t="str">
        <f>_xlfn.IFNA(INDEX(MTT_codes,MATCH(loaded!BK951,MTT,0)),"")</f>
        <v/>
      </c>
      <c r="AG951" t="str">
        <f>_xlfn.IFNA(INDEX(MTT_codes,MATCH(loaded!BM951,MTT,0)),"")</f>
        <v/>
      </c>
      <c r="AH951" t="e">
        <f>INDEX(liv_ar_codes,MATCH(loaded!BO951,liv_ar,0))</f>
        <v>#N/A</v>
      </c>
      <c r="AI951" t="str">
        <f>_xlfn.IFNA(INDEX(MTT_codes,MATCH(loaded!BQ951,MTT,0)),"")</f>
        <v/>
      </c>
      <c r="AJ951">
        <f>_xlfn.IFNA(INDEX(mental_codes,MATCH(loaded!BS951,mental,0)),9)</f>
        <v>9</v>
      </c>
    </row>
    <row r="952" spans="2:36">
      <c r="B952">
        <f>loaded!C952</f>
        <v>0</v>
      </c>
      <c r="C952">
        <f>loaded!I952</f>
        <v>0</v>
      </c>
      <c r="D952">
        <f>IF(loaded!K952="Male",1,IF(loaded!K952="Female",2,9))</f>
        <v>9</v>
      </c>
      <c r="E952" s="89" t="e">
        <f>IF(stats!$Y$13,DATE(RIGHT(loaded!M952,4),MID(loaded!M952,3,2),LEFT(loaded!M952,2)),DATE(RIGHT(loaded!M952,4), MID(loaded!M952,4,2),LEFT(loaded!M952,2)))</f>
        <v>#VALUE!</v>
      </c>
      <c r="F952" s="67" t="e">
        <f t="shared" si="28"/>
        <v>#VALUE!</v>
      </c>
      <c r="G952" t="str">
        <f>LEFT(loaded!O952,3)</f>
        <v/>
      </c>
      <c r="H952" s="67" t="str">
        <f>_xlfn.IFNA(INDEX(cntry_codes,MATCH(loaded!Q952,countries,0)),IF(loaded!Q952="","0003",""))</f>
        <v>0003</v>
      </c>
      <c r="I952" t="e">
        <f>INDEX(atsi_codes,MATCH(loaded!S952,atsi,0))</f>
        <v>#N/A</v>
      </c>
      <c r="J952" t="e">
        <f>INDEX(lang_codes,MATCH(loaded!U952,lang,0))</f>
        <v>#N/A</v>
      </c>
      <c r="K952" s="6">
        <f>loaded!W952</f>
        <v>0</v>
      </c>
      <c r="L952" t="e">
        <f>INDEX(us_acc_codes,MATCH(loaded!Y952,us_acc,0))</f>
        <v>#N/A</v>
      </c>
      <c r="M952" t="e">
        <f>INDEX(client_codes,MATCH(loaded!AA952,client,0))</f>
        <v>#N/A</v>
      </c>
      <c r="N952" t="e">
        <f>INDEX(src_ref_codes,MATCH(loaded!AC952,src_ref,0))</f>
        <v>#N/A</v>
      </c>
      <c r="O952" s="89" t="e">
        <f>IF(stats!$Y$13,DATE(RIGHT(loaded!AE952,4),MID(loaded!AE952,3,2),LEFT(loaded!AE952,2)),DATE(RIGHT(loaded!AE952,4),MID(loaded!AE952,4,2),LEFT(loaded!AE952,2)))</f>
        <v>#VALUE!</v>
      </c>
      <c r="P952" s="89" t="e">
        <f>IF(stats!$Y$13,DATE(RIGHT(loaded!AG952,4),MID(loaded!AG952,3,2),LEFT(loaded!AG952,2)),DATE(RIGHT(loaded!AG952,4),MID(loaded!AG952,4,2),LEFT(loaded!AG952,2)))</f>
        <v>#VALUE!</v>
      </c>
      <c r="Q952" s="67" t="e">
        <f t="shared" si="29"/>
        <v>#VALUE!</v>
      </c>
      <c r="R952" t="e">
        <f>INDEX(reces_codes,MATCH(loaded!AI952,reason,0))</f>
        <v>#N/A</v>
      </c>
      <c r="S952" t="e">
        <f>INDEX(TDS_codes,MATCH(loaded!AK952,TDS,0))</f>
        <v>#N/A</v>
      </c>
      <c r="T952" t="e">
        <f>IF(M952=2,"",INDEX(method_codes,MATCH(loaded!AM952,method,0)))</f>
        <v>#N/A</v>
      </c>
      <c r="U952" t="e">
        <f>IF(M952=2,"",INDEX(inj_codes,MATCH(loaded!AO952,inj,0)))</f>
        <v>#N/A</v>
      </c>
      <c r="V952" t="e">
        <f>IF(M952=2,"",INDEX(drug_codes,MATCH(loaded!AQ952,drug,0)))</f>
        <v>#N/A</v>
      </c>
      <c r="W952" t="e">
        <f>IF(M952=2,"",_xlfn.IFNA(INDEX(drug_codes,MATCH(loaded!AS952,drug,0)),""))</f>
        <v>#N/A</v>
      </c>
      <c r="X952" t="e">
        <f>IF(M952=2,"",_xlfn.IFNA(INDEX(drug_codes,MATCH(loaded!AU952,drug,0)),""))</f>
        <v>#N/A</v>
      </c>
      <c r="Y952" t="e">
        <f>IF(M952=2,"",_xlfn.IFNA(INDEX(drug_codes,MATCH(loaded!AW952,drug,0)),""))</f>
        <v>#N/A</v>
      </c>
      <c r="Z952" t="e">
        <f>IF(M952=2,"",_xlfn.IFNA(INDEX(drug_codes,MATCH(loaded!AY952,drug,0)),""))</f>
        <v>#N/A</v>
      </c>
      <c r="AA952" t="e">
        <f>IF(M952=2,"",_xlfn.IFNA(INDEX(drug_codes,MATCH(loaded!BA952,drug,0)),""))</f>
        <v>#N/A</v>
      </c>
      <c r="AB952" t="e">
        <f>INDEX(MTT_codes,MATCH(loaded!BC952,MTT,0))</f>
        <v>#N/A</v>
      </c>
      <c r="AC952" t="str">
        <f>_xlfn.IFNA(INDEX(MTT_codes,MATCH(loaded!BE952,MTT,0)),"")</f>
        <v/>
      </c>
      <c r="AD952" t="str">
        <f>_xlfn.IFNA(INDEX(MTT_codes,MATCH(loaded!BG952,MTT,0)),"")</f>
        <v/>
      </c>
      <c r="AE952" t="str">
        <f>_xlfn.IFNA(INDEX(MTT_codes,MATCH(loaded!BI952,MTT,0)),"")</f>
        <v/>
      </c>
      <c r="AF952" t="str">
        <f>_xlfn.IFNA(INDEX(MTT_codes,MATCH(loaded!BK952,MTT,0)),"")</f>
        <v/>
      </c>
      <c r="AG952" t="str">
        <f>_xlfn.IFNA(INDEX(MTT_codes,MATCH(loaded!BM952,MTT,0)),"")</f>
        <v/>
      </c>
      <c r="AH952" t="e">
        <f>INDEX(liv_ar_codes,MATCH(loaded!BO952,liv_ar,0))</f>
        <v>#N/A</v>
      </c>
      <c r="AI952" t="str">
        <f>_xlfn.IFNA(INDEX(MTT_codes,MATCH(loaded!BQ952,MTT,0)),"")</f>
        <v/>
      </c>
      <c r="AJ952">
        <f>_xlfn.IFNA(INDEX(mental_codes,MATCH(loaded!BS952,mental,0)),9)</f>
        <v>9</v>
      </c>
    </row>
    <row r="953" spans="2:36">
      <c r="B953">
        <f>loaded!C953</f>
        <v>0</v>
      </c>
      <c r="C953">
        <f>loaded!I953</f>
        <v>0</v>
      </c>
      <c r="D953">
        <f>IF(loaded!K953="Male",1,IF(loaded!K953="Female",2,9))</f>
        <v>9</v>
      </c>
      <c r="E953" s="89" t="e">
        <f>IF(stats!$Y$13,DATE(RIGHT(loaded!M953,4),MID(loaded!M953,3,2),LEFT(loaded!M953,2)),DATE(RIGHT(loaded!M953,4), MID(loaded!M953,4,2),LEFT(loaded!M953,2)))</f>
        <v>#VALUE!</v>
      </c>
      <c r="F953" s="67" t="e">
        <f t="shared" si="28"/>
        <v>#VALUE!</v>
      </c>
      <c r="G953" t="str">
        <f>LEFT(loaded!O953,3)</f>
        <v/>
      </c>
      <c r="H953" s="67" t="str">
        <f>_xlfn.IFNA(INDEX(cntry_codes,MATCH(loaded!Q953,countries,0)),IF(loaded!Q953="","0003",""))</f>
        <v>0003</v>
      </c>
      <c r="I953" t="e">
        <f>INDEX(atsi_codes,MATCH(loaded!S953,atsi,0))</f>
        <v>#N/A</v>
      </c>
      <c r="J953" t="e">
        <f>INDEX(lang_codes,MATCH(loaded!U953,lang,0))</f>
        <v>#N/A</v>
      </c>
      <c r="K953" s="6">
        <f>loaded!W953</f>
        <v>0</v>
      </c>
      <c r="L953" t="e">
        <f>INDEX(us_acc_codes,MATCH(loaded!Y953,us_acc,0))</f>
        <v>#N/A</v>
      </c>
      <c r="M953" t="e">
        <f>INDEX(client_codes,MATCH(loaded!AA953,client,0))</f>
        <v>#N/A</v>
      </c>
      <c r="N953" t="e">
        <f>INDEX(src_ref_codes,MATCH(loaded!AC953,src_ref,0))</f>
        <v>#N/A</v>
      </c>
      <c r="O953" s="89" t="e">
        <f>IF(stats!$Y$13,DATE(RIGHT(loaded!AE953,4),MID(loaded!AE953,3,2),LEFT(loaded!AE953,2)),DATE(RIGHT(loaded!AE953,4),MID(loaded!AE953,4,2),LEFT(loaded!AE953,2)))</f>
        <v>#VALUE!</v>
      </c>
      <c r="P953" s="89" t="e">
        <f>IF(stats!$Y$13,DATE(RIGHT(loaded!AG953,4),MID(loaded!AG953,3,2),LEFT(loaded!AG953,2)),DATE(RIGHT(loaded!AG953,4),MID(loaded!AG953,4,2),LEFT(loaded!AG953,2)))</f>
        <v>#VALUE!</v>
      </c>
      <c r="Q953" s="67" t="e">
        <f t="shared" si="29"/>
        <v>#VALUE!</v>
      </c>
      <c r="R953" t="e">
        <f>INDEX(reces_codes,MATCH(loaded!AI953,reason,0))</f>
        <v>#N/A</v>
      </c>
      <c r="S953" t="e">
        <f>INDEX(TDS_codes,MATCH(loaded!AK953,TDS,0))</f>
        <v>#N/A</v>
      </c>
      <c r="T953" t="e">
        <f>IF(M953=2,"",INDEX(method_codes,MATCH(loaded!AM953,method,0)))</f>
        <v>#N/A</v>
      </c>
      <c r="U953" t="e">
        <f>IF(M953=2,"",INDEX(inj_codes,MATCH(loaded!AO953,inj,0)))</f>
        <v>#N/A</v>
      </c>
      <c r="V953" t="e">
        <f>IF(M953=2,"",INDEX(drug_codes,MATCH(loaded!AQ953,drug,0)))</f>
        <v>#N/A</v>
      </c>
      <c r="W953" t="e">
        <f>IF(M953=2,"",_xlfn.IFNA(INDEX(drug_codes,MATCH(loaded!AS953,drug,0)),""))</f>
        <v>#N/A</v>
      </c>
      <c r="X953" t="e">
        <f>IF(M953=2,"",_xlfn.IFNA(INDEX(drug_codes,MATCH(loaded!AU953,drug,0)),""))</f>
        <v>#N/A</v>
      </c>
      <c r="Y953" t="e">
        <f>IF(M953=2,"",_xlfn.IFNA(INDEX(drug_codes,MATCH(loaded!AW953,drug,0)),""))</f>
        <v>#N/A</v>
      </c>
      <c r="Z953" t="e">
        <f>IF(M953=2,"",_xlfn.IFNA(INDEX(drug_codes,MATCH(loaded!AY953,drug,0)),""))</f>
        <v>#N/A</v>
      </c>
      <c r="AA953" t="e">
        <f>IF(M953=2,"",_xlfn.IFNA(INDEX(drug_codes,MATCH(loaded!BA953,drug,0)),""))</f>
        <v>#N/A</v>
      </c>
      <c r="AB953" t="e">
        <f>INDEX(MTT_codes,MATCH(loaded!BC953,MTT,0))</f>
        <v>#N/A</v>
      </c>
      <c r="AC953" t="str">
        <f>_xlfn.IFNA(INDEX(MTT_codes,MATCH(loaded!BE953,MTT,0)),"")</f>
        <v/>
      </c>
      <c r="AD953" t="str">
        <f>_xlfn.IFNA(INDEX(MTT_codes,MATCH(loaded!BG953,MTT,0)),"")</f>
        <v/>
      </c>
      <c r="AE953" t="str">
        <f>_xlfn.IFNA(INDEX(MTT_codes,MATCH(loaded!BI953,MTT,0)),"")</f>
        <v/>
      </c>
      <c r="AF953" t="str">
        <f>_xlfn.IFNA(INDEX(MTT_codes,MATCH(loaded!BK953,MTT,0)),"")</f>
        <v/>
      </c>
      <c r="AG953" t="str">
        <f>_xlfn.IFNA(INDEX(MTT_codes,MATCH(loaded!BM953,MTT,0)),"")</f>
        <v/>
      </c>
      <c r="AH953" t="e">
        <f>INDEX(liv_ar_codes,MATCH(loaded!BO953,liv_ar,0))</f>
        <v>#N/A</v>
      </c>
      <c r="AI953" t="str">
        <f>_xlfn.IFNA(INDEX(MTT_codes,MATCH(loaded!BQ953,MTT,0)),"")</f>
        <v/>
      </c>
      <c r="AJ953">
        <f>_xlfn.IFNA(INDEX(mental_codes,MATCH(loaded!BS953,mental,0)),9)</f>
        <v>9</v>
      </c>
    </row>
    <row r="954" spans="2:36">
      <c r="B954">
        <f>loaded!C954</f>
        <v>0</v>
      </c>
      <c r="C954">
        <f>loaded!I954</f>
        <v>0</v>
      </c>
      <c r="D954">
        <f>IF(loaded!K954="Male",1,IF(loaded!K954="Female",2,9))</f>
        <v>9</v>
      </c>
      <c r="E954" s="89" t="e">
        <f>IF(stats!$Y$13,DATE(RIGHT(loaded!M954,4),MID(loaded!M954,3,2),LEFT(loaded!M954,2)),DATE(RIGHT(loaded!M954,4), MID(loaded!M954,4,2),LEFT(loaded!M954,2)))</f>
        <v>#VALUE!</v>
      </c>
      <c r="F954" s="67" t="e">
        <f t="shared" si="28"/>
        <v>#VALUE!</v>
      </c>
      <c r="G954" t="str">
        <f>LEFT(loaded!O954,3)</f>
        <v/>
      </c>
      <c r="H954" s="67" t="str">
        <f>_xlfn.IFNA(INDEX(cntry_codes,MATCH(loaded!Q954,countries,0)),IF(loaded!Q954="","0003",""))</f>
        <v>0003</v>
      </c>
      <c r="I954" t="e">
        <f>INDEX(atsi_codes,MATCH(loaded!S954,atsi,0))</f>
        <v>#N/A</v>
      </c>
      <c r="J954" t="e">
        <f>INDEX(lang_codes,MATCH(loaded!U954,lang,0))</f>
        <v>#N/A</v>
      </c>
      <c r="K954" s="6">
        <f>loaded!W954</f>
        <v>0</v>
      </c>
      <c r="L954" t="e">
        <f>INDEX(us_acc_codes,MATCH(loaded!Y954,us_acc,0))</f>
        <v>#N/A</v>
      </c>
      <c r="M954" t="e">
        <f>INDEX(client_codes,MATCH(loaded!AA954,client,0))</f>
        <v>#N/A</v>
      </c>
      <c r="N954" t="e">
        <f>INDEX(src_ref_codes,MATCH(loaded!AC954,src_ref,0))</f>
        <v>#N/A</v>
      </c>
      <c r="O954" s="89" t="e">
        <f>IF(stats!$Y$13,DATE(RIGHT(loaded!AE954,4),MID(loaded!AE954,3,2),LEFT(loaded!AE954,2)),DATE(RIGHT(loaded!AE954,4),MID(loaded!AE954,4,2),LEFT(loaded!AE954,2)))</f>
        <v>#VALUE!</v>
      </c>
      <c r="P954" s="89" t="e">
        <f>IF(stats!$Y$13,DATE(RIGHT(loaded!AG954,4),MID(loaded!AG954,3,2),LEFT(loaded!AG954,2)),DATE(RIGHT(loaded!AG954,4),MID(loaded!AG954,4,2),LEFT(loaded!AG954,2)))</f>
        <v>#VALUE!</v>
      </c>
      <c r="Q954" s="67" t="e">
        <f t="shared" si="29"/>
        <v>#VALUE!</v>
      </c>
      <c r="R954" t="e">
        <f>INDEX(reces_codes,MATCH(loaded!AI954,reason,0))</f>
        <v>#N/A</v>
      </c>
      <c r="S954" t="e">
        <f>INDEX(TDS_codes,MATCH(loaded!AK954,TDS,0))</f>
        <v>#N/A</v>
      </c>
      <c r="T954" t="e">
        <f>IF(M954=2,"",INDEX(method_codes,MATCH(loaded!AM954,method,0)))</f>
        <v>#N/A</v>
      </c>
      <c r="U954" t="e">
        <f>IF(M954=2,"",INDEX(inj_codes,MATCH(loaded!AO954,inj,0)))</f>
        <v>#N/A</v>
      </c>
      <c r="V954" t="e">
        <f>IF(M954=2,"",INDEX(drug_codes,MATCH(loaded!AQ954,drug,0)))</f>
        <v>#N/A</v>
      </c>
      <c r="W954" t="e">
        <f>IF(M954=2,"",_xlfn.IFNA(INDEX(drug_codes,MATCH(loaded!AS954,drug,0)),""))</f>
        <v>#N/A</v>
      </c>
      <c r="X954" t="e">
        <f>IF(M954=2,"",_xlfn.IFNA(INDEX(drug_codes,MATCH(loaded!AU954,drug,0)),""))</f>
        <v>#N/A</v>
      </c>
      <c r="Y954" t="e">
        <f>IF(M954=2,"",_xlfn.IFNA(INDEX(drug_codes,MATCH(loaded!AW954,drug,0)),""))</f>
        <v>#N/A</v>
      </c>
      <c r="Z954" t="e">
        <f>IF(M954=2,"",_xlfn.IFNA(INDEX(drug_codes,MATCH(loaded!AY954,drug,0)),""))</f>
        <v>#N/A</v>
      </c>
      <c r="AA954" t="e">
        <f>IF(M954=2,"",_xlfn.IFNA(INDEX(drug_codes,MATCH(loaded!BA954,drug,0)),""))</f>
        <v>#N/A</v>
      </c>
      <c r="AB954" t="e">
        <f>INDEX(MTT_codes,MATCH(loaded!BC954,MTT,0))</f>
        <v>#N/A</v>
      </c>
      <c r="AC954" t="str">
        <f>_xlfn.IFNA(INDEX(MTT_codes,MATCH(loaded!BE954,MTT,0)),"")</f>
        <v/>
      </c>
      <c r="AD954" t="str">
        <f>_xlfn.IFNA(INDEX(MTT_codes,MATCH(loaded!BG954,MTT,0)),"")</f>
        <v/>
      </c>
      <c r="AE954" t="str">
        <f>_xlfn.IFNA(INDEX(MTT_codes,MATCH(loaded!BI954,MTT,0)),"")</f>
        <v/>
      </c>
      <c r="AF954" t="str">
        <f>_xlfn.IFNA(INDEX(MTT_codes,MATCH(loaded!BK954,MTT,0)),"")</f>
        <v/>
      </c>
      <c r="AG954" t="str">
        <f>_xlfn.IFNA(INDEX(MTT_codes,MATCH(loaded!BM954,MTT,0)),"")</f>
        <v/>
      </c>
      <c r="AH954" t="e">
        <f>INDEX(liv_ar_codes,MATCH(loaded!BO954,liv_ar,0))</f>
        <v>#N/A</v>
      </c>
      <c r="AI954" t="str">
        <f>_xlfn.IFNA(INDEX(MTT_codes,MATCH(loaded!BQ954,MTT,0)),"")</f>
        <v/>
      </c>
      <c r="AJ954">
        <f>_xlfn.IFNA(INDEX(mental_codes,MATCH(loaded!BS954,mental,0)),9)</f>
        <v>9</v>
      </c>
    </row>
    <row r="955" spans="2:36">
      <c r="B955">
        <f>loaded!C955</f>
        <v>0</v>
      </c>
      <c r="C955">
        <f>loaded!I955</f>
        <v>0</v>
      </c>
      <c r="D955">
        <f>IF(loaded!K955="Male",1,IF(loaded!K955="Female",2,9))</f>
        <v>9</v>
      </c>
      <c r="E955" s="89" t="e">
        <f>IF(stats!$Y$13,DATE(RIGHT(loaded!M955,4),MID(loaded!M955,3,2),LEFT(loaded!M955,2)),DATE(RIGHT(loaded!M955,4), MID(loaded!M955,4,2),LEFT(loaded!M955,2)))</f>
        <v>#VALUE!</v>
      </c>
      <c r="F955" s="67" t="e">
        <f t="shared" si="28"/>
        <v>#VALUE!</v>
      </c>
      <c r="G955" t="str">
        <f>LEFT(loaded!O955,3)</f>
        <v/>
      </c>
      <c r="H955" s="67" t="str">
        <f>_xlfn.IFNA(INDEX(cntry_codes,MATCH(loaded!Q955,countries,0)),IF(loaded!Q955="","0003",""))</f>
        <v>0003</v>
      </c>
      <c r="I955" t="e">
        <f>INDEX(atsi_codes,MATCH(loaded!S955,atsi,0))</f>
        <v>#N/A</v>
      </c>
      <c r="J955" t="e">
        <f>INDEX(lang_codes,MATCH(loaded!U955,lang,0))</f>
        <v>#N/A</v>
      </c>
      <c r="K955" s="6">
        <f>loaded!W955</f>
        <v>0</v>
      </c>
      <c r="L955" t="e">
        <f>INDEX(us_acc_codes,MATCH(loaded!Y955,us_acc,0))</f>
        <v>#N/A</v>
      </c>
      <c r="M955" t="e">
        <f>INDEX(client_codes,MATCH(loaded!AA955,client,0))</f>
        <v>#N/A</v>
      </c>
      <c r="N955" t="e">
        <f>INDEX(src_ref_codes,MATCH(loaded!AC955,src_ref,0))</f>
        <v>#N/A</v>
      </c>
      <c r="O955" s="89" t="e">
        <f>IF(stats!$Y$13,DATE(RIGHT(loaded!AE955,4),MID(loaded!AE955,3,2),LEFT(loaded!AE955,2)),DATE(RIGHT(loaded!AE955,4),MID(loaded!AE955,4,2),LEFT(loaded!AE955,2)))</f>
        <v>#VALUE!</v>
      </c>
      <c r="P955" s="89" t="e">
        <f>IF(stats!$Y$13,DATE(RIGHT(loaded!AG955,4),MID(loaded!AG955,3,2),LEFT(loaded!AG955,2)),DATE(RIGHT(loaded!AG955,4),MID(loaded!AG955,4,2),LEFT(loaded!AG955,2)))</f>
        <v>#VALUE!</v>
      </c>
      <c r="Q955" s="67" t="e">
        <f t="shared" si="29"/>
        <v>#VALUE!</v>
      </c>
      <c r="R955" t="e">
        <f>INDEX(reces_codes,MATCH(loaded!AI955,reason,0))</f>
        <v>#N/A</v>
      </c>
      <c r="S955" t="e">
        <f>INDEX(TDS_codes,MATCH(loaded!AK955,TDS,0))</f>
        <v>#N/A</v>
      </c>
      <c r="T955" t="e">
        <f>IF(M955=2,"",INDEX(method_codes,MATCH(loaded!AM955,method,0)))</f>
        <v>#N/A</v>
      </c>
      <c r="U955" t="e">
        <f>IF(M955=2,"",INDEX(inj_codes,MATCH(loaded!AO955,inj,0)))</f>
        <v>#N/A</v>
      </c>
      <c r="V955" t="e">
        <f>IF(M955=2,"",INDEX(drug_codes,MATCH(loaded!AQ955,drug,0)))</f>
        <v>#N/A</v>
      </c>
      <c r="W955" t="e">
        <f>IF(M955=2,"",_xlfn.IFNA(INDEX(drug_codes,MATCH(loaded!AS955,drug,0)),""))</f>
        <v>#N/A</v>
      </c>
      <c r="X955" t="e">
        <f>IF(M955=2,"",_xlfn.IFNA(INDEX(drug_codes,MATCH(loaded!AU955,drug,0)),""))</f>
        <v>#N/A</v>
      </c>
      <c r="Y955" t="e">
        <f>IF(M955=2,"",_xlfn.IFNA(INDEX(drug_codes,MATCH(loaded!AW955,drug,0)),""))</f>
        <v>#N/A</v>
      </c>
      <c r="Z955" t="e">
        <f>IF(M955=2,"",_xlfn.IFNA(INDEX(drug_codes,MATCH(loaded!AY955,drug,0)),""))</f>
        <v>#N/A</v>
      </c>
      <c r="AA955" t="e">
        <f>IF(M955=2,"",_xlfn.IFNA(INDEX(drug_codes,MATCH(loaded!BA955,drug,0)),""))</f>
        <v>#N/A</v>
      </c>
      <c r="AB955" t="e">
        <f>INDEX(MTT_codes,MATCH(loaded!BC955,MTT,0))</f>
        <v>#N/A</v>
      </c>
      <c r="AC955" t="str">
        <f>_xlfn.IFNA(INDEX(MTT_codes,MATCH(loaded!BE955,MTT,0)),"")</f>
        <v/>
      </c>
      <c r="AD955" t="str">
        <f>_xlfn.IFNA(INDEX(MTT_codes,MATCH(loaded!BG955,MTT,0)),"")</f>
        <v/>
      </c>
      <c r="AE955" t="str">
        <f>_xlfn.IFNA(INDEX(MTT_codes,MATCH(loaded!BI955,MTT,0)),"")</f>
        <v/>
      </c>
      <c r="AF955" t="str">
        <f>_xlfn.IFNA(INDEX(MTT_codes,MATCH(loaded!BK955,MTT,0)),"")</f>
        <v/>
      </c>
      <c r="AG955" t="str">
        <f>_xlfn.IFNA(INDEX(MTT_codes,MATCH(loaded!BM955,MTT,0)),"")</f>
        <v/>
      </c>
      <c r="AH955" t="e">
        <f>INDEX(liv_ar_codes,MATCH(loaded!BO955,liv_ar,0))</f>
        <v>#N/A</v>
      </c>
      <c r="AI955" t="str">
        <f>_xlfn.IFNA(INDEX(MTT_codes,MATCH(loaded!BQ955,MTT,0)),"")</f>
        <v/>
      </c>
      <c r="AJ955">
        <f>_xlfn.IFNA(INDEX(mental_codes,MATCH(loaded!BS955,mental,0)),9)</f>
        <v>9</v>
      </c>
    </row>
    <row r="956" spans="2:36">
      <c r="B956">
        <f>loaded!C956</f>
        <v>0</v>
      </c>
      <c r="C956">
        <f>loaded!I956</f>
        <v>0</v>
      </c>
      <c r="D956">
        <f>IF(loaded!K956="Male",1,IF(loaded!K956="Female",2,9))</f>
        <v>9</v>
      </c>
      <c r="E956" s="89" t="e">
        <f>IF(stats!$Y$13,DATE(RIGHT(loaded!M956,4),MID(loaded!M956,3,2),LEFT(loaded!M956,2)),DATE(RIGHT(loaded!M956,4), MID(loaded!M956,4,2),LEFT(loaded!M956,2)))</f>
        <v>#VALUE!</v>
      </c>
      <c r="F956" s="67" t="e">
        <f t="shared" si="28"/>
        <v>#VALUE!</v>
      </c>
      <c r="G956" t="str">
        <f>LEFT(loaded!O956,3)</f>
        <v/>
      </c>
      <c r="H956" s="67" t="str">
        <f>_xlfn.IFNA(INDEX(cntry_codes,MATCH(loaded!Q956,countries,0)),IF(loaded!Q956="","0003",""))</f>
        <v>0003</v>
      </c>
      <c r="I956" t="e">
        <f>INDEX(atsi_codes,MATCH(loaded!S956,atsi,0))</f>
        <v>#N/A</v>
      </c>
      <c r="J956" t="e">
        <f>INDEX(lang_codes,MATCH(loaded!U956,lang,0))</f>
        <v>#N/A</v>
      </c>
      <c r="K956" s="6">
        <f>loaded!W956</f>
        <v>0</v>
      </c>
      <c r="L956" t="e">
        <f>INDEX(us_acc_codes,MATCH(loaded!Y956,us_acc,0))</f>
        <v>#N/A</v>
      </c>
      <c r="M956" t="e">
        <f>INDEX(client_codes,MATCH(loaded!AA956,client,0))</f>
        <v>#N/A</v>
      </c>
      <c r="N956" t="e">
        <f>INDEX(src_ref_codes,MATCH(loaded!AC956,src_ref,0))</f>
        <v>#N/A</v>
      </c>
      <c r="O956" s="89" t="e">
        <f>IF(stats!$Y$13,DATE(RIGHT(loaded!AE956,4),MID(loaded!AE956,3,2),LEFT(loaded!AE956,2)),DATE(RIGHT(loaded!AE956,4),MID(loaded!AE956,4,2),LEFT(loaded!AE956,2)))</f>
        <v>#VALUE!</v>
      </c>
      <c r="P956" s="89" t="e">
        <f>IF(stats!$Y$13,DATE(RIGHT(loaded!AG956,4),MID(loaded!AG956,3,2),LEFT(loaded!AG956,2)),DATE(RIGHT(loaded!AG956,4),MID(loaded!AG956,4,2),LEFT(loaded!AG956,2)))</f>
        <v>#VALUE!</v>
      </c>
      <c r="Q956" s="67" t="e">
        <f t="shared" si="29"/>
        <v>#VALUE!</v>
      </c>
      <c r="R956" t="e">
        <f>INDEX(reces_codes,MATCH(loaded!AI956,reason,0))</f>
        <v>#N/A</v>
      </c>
      <c r="S956" t="e">
        <f>INDEX(TDS_codes,MATCH(loaded!AK956,TDS,0))</f>
        <v>#N/A</v>
      </c>
      <c r="T956" t="e">
        <f>IF(M956=2,"",INDEX(method_codes,MATCH(loaded!AM956,method,0)))</f>
        <v>#N/A</v>
      </c>
      <c r="U956" t="e">
        <f>IF(M956=2,"",INDEX(inj_codes,MATCH(loaded!AO956,inj,0)))</f>
        <v>#N/A</v>
      </c>
      <c r="V956" t="e">
        <f>IF(M956=2,"",INDEX(drug_codes,MATCH(loaded!AQ956,drug,0)))</f>
        <v>#N/A</v>
      </c>
      <c r="W956" t="e">
        <f>IF(M956=2,"",_xlfn.IFNA(INDEX(drug_codes,MATCH(loaded!AS956,drug,0)),""))</f>
        <v>#N/A</v>
      </c>
      <c r="X956" t="e">
        <f>IF(M956=2,"",_xlfn.IFNA(INDEX(drug_codes,MATCH(loaded!AU956,drug,0)),""))</f>
        <v>#N/A</v>
      </c>
      <c r="Y956" t="e">
        <f>IF(M956=2,"",_xlfn.IFNA(INDEX(drug_codes,MATCH(loaded!AW956,drug,0)),""))</f>
        <v>#N/A</v>
      </c>
      <c r="Z956" t="e">
        <f>IF(M956=2,"",_xlfn.IFNA(INDEX(drug_codes,MATCH(loaded!AY956,drug,0)),""))</f>
        <v>#N/A</v>
      </c>
      <c r="AA956" t="e">
        <f>IF(M956=2,"",_xlfn.IFNA(INDEX(drug_codes,MATCH(loaded!BA956,drug,0)),""))</f>
        <v>#N/A</v>
      </c>
      <c r="AB956" t="e">
        <f>INDEX(MTT_codes,MATCH(loaded!BC956,MTT,0))</f>
        <v>#N/A</v>
      </c>
      <c r="AC956" t="str">
        <f>_xlfn.IFNA(INDEX(MTT_codes,MATCH(loaded!BE956,MTT,0)),"")</f>
        <v/>
      </c>
      <c r="AD956" t="str">
        <f>_xlfn.IFNA(INDEX(MTT_codes,MATCH(loaded!BG956,MTT,0)),"")</f>
        <v/>
      </c>
      <c r="AE956" t="str">
        <f>_xlfn.IFNA(INDEX(MTT_codes,MATCH(loaded!BI956,MTT,0)),"")</f>
        <v/>
      </c>
      <c r="AF956" t="str">
        <f>_xlfn.IFNA(INDEX(MTT_codes,MATCH(loaded!BK956,MTT,0)),"")</f>
        <v/>
      </c>
      <c r="AG956" t="str">
        <f>_xlfn.IFNA(INDEX(MTT_codes,MATCH(loaded!BM956,MTT,0)),"")</f>
        <v/>
      </c>
      <c r="AH956" t="e">
        <f>INDEX(liv_ar_codes,MATCH(loaded!BO956,liv_ar,0))</f>
        <v>#N/A</v>
      </c>
      <c r="AI956" t="str">
        <f>_xlfn.IFNA(INDEX(MTT_codes,MATCH(loaded!BQ956,MTT,0)),"")</f>
        <v/>
      </c>
      <c r="AJ956">
        <f>_xlfn.IFNA(INDEX(mental_codes,MATCH(loaded!BS956,mental,0)),9)</f>
        <v>9</v>
      </c>
    </row>
    <row r="957" spans="2:36">
      <c r="B957">
        <f>loaded!C957</f>
        <v>0</v>
      </c>
      <c r="C957">
        <f>loaded!I957</f>
        <v>0</v>
      </c>
      <c r="D957">
        <f>IF(loaded!K957="Male",1,IF(loaded!K957="Female",2,9))</f>
        <v>9</v>
      </c>
      <c r="E957" s="89" t="e">
        <f>IF(stats!$Y$13,DATE(RIGHT(loaded!M957,4),MID(loaded!M957,3,2),LEFT(loaded!M957,2)),DATE(RIGHT(loaded!M957,4), MID(loaded!M957,4,2),LEFT(loaded!M957,2)))</f>
        <v>#VALUE!</v>
      </c>
      <c r="F957" s="67" t="e">
        <f t="shared" si="28"/>
        <v>#VALUE!</v>
      </c>
      <c r="G957" t="str">
        <f>LEFT(loaded!O957,3)</f>
        <v/>
      </c>
      <c r="H957" s="67" t="str">
        <f>_xlfn.IFNA(INDEX(cntry_codes,MATCH(loaded!Q957,countries,0)),IF(loaded!Q957="","0003",""))</f>
        <v>0003</v>
      </c>
      <c r="I957" t="e">
        <f>INDEX(atsi_codes,MATCH(loaded!S957,atsi,0))</f>
        <v>#N/A</v>
      </c>
      <c r="J957" t="e">
        <f>INDEX(lang_codes,MATCH(loaded!U957,lang,0))</f>
        <v>#N/A</v>
      </c>
      <c r="K957" s="6">
        <f>loaded!W957</f>
        <v>0</v>
      </c>
      <c r="L957" t="e">
        <f>INDEX(us_acc_codes,MATCH(loaded!Y957,us_acc,0))</f>
        <v>#N/A</v>
      </c>
      <c r="M957" t="e">
        <f>INDEX(client_codes,MATCH(loaded!AA957,client,0))</f>
        <v>#N/A</v>
      </c>
      <c r="N957" t="e">
        <f>INDEX(src_ref_codes,MATCH(loaded!AC957,src_ref,0))</f>
        <v>#N/A</v>
      </c>
      <c r="O957" s="89" t="e">
        <f>IF(stats!$Y$13,DATE(RIGHT(loaded!AE957,4),MID(loaded!AE957,3,2),LEFT(loaded!AE957,2)),DATE(RIGHT(loaded!AE957,4),MID(loaded!AE957,4,2),LEFT(loaded!AE957,2)))</f>
        <v>#VALUE!</v>
      </c>
      <c r="P957" s="89" t="e">
        <f>IF(stats!$Y$13,DATE(RIGHT(loaded!AG957,4),MID(loaded!AG957,3,2),LEFT(loaded!AG957,2)),DATE(RIGHT(loaded!AG957,4),MID(loaded!AG957,4,2),LEFT(loaded!AG957,2)))</f>
        <v>#VALUE!</v>
      </c>
      <c r="Q957" s="67" t="e">
        <f t="shared" si="29"/>
        <v>#VALUE!</v>
      </c>
      <c r="R957" t="e">
        <f>INDEX(reces_codes,MATCH(loaded!AI957,reason,0))</f>
        <v>#N/A</v>
      </c>
      <c r="S957" t="e">
        <f>INDEX(TDS_codes,MATCH(loaded!AK957,TDS,0))</f>
        <v>#N/A</v>
      </c>
      <c r="T957" t="e">
        <f>IF(M957=2,"",INDEX(method_codes,MATCH(loaded!AM957,method,0)))</f>
        <v>#N/A</v>
      </c>
      <c r="U957" t="e">
        <f>IF(M957=2,"",INDEX(inj_codes,MATCH(loaded!AO957,inj,0)))</f>
        <v>#N/A</v>
      </c>
      <c r="V957" t="e">
        <f>IF(M957=2,"",INDEX(drug_codes,MATCH(loaded!AQ957,drug,0)))</f>
        <v>#N/A</v>
      </c>
      <c r="W957" t="e">
        <f>IF(M957=2,"",_xlfn.IFNA(INDEX(drug_codes,MATCH(loaded!AS957,drug,0)),""))</f>
        <v>#N/A</v>
      </c>
      <c r="X957" t="e">
        <f>IF(M957=2,"",_xlfn.IFNA(INDEX(drug_codes,MATCH(loaded!AU957,drug,0)),""))</f>
        <v>#N/A</v>
      </c>
      <c r="Y957" t="e">
        <f>IF(M957=2,"",_xlfn.IFNA(INDEX(drug_codes,MATCH(loaded!AW957,drug,0)),""))</f>
        <v>#N/A</v>
      </c>
      <c r="Z957" t="e">
        <f>IF(M957=2,"",_xlfn.IFNA(INDEX(drug_codes,MATCH(loaded!AY957,drug,0)),""))</f>
        <v>#N/A</v>
      </c>
      <c r="AA957" t="e">
        <f>IF(M957=2,"",_xlfn.IFNA(INDEX(drug_codes,MATCH(loaded!BA957,drug,0)),""))</f>
        <v>#N/A</v>
      </c>
      <c r="AB957" t="e">
        <f>INDEX(MTT_codes,MATCH(loaded!BC957,MTT,0))</f>
        <v>#N/A</v>
      </c>
      <c r="AC957" t="str">
        <f>_xlfn.IFNA(INDEX(MTT_codes,MATCH(loaded!BE957,MTT,0)),"")</f>
        <v/>
      </c>
      <c r="AD957" t="str">
        <f>_xlfn.IFNA(INDEX(MTT_codes,MATCH(loaded!BG957,MTT,0)),"")</f>
        <v/>
      </c>
      <c r="AE957" t="str">
        <f>_xlfn.IFNA(INDEX(MTT_codes,MATCH(loaded!BI957,MTT,0)),"")</f>
        <v/>
      </c>
      <c r="AF957" t="str">
        <f>_xlfn.IFNA(INDEX(MTT_codes,MATCH(loaded!BK957,MTT,0)),"")</f>
        <v/>
      </c>
      <c r="AG957" t="str">
        <f>_xlfn.IFNA(INDEX(MTT_codes,MATCH(loaded!BM957,MTT,0)),"")</f>
        <v/>
      </c>
      <c r="AH957" t="e">
        <f>INDEX(liv_ar_codes,MATCH(loaded!BO957,liv_ar,0))</f>
        <v>#N/A</v>
      </c>
      <c r="AI957" t="str">
        <f>_xlfn.IFNA(INDEX(MTT_codes,MATCH(loaded!BQ957,MTT,0)),"")</f>
        <v/>
      </c>
      <c r="AJ957">
        <f>_xlfn.IFNA(INDEX(mental_codes,MATCH(loaded!BS957,mental,0)),9)</f>
        <v>9</v>
      </c>
    </row>
    <row r="958" spans="2:36">
      <c r="B958">
        <f>loaded!C958</f>
        <v>0</v>
      </c>
      <c r="C958">
        <f>loaded!I958</f>
        <v>0</v>
      </c>
      <c r="D958">
        <f>IF(loaded!K958="Male",1,IF(loaded!K958="Female",2,9))</f>
        <v>9</v>
      </c>
      <c r="E958" s="89" t="e">
        <f>IF(stats!$Y$13,DATE(RIGHT(loaded!M958,4),MID(loaded!M958,3,2),LEFT(loaded!M958,2)),DATE(RIGHT(loaded!M958,4), MID(loaded!M958,4,2),LEFT(loaded!M958,2)))</f>
        <v>#VALUE!</v>
      </c>
      <c r="F958" s="67" t="e">
        <f t="shared" si="28"/>
        <v>#VALUE!</v>
      </c>
      <c r="G958" t="str">
        <f>LEFT(loaded!O958,3)</f>
        <v/>
      </c>
      <c r="H958" s="67" t="str">
        <f>_xlfn.IFNA(INDEX(cntry_codes,MATCH(loaded!Q958,countries,0)),IF(loaded!Q958="","0003",""))</f>
        <v>0003</v>
      </c>
      <c r="I958" t="e">
        <f>INDEX(atsi_codes,MATCH(loaded!S958,atsi,0))</f>
        <v>#N/A</v>
      </c>
      <c r="J958" t="e">
        <f>INDEX(lang_codes,MATCH(loaded!U958,lang,0))</f>
        <v>#N/A</v>
      </c>
      <c r="K958" s="6">
        <f>loaded!W958</f>
        <v>0</v>
      </c>
      <c r="L958" t="e">
        <f>INDEX(us_acc_codes,MATCH(loaded!Y958,us_acc,0))</f>
        <v>#N/A</v>
      </c>
      <c r="M958" t="e">
        <f>INDEX(client_codes,MATCH(loaded!AA958,client,0))</f>
        <v>#N/A</v>
      </c>
      <c r="N958" t="e">
        <f>INDEX(src_ref_codes,MATCH(loaded!AC958,src_ref,0))</f>
        <v>#N/A</v>
      </c>
      <c r="O958" s="89" t="e">
        <f>IF(stats!$Y$13,DATE(RIGHT(loaded!AE958,4),MID(loaded!AE958,3,2),LEFT(loaded!AE958,2)),DATE(RIGHT(loaded!AE958,4),MID(loaded!AE958,4,2),LEFT(loaded!AE958,2)))</f>
        <v>#VALUE!</v>
      </c>
      <c r="P958" s="89" t="e">
        <f>IF(stats!$Y$13,DATE(RIGHT(loaded!AG958,4),MID(loaded!AG958,3,2),LEFT(loaded!AG958,2)),DATE(RIGHT(loaded!AG958,4),MID(loaded!AG958,4,2),LEFT(loaded!AG958,2)))</f>
        <v>#VALUE!</v>
      </c>
      <c r="Q958" s="67" t="e">
        <f t="shared" si="29"/>
        <v>#VALUE!</v>
      </c>
      <c r="R958" t="e">
        <f>INDEX(reces_codes,MATCH(loaded!AI958,reason,0))</f>
        <v>#N/A</v>
      </c>
      <c r="S958" t="e">
        <f>INDEX(TDS_codes,MATCH(loaded!AK958,TDS,0))</f>
        <v>#N/A</v>
      </c>
      <c r="T958" t="e">
        <f>IF(M958=2,"",INDEX(method_codes,MATCH(loaded!AM958,method,0)))</f>
        <v>#N/A</v>
      </c>
      <c r="U958" t="e">
        <f>IF(M958=2,"",INDEX(inj_codes,MATCH(loaded!AO958,inj,0)))</f>
        <v>#N/A</v>
      </c>
      <c r="V958" t="e">
        <f>IF(M958=2,"",INDEX(drug_codes,MATCH(loaded!AQ958,drug,0)))</f>
        <v>#N/A</v>
      </c>
      <c r="W958" t="e">
        <f>IF(M958=2,"",_xlfn.IFNA(INDEX(drug_codes,MATCH(loaded!AS958,drug,0)),""))</f>
        <v>#N/A</v>
      </c>
      <c r="X958" t="e">
        <f>IF(M958=2,"",_xlfn.IFNA(INDEX(drug_codes,MATCH(loaded!AU958,drug,0)),""))</f>
        <v>#N/A</v>
      </c>
      <c r="Y958" t="e">
        <f>IF(M958=2,"",_xlfn.IFNA(INDEX(drug_codes,MATCH(loaded!AW958,drug,0)),""))</f>
        <v>#N/A</v>
      </c>
      <c r="Z958" t="e">
        <f>IF(M958=2,"",_xlfn.IFNA(INDEX(drug_codes,MATCH(loaded!AY958,drug,0)),""))</f>
        <v>#N/A</v>
      </c>
      <c r="AA958" t="e">
        <f>IF(M958=2,"",_xlfn.IFNA(INDEX(drug_codes,MATCH(loaded!BA958,drug,0)),""))</f>
        <v>#N/A</v>
      </c>
      <c r="AB958" t="e">
        <f>INDEX(MTT_codes,MATCH(loaded!BC958,MTT,0))</f>
        <v>#N/A</v>
      </c>
      <c r="AC958" t="str">
        <f>_xlfn.IFNA(INDEX(MTT_codes,MATCH(loaded!BE958,MTT,0)),"")</f>
        <v/>
      </c>
      <c r="AD958" t="str">
        <f>_xlfn.IFNA(INDEX(MTT_codes,MATCH(loaded!BG958,MTT,0)),"")</f>
        <v/>
      </c>
      <c r="AE958" t="str">
        <f>_xlfn.IFNA(INDEX(MTT_codes,MATCH(loaded!BI958,MTT,0)),"")</f>
        <v/>
      </c>
      <c r="AF958" t="str">
        <f>_xlfn.IFNA(INDEX(MTT_codes,MATCH(loaded!BK958,MTT,0)),"")</f>
        <v/>
      </c>
      <c r="AG958" t="str">
        <f>_xlfn.IFNA(INDEX(MTT_codes,MATCH(loaded!BM958,MTT,0)),"")</f>
        <v/>
      </c>
      <c r="AH958" t="e">
        <f>INDEX(liv_ar_codes,MATCH(loaded!BO958,liv_ar,0))</f>
        <v>#N/A</v>
      </c>
      <c r="AI958" t="str">
        <f>_xlfn.IFNA(INDEX(MTT_codes,MATCH(loaded!BQ958,MTT,0)),"")</f>
        <v/>
      </c>
      <c r="AJ958">
        <f>_xlfn.IFNA(INDEX(mental_codes,MATCH(loaded!BS958,mental,0)),9)</f>
        <v>9</v>
      </c>
    </row>
    <row r="959" spans="2:36">
      <c r="B959">
        <f>loaded!C959</f>
        <v>0</v>
      </c>
      <c r="C959">
        <f>loaded!I959</f>
        <v>0</v>
      </c>
      <c r="D959">
        <f>IF(loaded!K959="Male",1,IF(loaded!K959="Female",2,9))</f>
        <v>9</v>
      </c>
      <c r="E959" s="89" t="e">
        <f>IF(stats!$Y$13,DATE(RIGHT(loaded!M959,4),MID(loaded!M959,3,2),LEFT(loaded!M959,2)),DATE(RIGHT(loaded!M959,4), MID(loaded!M959,4,2),LEFT(loaded!M959,2)))</f>
        <v>#VALUE!</v>
      </c>
      <c r="F959" s="67" t="e">
        <f t="shared" si="28"/>
        <v>#VALUE!</v>
      </c>
      <c r="G959" t="str">
        <f>LEFT(loaded!O959,3)</f>
        <v/>
      </c>
      <c r="H959" s="67" t="str">
        <f>_xlfn.IFNA(INDEX(cntry_codes,MATCH(loaded!Q959,countries,0)),IF(loaded!Q959="","0003",""))</f>
        <v>0003</v>
      </c>
      <c r="I959" t="e">
        <f>INDEX(atsi_codes,MATCH(loaded!S959,atsi,0))</f>
        <v>#N/A</v>
      </c>
      <c r="J959" t="e">
        <f>INDEX(lang_codes,MATCH(loaded!U959,lang,0))</f>
        <v>#N/A</v>
      </c>
      <c r="K959" s="6">
        <f>loaded!W959</f>
        <v>0</v>
      </c>
      <c r="L959" t="e">
        <f>INDEX(us_acc_codes,MATCH(loaded!Y959,us_acc,0))</f>
        <v>#N/A</v>
      </c>
      <c r="M959" t="e">
        <f>INDEX(client_codes,MATCH(loaded!AA959,client,0))</f>
        <v>#N/A</v>
      </c>
      <c r="N959" t="e">
        <f>INDEX(src_ref_codes,MATCH(loaded!AC959,src_ref,0))</f>
        <v>#N/A</v>
      </c>
      <c r="O959" s="89" t="e">
        <f>IF(stats!$Y$13,DATE(RIGHT(loaded!AE959,4),MID(loaded!AE959,3,2),LEFT(loaded!AE959,2)),DATE(RIGHT(loaded!AE959,4),MID(loaded!AE959,4,2),LEFT(loaded!AE959,2)))</f>
        <v>#VALUE!</v>
      </c>
      <c r="P959" s="89" t="e">
        <f>IF(stats!$Y$13,DATE(RIGHT(loaded!AG959,4),MID(loaded!AG959,3,2),LEFT(loaded!AG959,2)),DATE(RIGHT(loaded!AG959,4),MID(loaded!AG959,4,2),LEFT(loaded!AG959,2)))</f>
        <v>#VALUE!</v>
      </c>
      <c r="Q959" s="67" t="e">
        <f t="shared" si="29"/>
        <v>#VALUE!</v>
      </c>
      <c r="R959" t="e">
        <f>INDEX(reces_codes,MATCH(loaded!AI959,reason,0))</f>
        <v>#N/A</v>
      </c>
      <c r="S959" t="e">
        <f>INDEX(TDS_codes,MATCH(loaded!AK959,TDS,0))</f>
        <v>#N/A</v>
      </c>
      <c r="T959" t="e">
        <f>IF(M959=2,"",INDEX(method_codes,MATCH(loaded!AM959,method,0)))</f>
        <v>#N/A</v>
      </c>
      <c r="U959" t="e">
        <f>IF(M959=2,"",INDEX(inj_codes,MATCH(loaded!AO959,inj,0)))</f>
        <v>#N/A</v>
      </c>
      <c r="V959" t="e">
        <f>IF(M959=2,"",INDEX(drug_codes,MATCH(loaded!AQ959,drug,0)))</f>
        <v>#N/A</v>
      </c>
      <c r="W959" t="e">
        <f>IF(M959=2,"",_xlfn.IFNA(INDEX(drug_codes,MATCH(loaded!AS959,drug,0)),""))</f>
        <v>#N/A</v>
      </c>
      <c r="X959" t="e">
        <f>IF(M959=2,"",_xlfn.IFNA(INDEX(drug_codes,MATCH(loaded!AU959,drug,0)),""))</f>
        <v>#N/A</v>
      </c>
      <c r="Y959" t="e">
        <f>IF(M959=2,"",_xlfn.IFNA(INDEX(drug_codes,MATCH(loaded!AW959,drug,0)),""))</f>
        <v>#N/A</v>
      </c>
      <c r="Z959" t="e">
        <f>IF(M959=2,"",_xlfn.IFNA(INDEX(drug_codes,MATCH(loaded!AY959,drug,0)),""))</f>
        <v>#N/A</v>
      </c>
      <c r="AA959" t="e">
        <f>IF(M959=2,"",_xlfn.IFNA(INDEX(drug_codes,MATCH(loaded!BA959,drug,0)),""))</f>
        <v>#N/A</v>
      </c>
      <c r="AB959" t="e">
        <f>INDEX(MTT_codes,MATCH(loaded!BC959,MTT,0))</f>
        <v>#N/A</v>
      </c>
      <c r="AC959" t="str">
        <f>_xlfn.IFNA(INDEX(MTT_codes,MATCH(loaded!BE959,MTT,0)),"")</f>
        <v/>
      </c>
      <c r="AD959" t="str">
        <f>_xlfn.IFNA(INDEX(MTT_codes,MATCH(loaded!BG959,MTT,0)),"")</f>
        <v/>
      </c>
      <c r="AE959" t="str">
        <f>_xlfn.IFNA(INDEX(MTT_codes,MATCH(loaded!BI959,MTT,0)),"")</f>
        <v/>
      </c>
      <c r="AF959" t="str">
        <f>_xlfn.IFNA(INDEX(MTT_codes,MATCH(loaded!BK959,MTT,0)),"")</f>
        <v/>
      </c>
      <c r="AG959" t="str">
        <f>_xlfn.IFNA(INDEX(MTT_codes,MATCH(loaded!BM959,MTT,0)),"")</f>
        <v/>
      </c>
      <c r="AH959" t="e">
        <f>INDEX(liv_ar_codes,MATCH(loaded!BO959,liv_ar,0))</f>
        <v>#N/A</v>
      </c>
      <c r="AI959" t="str">
        <f>_xlfn.IFNA(INDEX(MTT_codes,MATCH(loaded!BQ959,MTT,0)),"")</f>
        <v/>
      </c>
      <c r="AJ959">
        <f>_xlfn.IFNA(INDEX(mental_codes,MATCH(loaded!BS959,mental,0)),9)</f>
        <v>9</v>
      </c>
    </row>
    <row r="960" spans="2:36">
      <c r="B960">
        <f>loaded!C960</f>
        <v>0</v>
      </c>
      <c r="C960">
        <f>loaded!I960</f>
        <v>0</v>
      </c>
      <c r="D960">
        <f>IF(loaded!K960="Male",1,IF(loaded!K960="Female",2,9))</f>
        <v>9</v>
      </c>
      <c r="E960" s="89" t="e">
        <f>IF(stats!$Y$13,DATE(RIGHT(loaded!M960,4),MID(loaded!M960,3,2),LEFT(loaded!M960,2)),DATE(RIGHT(loaded!M960,4), MID(loaded!M960,4,2),LEFT(loaded!M960,2)))</f>
        <v>#VALUE!</v>
      </c>
      <c r="F960" s="67" t="e">
        <f t="shared" si="28"/>
        <v>#VALUE!</v>
      </c>
      <c r="G960" t="str">
        <f>LEFT(loaded!O960,3)</f>
        <v/>
      </c>
      <c r="H960" s="67" t="str">
        <f>_xlfn.IFNA(INDEX(cntry_codes,MATCH(loaded!Q960,countries,0)),IF(loaded!Q960="","0003",""))</f>
        <v>0003</v>
      </c>
      <c r="I960" t="e">
        <f>INDEX(atsi_codes,MATCH(loaded!S960,atsi,0))</f>
        <v>#N/A</v>
      </c>
      <c r="J960" t="e">
        <f>INDEX(lang_codes,MATCH(loaded!U960,lang,0))</f>
        <v>#N/A</v>
      </c>
      <c r="K960" s="6">
        <f>loaded!W960</f>
        <v>0</v>
      </c>
      <c r="L960" t="e">
        <f>INDEX(us_acc_codes,MATCH(loaded!Y960,us_acc,0))</f>
        <v>#N/A</v>
      </c>
      <c r="M960" t="e">
        <f>INDEX(client_codes,MATCH(loaded!AA960,client,0))</f>
        <v>#N/A</v>
      </c>
      <c r="N960" t="e">
        <f>INDEX(src_ref_codes,MATCH(loaded!AC960,src_ref,0))</f>
        <v>#N/A</v>
      </c>
      <c r="O960" s="89" t="e">
        <f>IF(stats!$Y$13,DATE(RIGHT(loaded!AE960,4),MID(loaded!AE960,3,2),LEFT(loaded!AE960,2)),DATE(RIGHT(loaded!AE960,4),MID(loaded!AE960,4,2),LEFT(loaded!AE960,2)))</f>
        <v>#VALUE!</v>
      </c>
      <c r="P960" s="89" t="e">
        <f>IF(stats!$Y$13,DATE(RIGHT(loaded!AG960,4),MID(loaded!AG960,3,2),LEFT(loaded!AG960,2)),DATE(RIGHT(loaded!AG960,4),MID(loaded!AG960,4,2),LEFT(loaded!AG960,2)))</f>
        <v>#VALUE!</v>
      </c>
      <c r="Q960" s="67" t="e">
        <f t="shared" si="29"/>
        <v>#VALUE!</v>
      </c>
      <c r="R960" t="e">
        <f>INDEX(reces_codes,MATCH(loaded!AI960,reason,0))</f>
        <v>#N/A</v>
      </c>
      <c r="S960" t="e">
        <f>INDEX(TDS_codes,MATCH(loaded!AK960,TDS,0))</f>
        <v>#N/A</v>
      </c>
      <c r="T960" t="e">
        <f>IF(M960=2,"",INDEX(method_codes,MATCH(loaded!AM960,method,0)))</f>
        <v>#N/A</v>
      </c>
      <c r="U960" t="e">
        <f>IF(M960=2,"",INDEX(inj_codes,MATCH(loaded!AO960,inj,0)))</f>
        <v>#N/A</v>
      </c>
      <c r="V960" t="e">
        <f>IF(M960=2,"",INDEX(drug_codes,MATCH(loaded!AQ960,drug,0)))</f>
        <v>#N/A</v>
      </c>
      <c r="W960" t="e">
        <f>IF(M960=2,"",_xlfn.IFNA(INDEX(drug_codes,MATCH(loaded!AS960,drug,0)),""))</f>
        <v>#N/A</v>
      </c>
      <c r="X960" t="e">
        <f>IF(M960=2,"",_xlfn.IFNA(INDEX(drug_codes,MATCH(loaded!AU960,drug,0)),""))</f>
        <v>#N/A</v>
      </c>
      <c r="Y960" t="e">
        <f>IF(M960=2,"",_xlfn.IFNA(INDEX(drug_codes,MATCH(loaded!AW960,drug,0)),""))</f>
        <v>#N/A</v>
      </c>
      <c r="Z960" t="e">
        <f>IF(M960=2,"",_xlfn.IFNA(INDEX(drug_codes,MATCH(loaded!AY960,drug,0)),""))</f>
        <v>#N/A</v>
      </c>
      <c r="AA960" t="e">
        <f>IF(M960=2,"",_xlfn.IFNA(INDEX(drug_codes,MATCH(loaded!BA960,drug,0)),""))</f>
        <v>#N/A</v>
      </c>
      <c r="AB960" t="e">
        <f>INDEX(MTT_codes,MATCH(loaded!BC960,MTT,0))</f>
        <v>#N/A</v>
      </c>
      <c r="AC960" t="str">
        <f>_xlfn.IFNA(INDEX(MTT_codes,MATCH(loaded!BE960,MTT,0)),"")</f>
        <v/>
      </c>
      <c r="AD960" t="str">
        <f>_xlfn.IFNA(INDEX(MTT_codes,MATCH(loaded!BG960,MTT,0)),"")</f>
        <v/>
      </c>
      <c r="AE960" t="str">
        <f>_xlfn.IFNA(INDEX(MTT_codes,MATCH(loaded!BI960,MTT,0)),"")</f>
        <v/>
      </c>
      <c r="AF960" t="str">
        <f>_xlfn.IFNA(INDEX(MTT_codes,MATCH(loaded!BK960,MTT,0)),"")</f>
        <v/>
      </c>
      <c r="AG960" t="str">
        <f>_xlfn.IFNA(INDEX(MTT_codes,MATCH(loaded!BM960,MTT,0)),"")</f>
        <v/>
      </c>
      <c r="AH960" t="e">
        <f>INDEX(liv_ar_codes,MATCH(loaded!BO960,liv_ar,0))</f>
        <v>#N/A</v>
      </c>
      <c r="AI960" t="str">
        <f>_xlfn.IFNA(INDEX(MTT_codes,MATCH(loaded!BQ960,MTT,0)),"")</f>
        <v/>
      </c>
      <c r="AJ960">
        <f>_xlfn.IFNA(INDEX(mental_codes,MATCH(loaded!BS960,mental,0)),9)</f>
        <v>9</v>
      </c>
    </row>
    <row r="961" spans="2:36">
      <c r="B961">
        <f>loaded!C961</f>
        <v>0</v>
      </c>
      <c r="C961">
        <f>loaded!I961</f>
        <v>0</v>
      </c>
      <c r="D961">
        <f>IF(loaded!K961="Male",1,IF(loaded!K961="Female",2,9))</f>
        <v>9</v>
      </c>
      <c r="E961" s="89" t="e">
        <f>IF(stats!$Y$13,DATE(RIGHT(loaded!M961,4),MID(loaded!M961,3,2),LEFT(loaded!M961,2)),DATE(RIGHT(loaded!M961,4), MID(loaded!M961,4,2),LEFT(loaded!M961,2)))</f>
        <v>#VALUE!</v>
      </c>
      <c r="F961" s="67" t="e">
        <f t="shared" ref="F961:F998" si="30">ROUND((O961-E961)/365.25,2)</f>
        <v>#VALUE!</v>
      </c>
      <c r="G961" t="str">
        <f>LEFT(loaded!O961,3)</f>
        <v/>
      </c>
      <c r="H961" s="67" t="str">
        <f>_xlfn.IFNA(INDEX(cntry_codes,MATCH(loaded!Q961,countries,0)),IF(loaded!Q961="","0003",""))</f>
        <v>0003</v>
      </c>
      <c r="I961" t="e">
        <f>INDEX(atsi_codes,MATCH(loaded!S961,atsi,0))</f>
        <v>#N/A</v>
      </c>
      <c r="J961" t="e">
        <f>INDEX(lang_codes,MATCH(loaded!U961,lang,0))</f>
        <v>#N/A</v>
      </c>
      <c r="K961" s="6">
        <f>loaded!W961</f>
        <v>0</v>
      </c>
      <c r="L961" t="e">
        <f>INDEX(us_acc_codes,MATCH(loaded!Y961,us_acc,0))</f>
        <v>#N/A</v>
      </c>
      <c r="M961" t="e">
        <f>INDEX(client_codes,MATCH(loaded!AA961,client,0))</f>
        <v>#N/A</v>
      </c>
      <c r="N961" t="e">
        <f>INDEX(src_ref_codes,MATCH(loaded!AC961,src_ref,0))</f>
        <v>#N/A</v>
      </c>
      <c r="O961" s="89" t="e">
        <f>IF(stats!$Y$13,DATE(RIGHT(loaded!AE961,4),MID(loaded!AE961,3,2),LEFT(loaded!AE961,2)),DATE(RIGHT(loaded!AE961,4),MID(loaded!AE961,4,2),LEFT(loaded!AE961,2)))</f>
        <v>#VALUE!</v>
      </c>
      <c r="P961" s="89" t="e">
        <f>IF(stats!$Y$13,DATE(RIGHT(loaded!AG961,4),MID(loaded!AG961,3,2),LEFT(loaded!AG961,2)),DATE(RIGHT(loaded!AG961,4),MID(loaded!AG961,4,2),LEFT(loaded!AG961,2)))</f>
        <v>#VALUE!</v>
      </c>
      <c r="Q961" s="67" t="e">
        <f t="shared" ref="Q961:Q998" si="31">IF(P961&lt;&gt;"",P961-O961,"")</f>
        <v>#VALUE!</v>
      </c>
      <c r="R961" t="e">
        <f>INDEX(reces_codes,MATCH(loaded!AI961,reason,0))</f>
        <v>#N/A</v>
      </c>
      <c r="S961" t="e">
        <f>INDEX(TDS_codes,MATCH(loaded!AK961,TDS,0))</f>
        <v>#N/A</v>
      </c>
      <c r="T961" t="e">
        <f>IF(M961=2,"",INDEX(method_codes,MATCH(loaded!AM961,method,0)))</f>
        <v>#N/A</v>
      </c>
      <c r="U961" t="e">
        <f>IF(M961=2,"",INDEX(inj_codes,MATCH(loaded!AO961,inj,0)))</f>
        <v>#N/A</v>
      </c>
      <c r="V961" t="e">
        <f>IF(M961=2,"",INDEX(drug_codes,MATCH(loaded!AQ961,drug,0)))</f>
        <v>#N/A</v>
      </c>
      <c r="W961" t="e">
        <f>IF(M961=2,"",_xlfn.IFNA(INDEX(drug_codes,MATCH(loaded!AS961,drug,0)),""))</f>
        <v>#N/A</v>
      </c>
      <c r="X961" t="e">
        <f>IF(M961=2,"",_xlfn.IFNA(INDEX(drug_codes,MATCH(loaded!AU961,drug,0)),""))</f>
        <v>#N/A</v>
      </c>
      <c r="Y961" t="e">
        <f>IF(M961=2,"",_xlfn.IFNA(INDEX(drug_codes,MATCH(loaded!AW961,drug,0)),""))</f>
        <v>#N/A</v>
      </c>
      <c r="Z961" t="e">
        <f>IF(M961=2,"",_xlfn.IFNA(INDEX(drug_codes,MATCH(loaded!AY961,drug,0)),""))</f>
        <v>#N/A</v>
      </c>
      <c r="AA961" t="e">
        <f>IF(M961=2,"",_xlfn.IFNA(INDEX(drug_codes,MATCH(loaded!BA961,drug,0)),""))</f>
        <v>#N/A</v>
      </c>
      <c r="AB961" t="e">
        <f>INDEX(MTT_codes,MATCH(loaded!BC961,MTT,0))</f>
        <v>#N/A</v>
      </c>
      <c r="AC961" t="str">
        <f>_xlfn.IFNA(INDEX(MTT_codes,MATCH(loaded!BE961,MTT,0)),"")</f>
        <v/>
      </c>
      <c r="AD961" t="str">
        <f>_xlfn.IFNA(INDEX(MTT_codes,MATCH(loaded!BG961,MTT,0)),"")</f>
        <v/>
      </c>
      <c r="AE961" t="str">
        <f>_xlfn.IFNA(INDEX(MTT_codes,MATCH(loaded!BI961,MTT,0)),"")</f>
        <v/>
      </c>
      <c r="AF961" t="str">
        <f>_xlfn.IFNA(INDEX(MTT_codes,MATCH(loaded!BK961,MTT,0)),"")</f>
        <v/>
      </c>
      <c r="AG961" t="str">
        <f>_xlfn.IFNA(INDEX(MTT_codes,MATCH(loaded!BM961,MTT,0)),"")</f>
        <v/>
      </c>
      <c r="AH961" t="e">
        <f>INDEX(liv_ar_codes,MATCH(loaded!BO961,liv_ar,0))</f>
        <v>#N/A</v>
      </c>
      <c r="AI961" t="str">
        <f>_xlfn.IFNA(INDEX(MTT_codes,MATCH(loaded!BQ961,MTT,0)),"")</f>
        <v/>
      </c>
      <c r="AJ961">
        <f>_xlfn.IFNA(INDEX(mental_codes,MATCH(loaded!BS961,mental,0)),9)</f>
        <v>9</v>
      </c>
    </row>
    <row r="962" spans="2:36">
      <c r="B962">
        <f>loaded!C962</f>
        <v>0</v>
      </c>
      <c r="C962">
        <f>loaded!I962</f>
        <v>0</v>
      </c>
      <c r="D962">
        <f>IF(loaded!K962="Male",1,IF(loaded!K962="Female",2,9))</f>
        <v>9</v>
      </c>
      <c r="E962" s="89" t="e">
        <f>IF(stats!$Y$13,DATE(RIGHT(loaded!M962,4),MID(loaded!M962,3,2),LEFT(loaded!M962,2)),DATE(RIGHT(loaded!M962,4), MID(loaded!M962,4,2),LEFT(loaded!M962,2)))</f>
        <v>#VALUE!</v>
      </c>
      <c r="F962" s="67" t="e">
        <f t="shared" si="30"/>
        <v>#VALUE!</v>
      </c>
      <c r="G962" t="str">
        <f>LEFT(loaded!O962,3)</f>
        <v/>
      </c>
      <c r="H962" s="67" t="str">
        <f>_xlfn.IFNA(INDEX(cntry_codes,MATCH(loaded!Q962,countries,0)),IF(loaded!Q962="","0003",""))</f>
        <v>0003</v>
      </c>
      <c r="I962" t="e">
        <f>INDEX(atsi_codes,MATCH(loaded!S962,atsi,0))</f>
        <v>#N/A</v>
      </c>
      <c r="J962" t="e">
        <f>INDEX(lang_codes,MATCH(loaded!U962,lang,0))</f>
        <v>#N/A</v>
      </c>
      <c r="K962" s="6">
        <f>loaded!W962</f>
        <v>0</v>
      </c>
      <c r="L962" t="e">
        <f>INDEX(us_acc_codes,MATCH(loaded!Y962,us_acc,0))</f>
        <v>#N/A</v>
      </c>
      <c r="M962" t="e">
        <f>INDEX(client_codes,MATCH(loaded!AA962,client,0))</f>
        <v>#N/A</v>
      </c>
      <c r="N962" t="e">
        <f>INDEX(src_ref_codes,MATCH(loaded!AC962,src_ref,0))</f>
        <v>#N/A</v>
      </c>
      <c r="O962" s="89" t="e">
        <f>IF(stats!$Y$13,DATE(RIGHT(loaded!AE962,4),MID(loaded!AE962,3,2),LEFT(loaded!AE962,2)),DATE(RIGHT(loaded!AE962,4),MID(loaded!AE962,4,2),LEFT(loaded!AE962,2)))</f>
        <v>#VALUE!</v>
      </c>
      <c r="P962" s="89" t="e">
        <f>IF(stats!$Y$13,DATE(RIGHT(loaded!AG962,4),MID(loaded!AG962,3,2),LEFT(loaded!AG962,2)),DATE(RIGHT(loaded!AG962,4),MID(loaded!AG962,4,2),LEFT(loaded!AG962,2)))</f>
        <v>#VALUE!</v>
      </c>
      <c r="Q962" s="67" t="e">
        <f t="shared" si="31"/>
        <v>#VALUE!</v>
      </c>
      <c r="R962" t="e">
        <f>INDEX(reces_codes,MATCH(loaded!AI962,reason,0))</f>
        <v>#N/A</v>
      </c>
      <c r="S962" t="e">
        <f>INDEX(TDS_codes,MATCH(loaded!AK962,TDS,0))</f>
        <v>#N/A</v>
      </c>
      <c r="T962" t="e">
        <f>IF(M962=2,"",INDEX(method_codes,MATCH(loaded!AM962,method,0)))</f>
        <v>#N/A</v>
      </c>
      <c r="U962" t="e">
        <f>IF(M962=2,"",INDEX(inj_codes,MATCH(loaded!AO962,inj,0)))</f>
        <v>#N/A</v>
      </c>
      <c r="V962" t="e">
        <f>IF(M962=2,"",INDEX(drug_codes,MATCH(loaded!AQ962,drug,0)))</f>
        <v>#N/A</v>
      </c>
      <c r="W962" t="e">
        <f>IF(M962=2,"",_xlfn.IFNA(INDEX(drug_codes,MATCH(loaded!AS962,drug,0)),""))</f>
        <v>#N/A</v>
      </c>
      <c r="X962" t="e">
        <f>IF(M962=2,"",_xlfn.IFNA(INDEX(drug_codes,MATCH(loaded!AU962,drug,0)),""))</f>
        <v>#N/A</v>
      </c>
      <c r="Y962" t="e">
        <f>IF(M962=2,"",_xlfn.IFNA(INDEX(drug_codes,MATCH(loaded!AW962,drug,0)),""))</f>
        <v>#N/A</v>
      </c>
      <c r="Z962" t="e">
        <f>IF(M962=2,"",_xlfn.IFNA(INDEX(drug_codes,MATCH(loaded!AY962,drug,0)),""))</f>
        <v>#N/A</v>
      </c>
      <c r="AA962" t="e">
        <f>IF(M962=2,"",_xlfn.IFNA(INDEX(drug_codes,MATCH(loaded!BA962,drug,0)),""))</f>
        <v>#N/A</v>
      </c>
      <c r="AB962" t="e">
        <f>INDEX(MTT_codes,MATCH(loaded!BC962,MTT,0))</f>
        <v>#N/A</v>
      </c>
      <c r="AC962" t="str">
        <f>_xlfn.IFNA(INDEX(MTT_codes,MATCH(loaded!BE962,MTT,0)),"")</f>
        <v/>
      </c>
      <c r="AD962" t="str">
        <f>_xlfn.IFNA(INDEX(MTT_codes,MATCH(loaded!BG962,MTT,0)),"")</f>
        <v/>
      </c>
      <c r="AE962" t="str">
        <f>_xlfn.IFNA(INDEX(MTT_codes,MATCH(loaded!BI962,MTT,0)),"")</f>
        <v/>
      </c>
      <c r="AF962" t="str">
        <f>_xlfn.IFNA(INDEX(MTT_codes,MATCH(loaded!BK962,MTT,0)),"")</f>
        <v/>
      </c>
      <c r="AG962" t="str">
        <f>_xlfn.IFNA(INDEX(MTT_codes,MATCH(loaded!BM962,MTT,0)),"")</f>
        <v/>
      </c>
      <c r="AH962" t="e">
        <f>INDEX(liv_ar_codes,MATCH(loaded!BO962,liv_ar,0))</f>
        <v>#N/A</v>
      </c>
      <c r="AI962" t="str">
        <f>_xlfn.IFNA(INDEX(MTT_codes,MATCH(loaded!BQ962,MTT,0)),"")</f>
        <v/>
      </c>
      <c r="AJ962">
        <f>_xlfn.IFNA(INDEX(mental_codes,MATCH(loaded!BS962,mental,0)),9)</f>
        <v>9</v>
      </c>
    </row>
    <row r="963" spans="2:36">
      <c r="B963">
        <f>loaded!C963</f>
        <v>0</v>
      </c>
      <c r="C963">
        <f>loaded!I963</f>
        <v>0</v>
      </c>
      <c r="D963">
        <f>IF(loaded!K963="Male",1,IF(loaded!K963="Female",2,9))</f>
        <v>9</v>
      </c>
      <c r="E963" s="89" t="e">
        <f>IF(stats!$Y$13,DATE(RIGHT(loaded!M963,4),MID(loaded!M963,3,2),LEFT(loaded!M963,2)),DATE(RIGHT(loaded!M963,4), MID(loaded!M963,4,2),LEFT(loaded!M963,2)))</f>
        <v>#VALUE!</v>
      </c>
      <c r="F963" s="67" t="e">
        <f t="shared" si="30"/>
        <v>#VALUE!</v>
      </c>
      <c r="G963" t="str">
        <f>LEFT(loaded!O963,3)</f>
        <v/>
      </c>
      <c r="H963" s="67" t="str">
        <f>_xlfn.IFNA(INDEX(cntry_codes,MATCH(loaded!Q963,countries,0)),IF(loaded!Q963="","0003",""))</f>
        <v>0003</v>
      </c>
      <c r="I963" t="e">
        <f>INDEX(atsi_codes,MATCH(loaded!S963,atsi,0))</f>
        <v>#N/A</v>
      </c>
      <c r="J963" t="e">
        <f>INDEX(lang_codes,MATCH(loaded!U963,lang,0))</f>
        <v>#N/A</v>
      </c>
      <c r="K963" s="6">
        <f>loaded!W963</f>
        <v>0</v>
      </c>
      <c r="L963" t="e">
        <f>INDEX(us_acc_codes,MATCH(loaded!Y963,us_acc,0))</f>
        <v>#N/A</v>
      </c>
      <c r="M963" t="e">
        <f>INDEX(client_codes,MATCH(loaded!AA963,client,0))</f>
        <v>#N/A</v>
      </c>
      <c r="N963" t="e">
        <f>INDEX(src_ref_codes,MATCH(loaded!AC963,src_ref,0))</f>
        <v>#N/A</v>
      </c>
      <c r="O963" s="89" t="e">
        <f>IF(stats!$Y$13,DATE(RIGHT(loaded!AE963,4),MID(loaded!AE963,3,2),LEFT(loaded!AE963,2)),DATE(RIGHT(loaded!AE963,4),MID(loaded!AE963,4,2),LEFT(loaded!AE963,2)))</f>
        <v>#VALUE!</v>
      </c>
      <c r="P963" s="89" t="e">
        <f>IF(stats!$Y$13,DATE(RIGHT(loaded!AG963,4),MID(loaded!AG963,3,2),LEFT(loaded!AG963,2)),DATE(RIGHT(loaded!AG963,4),MID(loaded!AG963,4,2),LEFT(loaded!AG963,2)))</f>
        <v>#VALUE!</v>
      </c>
      <c r="Q963" s="67" t="e">
        <f t="shared" si="31"/>
        <v>#VALUE!</v>
      </c>
      <c r="R963" t="e">
        <f>INDEX(reces_codes,MATCH(loaded!AI963,reason,0))</f>
        <v>#N/A</v>
      </c>
      <c r="S963" t="e">
        <f>INDEX(TDS_codes,MATCH(loaded!AK963,TDS,0))</f>
        <v>#N/A</v>
      </c>
      <c r="T963" t="e">
        <f>IF(M963=2,"",INDEX(method_codes,MATCH(loaded!AM963,method,0)))</f>
        <v>#N/A</v>
      </c>
      <c r="U963" t="e">
        <f>IF(M963=2,"",INDEX(inj_codes,MATCH(loaded!AO963,inj,0)))</f>
        <v>#N/A</v>
      </c>
      <c r="V963" t="e">
        <f>IF(M963=2,"",INDEX(drug_codes,MATCH(loaded!AQ963,drug,0)))</f>
        <v>#N/A</v>
      </c>
      <c r="W963" t="e">
        <f>IF(M963=2,"",_xlfn.IFNA(INDEX(drug_codes,MATCH(loaded!AS963,drug,0)),""))</f>
        <v>#N/A</v>
      </c>
      <c r="X963" t="e">
        <f>IF(M963=2,"",_xlfn.IFNA(INDEX(drug_codes,MATCH(loaded!AU963,drug,0)),""))</f>
        <v>#N/A</v>
      </c>
      <c r="Y963" t="e">
        <f>IF(M963=2,"",_xlfn.IFNA(INDEX(drug_codes,MATCH(loaded!AW963,drug,0)),""))</f>
        <v>#N/A</v>
      </c>
      <c r="Z963" t="e">
        <f>IF(M963=2,"",_xlfn.IFNA(INDEX(drug_codes,MATCH(loaded!AY963,drug,0)),""))</f>
        <v>#N/A</v>
      </c>
      <c r="AA963" t="e">
        <f>IF(M963=2,"",_xlfn.IFNA(INDEX(drug_codes,MATCH(loaded!BA963,drug,0)),""))</f>
        <v>#N/A</v>
      </c>
      <c r="AB963" t="e">
        <f>INDEX(MTT_codes,MATCH(loaded!BC963,MTT,0))</f>
        <v>#N/A</v>
      </c>
      <c r="AC963" t="str">
        <f>_xlfn.IFNA(INDEX(MTT_codes,MATCH(loaded!BE963,MTT,0)),"")</f>
        <v/>
      </c>
      <c r="AD963" t="str">
        <f>_xlfn.IFNA(INDEX(MTT_codes,MATCH(loaded!BG963,MTT,0)),"")</f>
        <v/>
      </c>
      <c r="AE963" t="str">
        <f>_xlfn.IFNA(INDEX(MTT_codes,MATCH(loaded!BI963,MTT,0)),"")</f>
        <v/>
      </c>
      <c r="AF963" t="str">
        <f>_xlfn.IFNA(INDEX(MTT_codes,MATCH(loaded!BK963,MTT,0)),"")</f>
        <v/>
      </c>
      <c r="AG963" t="str">
        <f>_xlfn.IFNA(INDEX(MTT_codes,MATCH(loaded!BM963,MTT,0)),"")</f>
        <v/>
      </c>
      <c r="AH963" t="e">
        <f>INDEX(liv_ar_codes,MATCH(loaded!BO963,liv_ar,0))</f>
        <v>#N/A</v>
      </c>
      <c r="AI963" t="str">
        <f>_xlfn.IFNA(INDEX(MTT_codes,MATCH(loaded!BQ963,MTT,0)),"")</f>
        <v/>
      </c>
      <c r="AJ963">
        <f>_xlfn.IFNA(INDEX(mental_codes,MATCH(loaded!BS963,mental,0)),9)</f>
        <v>9</v>
      </c>
    </row>
    <row r="964" spans="2:36">
      <c r="B964">
        <f>loaded!C964</f>
        <v>0</v>
      </c>
      <c r="C964">
        <f>loaded!I964</f>
        <v>0</v>
      </c>
      <c r="D964">
        <f>IF(loaded!K964="Male",1,IF(loaded!K964="Female",2,9))</f>
        <v>9</v>
      </c>
      <c r="E964" s="89" t="e">
        <f>IF(stats!$Y$13,DATE(RIGHT(loaded!M964,4),MID(loaded!M964,3,2),LEFT(loaded!M964,2)),DATE(RIGHT(loaded!M964,4), MID(loaded!M964,4,2),LEFT(loaded!M964,2)))</f>
        <v>#VALUE!</v>
      </c>
      <c r="F964" s="67" t="e">
        <f t="shared" si="30"/>
        <v>#VALUE!</v>
      </c>
      <c r="G964" t="str">
        <f>LEFT(loaded!O964,3)</f>
        <v/>
      </c>
      <c r="H964" s="67" t="str">
        <f>_xlfn.IFNA(INDEX(cntry_codes,MATCH(loaded!Q964,countries,0)),IF(loaded!Q964="","0003",""))</f>
        <v>0003</v>
      </c>
      <c r="I964" t="e">
        <f>INDEX(atsi_codes,MATCH(loaded!S964,atsi,0))</f>
        <v>#N/A</v>
      </c>
      <c r="J964" t="e">
        <f>INDEX(lang_codes,MATCH(loaded!U964,lang,0))</f>
        <v>#N/A</v>
      </c>
      <c r="K964" s="6">
        <f>loaded!W964</f>
        <v>0</v>
      </c>
      <c r="L964" t="e">
        <f>INDEX(us_acc_codes,MATCH(loaded!Y964,us_acc,0))</f>
        <v>#N/A</v>
      </c>
      <c r="M964" t="e">
        <f>INDEX(client_codes,MATCH(loaded!AA964,client,0))</f>
        <v>#N/A</v>
      </c>
      <c r="N964" t="e">
        <f>INDEX(src_ref_codes,MATCH(loaded!AC964,src_ref,0))</f>
        <v>#N/A</v>
      </c>
      <c r="O964" s="89" t="e">
        <f>IF(stats!$Y$13,DATE(RIGHT(loaded!AE964,4),MID(loaded!AE964,3,2),LEFT(loaded!AE964,2)),DATE(RIGHT(loaded!AE964,4),MID(loaded!AE964,4,2),LEFT(loaded!AE964,2)))</f>
        <v>#VALUE!</v>
      </c>
      <c r="P964" s="89" t="e">
        <f>IF(stats!$Y$13,DATE(RIGHT(loaded!AG964,4),MID(loaded!AG964,3,2),LEFT(loaded!AG964,2)),DATE(RIGHT(loaded!AG964,4),MID(loaded!AG964,4,2),LEFT(loaded!AG964,2)))</f>
        <v>#VALUE!</v>
      </c>
      <c r="Q964" s="67" t="e">
        <f t="shared" si="31"/>
        <v>#VALUE!</v>
      </c>
      <c r="R964" t="e">
        <f>INDEX(reces_codes,MATCH(loaded!AI964,reason,0))</f>
        <v>#N/A</v>
      </c>
      <c r="S964" t="e">
        <f>INDEX(TDS_codes,MATCH(loaded!AK964,TDS,0))</f>
        <v>#N/A</v>
      </c>
      <c r="T964" t="e">
        <f>IF(M964=2,"",INDEX(method_codes,MATCH(loaded!AM964,method,0)))</f>
        <v>#N/A</v>
      </c>
      <c r="U964" t="e">
        <f>IF(M964=2,"",INDEX(inj_codes,MATCH(loaded!AO964,inj,0)))</f>
        <v>#N/A</v>
      </c>
      <c r="V964" t="e">
        <f>IF(M964=2,"",INDEX(drug_codes,MATCH(loaded!AQ964,drug,0)))</f>
        <v>#N/A</v>
      </c>
      <c r="W964" t="e">
        <f>IF(M964=2,"",_xlfn.IFNA(INDEX(drug_codes,MATCH(loaded!AS964,drug,0)),""))</f>
        <v>#N/A</v>
      </c>
      <c r="X964" t="e">
        <f>IF(M964=2,"",_xlfn.IFNA(INDEX(drug_codes,MATCH(loaded!AU964,drug,0)),""))</f>
        <v>#N/A</v>
      </c>
      <c r="Y964" t="e">
        <f>IF(M964=2,"",_xlfn.IFNA(INDEX(drug_codes,MATCH(loaded!AW964,drug,0)),""))</f>
        <v>#N/A</v>
      </c>
      <c r="Z964" t="e">
        <f>IF(M964=2,"",_xlfn.IFNA(INDEX(drug_codes,MATCH(loaded!AY964,drug,0)),""))</f>
        <v>#N/A</v>
      </c>
      <c r="AA964" t="e">
        <f>IF(M964=2,"",_xlfn.IFNA(INDEX(drug_codes,MATCH(loaded!BA964,drug,0)),""))</f>
        <v>#N/A</v>
      </c>
      <c r="AB964" t="e">
        <f>INDEX(MTT_codes,MATCH(loaded!BC964,MTT,0))</f>
        <v>#N/A</v>
      </c>
      <c r="AC964" t="str">
        <f>_xlfn.IFNA(INDEX(MTT_codes,MATCH(loaded!BE964,MTT,0)),"")</f>
        <v/>
      </c>
      <c r="AD964" t="str">
        <f>_xlfn.IFNA(INDEX(MTT_codes,MATCH(loaded!BG964,MTT,0)),"")</f>
        <v/>
      </c>
      <c r="AE964" t="str">
        <f>_xlfn.IFNA(INDEX(MTT_codes,MATCH(loaded!BI964,MTT,0)),"")</f>
        <v/>
      </c>
      <c r="AF964" t="str">
        <f>_xlfn.IFNA(INDEX(MTT_codes,MATCH(loaded!BK964,MTT,0)),"")</f>
        <v/>
      </c>
      <c r="AG964" t="str">
        <f>_xlfn.IFNA(INDEX(MTT_codes,MATCH(loaded!BM964,MTT,0)),"")</f>
        <v/>
      </c>
      <c r="AH964" t="e">
        <f>INDEX(liv_ar_codes,MATCH(loaded!BO964,liv_ar,0))</f>
        <v>#N/A</v>
      </c>
      <c r="AI964" t="str">
        <f>_xlfn.IFNA(INDEX(MTT_codes,MATCH(loaded!BQ964,MTT,0)),"")</f>
        <v/>
      </c>
      <c r="AJ964">
        <f>_xlfn.IFNA(INDEX(mental_codes,MATCH(loaded!BS964,mental,0)),9)</f>
        <v>9</v>
      </c>
    </row>
    <row r="965" spans="2:36">
      <c r="B965">
        <f>loaded!C965</f>
        <v>0</v>
      </c>
      <c r="C965">
        <f>loaded!I965</f>
        <v>0</v>
      </c>
      <c r="D965">
        <f>IF(loaded!K965="Male",1,IF(loaded!K965="Female",2,9))</f>
        <v>9</v>
      </c>
      <c r="E965" s="89" t="e">
        <f>IF(stats!$Y$13,DATE(RIGHT(loaded!M965,4),MID(loaded!M965,3,2),LEFT(loaded!M965,2)),DATE(RIGHT(loaded!M965,4), MID(loaded!M965,4,2),LEFT(loaded!M965,2)))</f>
        <v>#VALUE!</v>
      </c>
      <c r="F965" s="67" t="e">
        <f t="shared" si="30"/>
        <v>#VALUE!</v>
      </c>
      <c r="G965" t="str">
        <f>LEFT(loaded!O965,3)</f>
        <v/>
      </c>
      <c r="H965" s="67" t="str">
        <f>_xlfn.IFNA(INDEX(cntry_codes,MATCH(loaded!Q965,countries,0)),IF(loaded!Q965="","0003",""))</f>
        <v>0003</v>
      </c>
      <c r="I965" t="e">
        <f>INDEX(atsi_codes,MATCH(loaded!S965,atsi,0))</f>
        <v>#N/A</v>
      </c>
      <c r="J965" t="e">
        <f>INDEX(lang_codes,MATCH(loaded!U965,lang,0))</f>
        <v>#N/A</v>
      </c>
      <c r="K965" s="6">
        <f>loaded!W965</f>
        <v>0</v>
      </c>
      <c r="L965" t="e">
        <f>INDEX(us_acc_codes,MATCH(loaded!Y965,us_acc,0))</f>
        <v>#N/A</v>
      </c>
      <c r="M965" t="e">
        <f>INDEX(client_codes,MATCH(loaded!AA965,client,0))</f>
        <v>#N/A</v>
      </c>
      <c r="N965" t="e">
        <f>INDEX(src_ref_codes,MATCH(loaded!AC965,src_ref,0))</f>
        <v>#N/A</v>
      </c>
      <c r="O965" s="89" t="e">
        <f>IF(stats!$Y$13,DATE(RIGHT(loaded!AE965,4),MID(loaded!AE965,3,2),LEFT(loaded!AE965,2)),DATE(RIGHT(loaded!AE965,4),MID(loaded!AE965,4,2),LEFT(loaded!AE965,2)))</f>
        <v>#VALUE!</v>
      </c>
      <c r="P965" s="89" t="e">
        <f>IF(stats!$Y$13,DATE(RIGHT(loaded!AG965,4),MID(loaded!AG965,3,2),LEFT(loaded!AG965,2)),DATE(RIGHT(loaded!AG965,4),MID(loaded!AG965,4,2),LEFT(loaded!AG965,2)))</f>
        <v>#VALUE!</v>
      </c>
      <c r="Q965" s="67" t="e">
        <f t="shared" si="31"/>
        <v>#VALUE!</v>
      </c>
      <c r="R965" t="e">
        <f>INDEX(reces_codes,MATCH(loaded!AI965,reason,0))</f>
        <v>#N/A</v>
      </c>
      <c r="S965" t="e">
        <f>INDEX(TDS_codes,MATCH(loaded!AK965,TDS,0))</f>
        <v>#N/A</v>
      </c>
      <c r="T965" t="e">
        <f>IF(M965=2,"",INDEX(method_codes,MATCH(loaded!AM965,method,0)))</f>
        <v>#N/A</v>
      </c>
      <c r="U965" t="e">
        <f>IF(M965=2,"",INDEX(inj_codes,MATCH(loaded!AO965,inj,0)))</f>
        <v>#N/A</v>
      </c>
      <c r="V965" t="e">
        <f>IF(M965=2,"",INDEX(drug_codes,MATCH(loaded!AQ965,drug,0)))</f>
        <v>#N/A</v>
      </c>
      <c r="W965" t="e">
        <f>IF(M965=2,"",_xlfn.IFNA(INDEX(drug_codes,MATCH(loaded!AS965,drug,0)),""))</f>
        <v>#N/A</v>
      </c>
      <c r="X965" t="e">
        <f>IF(M965=2,"",_xlfn.IFNA(INDEX(drug_codes,MATCH(loaded!AU965,drug,0)),""))</f>
        <v>#N/A</v>
      </c>
      <c r="Y965" t="e">
        <f>IF(M965=2,"",_xlfn.IFNA(INDEX(drug_codes,MATCH(loaded!AW965,drug,0)),""))</f>
        <v>#N/A</v>
      </c>
      <c r="Z965" t="e">
        <f>IF(M965=2,"",_xlfn.IFNA(INDEX(drug_codes,MATCH(loaded!AY965,drug,0)),""))</f>
        <v>#N/A</v>
      </c>
      <c r="AA965" t="e">
        <f>IF(M965=2,"",_xlfn.IFNA(INDEX(drug_codes,MATCH(loaded!BA965,drug,0)),""))</f>
        <v>#N/A</v>
      </c>
      <c r="AB965" t="e">
        <f>INDEX(MTT_codes,MATCH(loaded!BC965,MTT,0))</f>
        <v>#N/A</v>
      </c>
      <c r="AC965" t="str">
        <f>_xlfn.IFNA(INDEX(MTT_codes,MATCH(loaded!BE965,MTT,0)),"")</f>
        <v/>
      </c>
      <c r="AD965" t="str">
        <f>_xlfn.IFNA(INDEX(MTT_codes,MATCH(loaded!BG965,MTT,0)),"")</f>
        <v/>
      </c>
      <c r="AE965" t="str">
        <f>_xlfn.IFNA(INDEX(MTT_codes,MATCH(loaded!BI965,MTT,0)),"")</f>
        <v/>
      </c>
      <c r="AF965" t="str">
        <f>_xlfn.IFNA(INDEX(MTT_codes,MATCH(loaded!BK965,MTT,0)),"")</f>
        <v/>
      </c>
      <c r="AG965" t="str">
        <f>_xlfn.IFNA(INDEX(MTT_codes,MATCH(loaded!BM965,MTT,0)),"")</f>
        <v/>
      </c>
      <c r="AH965" t="e">
        <f>INDEX(liv_ar_codes,MATCH(loaded!BO965,liv_ar,0))</f>
        <v>#N/A</v>
      </c>
      <c r="AI965" t="str">
        <f>_xlfn.IFNA(INDEX(MTT_codes,MATCH(loaded!BQ965,MTT,0)),"")</f>
        <v/>
      </c>
      <c r="AJ965">
        <f>_xlfn.IFNA(INDEX(mental_codes,MATCH(loaded!BS965,mental,0)),9)</f>
        <v>9</v>
      </c>
    </row>
    <row r="966" spans="2:36">
      <c r="B966">
        <f>loaded!C966</f>
        <v>0</v>
      </c>
      <c r="C966">
        <f>loaded!I966</f>
        <v>0</v>
      </c>
      <c r="D966">
        <f>IF(loaded!K966="Male",1,IF(loaded!K966="Female",2,9))</f>
        <v>9</v>
      </c>
      <c r="E966" s="89" t="e">
        <f>IF(stats!$Y$13,DATE(RIGHT(loaded!M966,4),MID(loaded!M966,3,2),LEFT(loaded!M966,2)),DATE(RIGHT(loaded!M966,4), MID(loaded!M966,4,2),LEFT(loaded!M966,2)))</f>
        <v>#VALUE!</v>
      </c>
      <c r="F966" s="67" t="e">
        <f t="shared" si="30"/>
        <v>#VALUE!</v>
      </c>
      <c r="G966" t="str">
        <f>LEFT(loaded!O966,3)</f>
        <v/>
      </c>
      <c r="H966" s="67" t="str">
        <f>_xlfn.IFNA(INDEX(cntry_codes,MATCH(loaded!Q966,countries,0)),IF(loaded!Q966="","0003",""))</f>
        <v>0003</v>
      </c>
      <c r="I966" t="e">
        <f>INDEX(atsi_codes,MATCH(loaded!S966,atsi,0))</f>
        <v>#N/A</v>
      </c>
      <c r="J966" t="e">
        <f>INDEX(lang_codes,MATCH(loaded!U966,lang,0))</f>
        <v>#N/A</v>
      </c>
      <c r="K966" s="6">
        <f>loaded!W966</f>
        <v>0</v>
      </c>
      <c r="L966" t="e">
        <f>INDEX(us_acc_codes,MATCH(loaded!Y966,us_acc,0))</f>
        <v>#N/A</v>
      </c>
      <c r="M966" t="e">
        <f>INDEX(client_codes,MATCH(loaded!AA966,client,0))</f>
        <v>#N/A</v>
      </c>
      <c r="N966" t="e">
        <f>INDEX(src_ref_codes,MATCH(loaded!AC966,src_ref,0))</f>
        <v>#N/A</v>
      </c>
      <c r="O966" s="89" t="e">
        <f>IF(stats!$Y$13,DATE(RIGHT(loaded!AE966,4),MID(loaded!AE966,3,2),LEFT(loaded!AE966,2)),DATE(RIGHT(loaded!AE966,4),MID(loaded!AE966,4,2),LEFT(loaded!AE966,2)))</f>
        <v>#VALUE!</v>
      </c>
      <c r="P966" s="89" t="e">
        <f>IF(stats!$Y$13,DATE(RIGHT(loaded!AG966,4),MID(loaded!AG966,3,2),LEFT(loaded!AG966,2)),DATE(RIGHT(loaded!AG966,4),MID(loaded!AG966,4,2),LEFT(loaded!AG966,2)))</f>
        <v>#VALUE!</v>
      </c>
      <c r="Q966" s="67" t="e">
        <f t="shared" si="31"/>
        <v>#VALUE!</v>
      </c>
      <c r="R966" t="e">
        <f>INDEX(reces_codes,MATCH(loaded!AI966,reason,0))</f>
        <v>#N/A</v>
      </c>
      <c r="S966" t="e">
        <f>INDEX(TDS_codes,MATCH(loaded!AK966,TDS,0))</f>
        <v>#N/A</v>
      </c>
      <c r="T966" t="e">
        <f>IF(M966=2,"",INDEX(method_codes,MATCH(loaded!AM966,method,0)))</f>
        <v>#N/A</v>
      </c>
      <c r="U966" t="e">
        <f>IF(M966=2,"",INDEX(inj_codes,MATCH(loaded!AO966,inj,0)))</f>
        <v>#N/A</v>
      </c>
      <c r="V966" t="e">
        <f>IF(M966=2,"",INDEX(drug_codes,MATCH(loaded!AQ966,drug,0)))</f>
        <v>#N/A</v>
      </c>
      <c r="W966" t="e">
        <f>IF(M966=2,"",_xlfn.IFNA(INDEX(drug_codes,MATCH(loaded!AS966,drug,0)),""))</f>
        <v>#N/A</v>
      </c>
      <c r="X966" t="e">
        <f>IF(M966=2,"",_xlfn.IFNA(INDEX(drug_codes,MATCH(loaded!AU966,drug,0)),""))</f>
        <v>#N/A</v>
      </c>
      <c r="Y966" t="e">
        <f>IF(M966=2,"",_xlfn.IFNA(INDEX(drug_codes,MATCH(loaded!AW966,drug,0)),""))</f>
        <v>#N/A</v>
      </c>
      <c r="Z966" t="e">
        <f>IF(M966=2,"",_xlfn.IFNA(INDEX(drug_codes,MATCH(loaded!AY966,drug,0)),""))</f>
        <v>#N/A</v>
      </c>
      <c r="AA966" t="e">
        <f>IF(M966=2,"",_xlfn.IFNA(INDEX(drug_codes,MATCH(loaded!BA966,drug,0)),""))</f>
        <v>#N/A</v>
      </c>
      <c r="AB966" t="e">
        <f>INDEX(MTT_codes,MATCH(loaded!BC966,MTT,0))</f>
        <v>#N/A</v>
      </c>
      <c r="AC966" t="str">
        <f>_xlfn.IFNA(INDEX(MTT_codes,MATCH(loaded!BE966,MTT,0)),"")</f>
        <v/>
      </c>
      <c r="AD966" t="str">
        <f>_xlfn.IFNA(INDEX(MTT_codes,MATCH(loaded!BG966,MTT,0)),"")</f>
        <v/>
      </c>
      <c r="AE966" t="str">
        <f>_xlfn.IFNA(INDEX(MTT_codes,MATCH(loaded!BI966,MTT,0)),"")</f>
        <v/>
      </c>
      <c r="AF966" t="str">
        <f>_xlfn.IFNA(INDEX(MTT_codes,MATCH(loaded!BK966,MTT,0)),"")</f>
        <v/>
      </c>
      <c r="AG966" t="str">
        <f>_xlfn.IFNA(INDEX(MTT_codes,MATCH(loaded!BM966,MTT,0)),"")</f>
        <v/>
      </c>
      <c r="AH966" t="e">
        <f>INDEX(liv_ar_codes,MATCH(loaded!BO966,liv_ar,0))</f>
        <v>#N/A</v>
      </c>
      <c r="AI966" t="str">
        <f>_xlfn.IFNA(INDEX(MTT_codes,MATCH(loaded!BQ966,MTT,0)),"")</f>
        <v/>
      </c>
      <c r="AJ966">
        <f>_xlfn.IFNA(INDEX(mental_codes,MATCH(loaded!BS966,mental,0)),9)</f>
        <v>9</v>
      </c>
    </row>
    <row r="967" spans="2:36">
      <c r="B967">
        <f>loaded!C967</f>
        <v>0</v>
      </c>
      <c r="C967">
        <f>loaded!I967</f>
        <v>0</v>
      </c>
      <c r="D967">
        <f>IF(loaded!K967="Male",1,IF(loaded!K967="Female",2,9))</f>
        <v>9</v>
      </c>
      <c r="E967" s="89" t="e">
        <f>IF(stats!$Y$13,DATE(RIGHT(loaded!M967,4),MID(loaded!M967,3,2),LEFT(loaded!M967,2)),DATE(RIGHT(loaded!M967,4), MID(loaded!M967,4,2),LEFT(loaded!M967,2)))</f>
        <v>#VALUE!</v>
      </c>
      <c r="F967" s="67" t="e">
        <f t="shared" si="30"/>
        <v>#VALUE!</v>
      </c>
      <c r="G967" t="str">
        <f>LEFT(loaded!O967,3)</f>
        <v/>
      </c>
      <c r="H967" s="67" t="str">
        <f>_xlfn.IFNA(INDEX(cntry_codes,MATCH(loaded!Q967,countries,0)),IF(loaded!Q967="","0003",""))</f>
        <v>0003</v>
      </c>
      <c r="I967" t="e">
        <f>INDEX(atsi_codes,MATCH(loaded!S967,atsi,0))</f>
        <v>#N/A</v>
      </c>
      <c r="J967" t="e">
        <f>INDEX(lang_codes,MATCH(loaded!U967,lang,0))</f>
        <v>#N/A</v>
      </c>
      <c r="K967" s="6">
        <f>loaded!W967</f>
        <v>0</v>
      </c>
      <c r="L967" t="e">
        <f>INDEX(us_acc_codes,MATCH(loaded!Y967,us_acc,0))</f>
        <v>#N/A</v>
      </c>
      <c r="M967" t="e">
        <f>INDEX(client_codes,MATCH(loaded!AA967,client,0))</f>
        <v>#N/A</v>
      </c>
      <c r="N967" t="e">
        <f>INDEX(src_ref_codes,MATCH(loaded!AC967,src_ref,0))</f>
        <v>#N/A</v>
      </c>
      <c r="O967" s="89" t="e">
        <f>IF(stats!$Y$13,DATE(RIGHT(loaded!AE967,4),MID(loaded!AE967,3,2),LEFT(loaded!AE967,2)),DATE(RIGHT(loaded!AE967,4),MID(loaded!AE967,4,2),LEFT(loaded!AE967,2)))</f>
        <v>#VALUE!</v>
      </c>
      <c r="P967" s="89" t="e">
        <f>IF(stats!$Y$13,DATE(RIGHT(loaded!AG967,4),MID(loaded!AG967,3,2),LEFT(loaded!AG967,2)),DATE(RIGHT(loaded!AG967,4),MID(loaded!AG967,4,2),LEFT(loaded!AG967,2)))</f>
        <v>#VALUE!</v>
      </c>
      <c r="Q967" s="67" t="e">
        <f t="shared" si="31"/>
        <v>#VALUE!</v>
      </c>
      <c r="R967" t="e">
        <f>INDEX(reces_codes,MATCH(loaded!AI967,reason,0))</f>
        <v>#N/A</v>
      </c>
      <c r="S967" t="e">
        <f>INDEX(TDS_codes,MATCH(loaded!AK967,TDS,0))</f>
        <v>#N/A</v>
      </c>
      <c r="T967" t="e">
        <f>IF(M967=2,"",INDEX(method_codes,MATCH(loaded!AM967,method,0)))</f>
        <v>#N/A</v>
      </c>
      <c r="U967" t="e">
        <f>IF(M967=2,"",INDEX(inj_codes,MATCH(loaded!AO967,inj,0)))</f>
        <v>#N/A</v>
      </c>
      <c r="V967" t="e">
        <f>IF(M967=2,"",INDEX(drug_codes,MATCH(loaded!AQ967,drug,0)))</f>
        <v>#N/A</v>
      </c>
      <c r="W967" t="e">
        <f>IF(M967=2,"",_xlfn.IFNA(INDEX(drug_codes,MATCH(loaded!AS967,drug,0)),""))</f>
        <v>#N/A</v>
      </c>
      <c r="X967" t="e">
        <f>IF(M967=2,"",_xlfn.IFNA(INDEX(drug_codes,MATCH(loaded!AU967,drug,0)),""))</f>
        <v>#N/A</v>
      </c>
      <c r="Y967" t="e">
        <f>IF(M967=2,"",_xlfn.IFNA(INDEX(drug_codes,MATCH(loaded!AW967,drug,0)),""))</f>
        <v>#N/A</v>
      </c>
      <c r="Z967" t="e">
        <f>IF(M967=2,"",_xlfn.IFNA(INDEX(drug_codes,MATCH(loaded!AY967,drug,0)),""))</f>
        <v>#N/A</v>
      </c>
      <c r="AA967" t="e">
        <f>IF(M967=2,"",_xlfn.IFNA(INDEX(drug_codes,MATCH(loaded!BA967,drug,0)),""))</f>
        <v>#N/A</v>
      </c>
      <c r="AB967" t="e">
        <f>INDEX(MTT_codes,MATCH(loaded!BC967,MTT,0))</f>
        <v>#N/A</v>
      </c>
      <c r="AC967" t="str">
        <f>_xlfn.IFNA(INDEX(MTT_codes,MATCH(loaded!BE967,MTT,0)),"")</f>
        <v/>
      </c>
      <c r="AD967" t="str">
        <f>_xlfn.IFNA(INDEX(MTT_codes,MATCH(loaded!BG967,MTT,0)),"")</f>
        <v/>
      </c>
      <c r="AE967" t="str">
        <f>_xlfn.IFNA(INDEX(MTT_codes,MATCH(loaded!BI967,MTT,0)),"")</f>
        <v/>
      </c>
      <c r="AF967" t="str">
        <f>_xlfn.IFNA(INDEX(MTT_codes,MATCH(loaded!BK967,MTT,0)),"")</f>
        <v/>
      </c>
      <c r="AG967" t="str">
        <f>_xlfn.IFNA(INDEX(MTT_codes,MATCH(loaded!BM967,MTT,0)),"")</f>
        <v/>
      </c>
      <c r="AH967" t="e">
        <f>INDEX(liv_ar_codes,MATCH(loaded!BO967,liv_ar,0))</f>
        <v>#N/A</v>
      </c>
      <c r="AI967" t="str">
        <f>_xlfn.IFNA(INDEX(MTT_codes,MATCH(loaded!BQ967,MTT,0)),"")</f>
        <v/>
      </c>
      <c r="AJ967">
        <f>_xlfn.IFNA(INDEX(mental_codes,MATCH(loaded!BS967,mental,0)),9)</f>
        <v>9</v>
      </c>
    </row>
    <row r="968" spans="2:36">
      <c r="B968">
        <f>loaded!C968</f>
        <v>0</v>
      </c>
      <c r="C968">
        <f>loaded!I968</f>
        <v>0</v>
      </c>
      <c r="D968">
        <f>IF(loaded!K968="Male",1,IF(loaded!K968="Female",2,9))</f>
        <v>9</v>
      </c>
      <c r="E968" s="89" t="e">
        <f>IF(stats!$Y$13,DATE(RIGHT(loaded!M968,4),MID(loaded!M968,3,2),LEFT(loaded!M968,2)),DATE(RIGHT(loaded!M968,4), MID(loaded!M968,4,2),LEFT(loaded!M968,2)))</f>
        <v>#VALUE!</v>
      </c>
      <c r="F968" s="67" t="e">
        <f t="shared" si="30"/>
        <v>#VALUE!</v>
      </c>
      <c r="G968" t="str">
        <f>LEFT(loaded!O968,3)</f>
        <v/>
      </c>
      <c r="H968" s="67" t="str">
        <f>_xlfn.IFNA(INDEX(cntry_codes,MATCH(loaded!Q968,countries,0)),IF(loaded!Q968="","0003",""))</f>
        <v>0003</v>
      </c>
      <c r="I968" t="e">
        <f>INDEX(atsi_codes,MATCH(loaded!S968,atsi,0))</f>
        <v>#N/A</v>
      </c>
      <c r="J968" t="e">
        <f>INDEX(lang_codes,MATCH(loaded!U968,lang,0))</f>
        <v>#N/A</v>
      </c>
      <c r="K968" s="6">
        <f>loaded!W968</f>
        <v>0</v>
      </c>
      <c r="L968" t="e">
        <f>INDEX(us_acc_codes,MATCH(loaded!Y968,us_acc,0))</f>
        <v>#N/A</v>
      </c>
      <c r="M968" t="e">
        <f>INDEX(client_codes,MATCH(loaded!AA968,client,0))</f>
        <v>#N/A</v>
      </c>
      <c r="N968" t="e">
        <f>INDEX(src_ref_codes,MATCH(loaded!AC968,src_ref,0))</f>
        <v>#N/A</v>
      </c>
      <c r="O968" s="89" t="e">
        <f>IF(stats!$Y$13,DATE(RIGHT(loaded!AE968,4),MID(loaded!AE968,3,2),LEFT(loaded!AE968,2)),DATE(RIGHT(loaded!AE968,4),MID(loaded!AE968,4,2),LEFT(loaded!AE968,2)))</f>
        <v>#VALUE!</v>
      </c>
      <c r="P968" s="89" t="e">
        <f>IF(stats!$Y$13,DATE(RIGHT(loaded!AG968,4),MID(loaded!AG968,3,2),LEFT(loaded!AG968,2)),DATE(RIGHT(loaded!AG968,4),MID(loaded!AG968,4,2),LEFT(loaded!AG968,2)))</f>
        <v>#VALUE!</v>
      </c>
      <c r="Q968" s="67" t="e">
        <f t="shared" si="31"/>
        <v>#VALUE!</v>
      </c>
      <c r="R968" t="e">
        <f>INDEX(reces_codes,MATCH(loaded!AI968,reason,0))</f>
        <v>#N/A</v>
      </c>
      <c r="S968" t="e">
        <f>INDEX(TDS_codes,MATCH(loaded!AK968,TDS,0))</f>
        <v>#N/A</v>
      </c>
      <c r="T968" t="e">
        <f>IF(M968=2,"",INDEX(method_codes,MATCH(loaded!AM968,method,0)))</f>
        <v>#N/A</v>
      </c>
      <c r="U968" t="e">
        <f>IF(M968=2,"",INDEX(inj_codes,MATCH(loaded!AO968,inj,0)))</f>
        <v>#N/A</v>
      </c>
      <c r="V968" t="e">
        <f>IF(M968=2,"",INDEX(drug_codes,MATCH(loaded!AQ968,drug,0)))</f>
        <v>#N/A</v>
      </c>
      <c r="W968" t="e">
        <f>IF(M968=2,"",_xlfn.IFNA(INDEX(drug_codes,MATCH(loaded!AS968,drug,0)),""))</f>
        <v>#N/A</v>
      </c>
      <c r="X968" t="e">
        <f>IF(M968=2,"",_xlfn.IFNA(INDEX(drug_codes,MATCH(loaded!AU968,drug,0)),""))</f>
        <v>#N/A</v>
      </c>
      <c r="Y968" t="e">
        <f>IF(M968=2,"",_xlfn.IFNA(INDEX(drug_codes,MATCH(loaded!AW968,drug,0)),""))</f>
        <v>#N/A</v>
      </c>
      <c r="Z968" t="e">
        <f>IF(M968=2,"",_xlfn.IFNA(INDEX(drug_codes,MATCH(loaded!AY968,drug,0)),""))</f>
        <v>#N/A</v>
      </c>
      <c r="AA968" t="e">
        <f>IF(M968=2,"",_xlfn.IFNA(INDEX(drug_codes,MATCH(loaded!BA968,drug,0)),""))</f>
        <v>#N/A</v>
      </c>
      <c r="AB968" t="e">
        <f>INDEX(MTT_codes,MATCH(loaded!BC968,MTT,0))</f>
        <v>#N/A</v>
      </c>
      <c r="AC968" t="str">
        <f>_xlfn.IFNA(INDEX(MTT_codes,MATCH(loaded!BE968,MTT,0)),"")</f>
        <v/>
      </c>
      <c r="AD968" t="str">
        <f>_xlfn.IFNA(INDEX(MTT_codes,MATCH(loaded!BG968,MTT,0)),"")</f>
        <v/>
      </c>
      <c r="AE968" t="str">
        <f>_xlfn.IFNA(INDEX(MTT_codes,MATCH(loaded!BI968,MTT,0)),"")</f>
        <v/>
      </c>
      <c r="AF968" t="str">
        <f>_xlfn.IFNA(INDEX(MTT_codes,MATCH(loaded!BK968,MTT,0)),"")</f>
        <v/>
      </c>
      <c r="AG968" t="str">
        <f>_xlfn.IFNA(INDEX(MTT_codes,MATCH(loaded!BM968,MTT,0)),"")</f>
        <v/>
      </c>
      <c r="AH968" t="e">
        <f>INDEX(liv_ar_codes,MATCH(loaded!BO968,liv_ar,0))</f>
        <v>#N/A</v>
      </c>
      <c r="AI968" t="str">
        <f>_xlfn.IFNA(INDEX(MTT_codes,MATCH(loaded!BQ968,MTT,0)),"")</f>
        <v/>
      </c>
      <c r="AJ968">
        <f>_xlfn.IFNA(INDEX(mental_codes,MATCH(loaded!BS968,mental,0)),9)</f>
        <v>9</v>
      </c>
    </row>
    <row r="969" spans="2:36">
      <c r="B969">
        <f>loaded!C969</f>
        <v>0</v>
      </c>
      <c r="C969">
        <f>loaded!I969</f>
        <v>0</v>
      </c>
      <c r="D969">
        <f>IF(loaded!K969="Male",1,IF(loaded!K969="Female",2,9))</f>
        <v>9</v>
      </c>
      <c r="E969" s="89" t="e">
        <f>IF(stats!$Y$13,DATE(RIGHT(loaded!M969,4),MID(loaded!M969,3,2),LEFT(loaded!M969,2)),DATE(RIGHT(loaded!M969,4), MID(loaded!M969,4,2),LEFT(loaded!M969,2)))</f>
        <v>#VALUE!</v>
      </c>
      <c r="F969" s="67" t="e">
        <f t="shared" si="30"/>
        <v>#VALUE!</v>
      </c>
      <c r="G969" t="str">
        <f>LEFT(loaded!O969,3)</f>
        <v/>
      </c>
      <c r="H969" s="67" t="str">
        <f>_xlfn.IFNA(INDEX(cntry_codes,MATCH(loaded!Q969,countries,0)),IF(loaded!Q969="","0003",""))</f>
        <v>0003</v>
      </c>
      <c r="I969" t="e">
        <f>INDEX(atsi_codes,MATCH(loaded!S969,atsi,0))</f>
        <v>#N/A</v>
      </c>
      <c r="J969" t="e">
        <f>INDEX(lang_codes,MATCH(loaded!U969,lang,0))</f>
        <v>#N/A</v>
      </c>
      <c r="K969" s="6">
        <f>loaded!W969</f>
        <v>0</v>
      </c>
      <c r="L969" t="e">
        <f>INDEX(us_acc_codes,MATCH(loaded!Y969,us_acc,0))</f>
        <v>#N/A</v>
      </c>
      <c r="M969" t="e">
        <f>INDEX(client_codes,MATCH(loaded!AA969,client,0))</f>
        <v>#N/A</v>
      </c>
      <c r="N969" t="e">
        <f>INDEX(src_ref_codes,MATCH(loaded!AC969,src_ref,0))</f>
        <v>#N/A</v>
      </c>
      <c r="O969" s="89" t="e">
        <f>IF(stats!$Y$13,DATE(RIGHT(loaded!AE969,4),MID(loaded!AE969,3,2),LEFT(loaded!AE969,2)),DATE(RIGHT(loaded!AE969,4),MID(loaded!AE969,4,2),LEFT(loaded!AE969,2)))</f>
        <v>#VALUE!</v>
      </c>
      <c r="P969" s="89" t="e">
        <f>IF(stats!$Y$13,DATE(RIGHT(loaded!AG969,4),MID(loaded!AG969,3,2),LEFT(loaded!AG969,2)),DATE(RIGHT(loaded!AG969,4),MID(loaded!AG969,4,2),LEFT(loaded!AG969,2)))</f>
        <v>#VALUE!</v>
      </c>
      <c r="Q969" s="67" t="e">
        <f t="shared" si="31"/>
        <v>#VALUE!</v>
      </c>
      <c r="R969" t="e">
        <f>INDEX(reces_codes,MATCH(loaded!AI969,reason,0))</f>
        <v>#N/A</v>
      </c>
      <c r="S969" t="e">
        <f>INDEX(TDS_codes,MATCH(loaded!AK969,TDS,0))</f>
        <v>#N/A</v>
      </c>
      <c r="T969" t="e">
        <f>IF(M969=2,"",INDEX(method_codes,MATCH(loaded!AM969,method,0)))</f>
        <v>#N/A</v>
      </c>
      <c r="U969" t="e">
        <f>IF(M969=2,"",INDEX(inj_codes,MATCH(loaded!AO969,inj,0)))</f>
        <v>#N/A</v>
      </c>
      <c r="V969" t="e">
        <f>IF(M969=2,"",INDEX(drug_codes,MATCH(loaded!AQ969,drug,0)))</f>
        <v>#N/A</v>
      </c>
      <c r="W969" t="e">
        <f>IF(M969=2,"",_xlfn.IFNA(INDEX(drug_codes,MATCH(loaded!AS969,drug,0)),""))</f>
        <v>#N/A</v>
      </c>
      <c r="X969" t="e">
        <f>IF(M969=2,"",_xlfn.IFNA(INDEX(drug_codes,MATCH(loaded!AU969,drug,0)),""))</f>
        <v>#N/A</v>
      </c>
      <c r="Y969" t="e">
        <f>IF(M969=2,"",_xlfn.IFNA(INDEX(drug_codes,MATCH(loaded!AW969,drug,0)),""))</f>
        <v>#N/A</v>
      </c>
      <c r="Z969" t="e">
        <f>IF(M969=2,"",_xlfn.IFNA(INDEX(drug_codes,MATCH(loaded!AY969,drug,0)),""))</f>
        <v>#N/A</v>
      </c>
      <c r="AA969" t="e">
        <f>IF(M969=2,"",_xlfn.IFNA(INDEX(drug_codes,MATCH(loaded!BA969,drug,0)),""))</f>
        <v>#N/A</v>
      </c>
      <c r="AB969" t="e">
        <f>INDEX(MTT_codes,MATCH(loaded!BC969,MTT,0))</f>
        <v>#N/A</v>
      </c>
      <c r="AC969" t="str">
        <f>_xlfn.IFNA(INDEX(MTT_codes,MATCH(loaded!BE969,MTT,0)),"")</f>
        <v/>
      </c>
      <c r="AD969" t="str">
        <f>_xlfn.IFNA(INDEX(MTT_codes,MATCH(loaded!BG969,MTT,0)),"")</f>
        <v/>
      </c>
      <c r="AE969" t="str">
        <f>_xlfn.IFNA(INDEX(MTT_codes,MATCH(loaded!BI969,MTT,0)),"")</f>
        <v/>
      </c>
      <c r="AF969" t="str">
        <f>_xlfn.IFNA(INDEX(MTT_codes,MATCH(loaded!BK969,MTT,0)),"")</f>
        <v/>
      </c>
      <c r="AG969" t="str">
        <f>_xlfn.IFNA(INDEX(MTT_codes,MATCH(loaded!BM969,MTT,0)),"")</f>
        <v/>
      </c>
      <c r="AH969" t="e">
        <f>INDEX(liv_ar_codes,MATCH(loaded!BO969,liv_ar,0))</f>
        <v>#N/A</v>
      </c>
      <c r="AI969" t="str">
        <f>_xlfn.IFNA(INDEX(MTT_codes,MATCH(loaded!BQ969,MTT,0)),"")</f>
        <v/>
      </c>
      <c r="AJ969">
        <f>_xlfn.IFNA(INDEX(mental_codes,MATCH(loaded!BS969,mental,0)),9)</f>
        <v>9</v>
      </c>
    </row>
    <row r="970" spans="2:36">
      <c r="B970">
        <f>loaded!C970</f>
        <v>0</v>
      </c>
      <c r="C970">
        <f>loaded!I970</f>
        <v>0</v>
      </c>
      <c r="D970">
        <f>IF(loaded!K970="Male",1,IF(loaded!K970="Female",2,9))</f>
        <v>9</v>
      </c>
      <c r="E970" s="89" t="e">
        <f>IF(stats!$Y$13,DATE(RIGHT(loaded!M970,4),MID(loaded!M970,3,2),LEFT(loaded!M970,2)),DATE(RIGHT(loaded!M970,4), MID(loaded!M970,4,2),LEFT(loaded!M970,2)))</f>
        <v>#VALUE!</v>
      </c>
      <c r="F970" s="67" t="e">
        <f t="shared" si="30"/>
        <v>#VALUE!</v>
      </c>
      <c r="G970" t="str">
        <f>LEFT(loaded!O970,3)</f>
        <v/>
      </c>
      <c r="H970" s="67" t="str">
        <f>_xlfn.IFNA(INDEX(cntry_codes,MATCH(loaded!Q970,countries,0)),IF(loaded!Q970="","0003",""))</f>
        <v>0003</v>
      </c>
      <c r="I970" t="e">
        <f>INDEX(atsi_codes,MATCH(loaded!S970,atsi,0))</f>
        <v>#N/A</v>
      </c>
      <c r="J970" t="e">
        <f>INDEX(lang_codes,MATCH(loaded!U970,lang,0))</f>
        <v>#N/A</v>
      </c>
      <c r="K970" s="6">
        <f>loaded!W970</f>
        <v>0</v>
      </c>
      <c r="L970" t="e">
        <f>INDEX(us_acc_codes,MATCH(loaded!Y970,us_acc,0))</f>
        <v>#N/A</v>
      </c>
      <c r="M970" t="e">
        <f>INDEX(client_codes,MATCH(loaded!AA970,client,0))</f>
        <v>#N/A</v>
      </c>
      <c r="N970" t="e">
        <f>INDEX(src_ref_codes,MATCH(loaded!AC970,src_ref,0))</f>
        <v>#N/A</v>
      </c>
      <c r="O970" s="89" t="e">
        <f>IF(stats!$Y$13,DATE(RIGHT(loaded!AE970,4),MID(loaded!AE970,3,2),LEFT(loaded!AE970,2)),DATE(RIGHT(loaded!AE970,4),MID(loaded!AE970,4,2),LEFT(loaded!AE970,2)))</f>
        <v>#VALUE!</v>
      </c>
      <c r="P970" s="89" t="e">
        <f>IF(stats!$Y$13,DATE(RIGHT(loaded!AG970,4),MID(loaded!AG970,3,2),LEFT(loaded!AG970,2)),DATE(RIGHT(loaded!AG970,4),MID(loaded!AG970,4,2),LEFT(loaded!AG970,2)))</f>
        <v>#VALUE!</v>
      </c>
      <c r="Q970" s="67" t="e">
        <f t="shared" si="31"/>
        <v>#VALUE!</v>
      </c>
      <c r="R970" t="e">
        <f>INDEX(reces_codes,MATCH(loaded!AI970,reason,0))</f>
        <v>#N/A</v>
      </c>
      <c r="S970" t="e">
        <f>INDEX(TDS_codes,MATCH(loaded!AK970,TDS,0))</f>
        <v>#N/A</v>
      </c>
      <c r="T970" t="e">
        <f>IF(M970=2,"",INDEX(method_codes,MATCH(loaded!AM970,method,0)))</f>
        <v>#N/A</v>
      </c>
      <c r="U970" t="e">
        <f>IF(M970=2,"",INDEX(inj_codes,MATCH(loaded!AO970,inj,0)))</f>
        <v>#N/A</v>
      </c>
      <c r="V970" t="e">
        <f>IF(M970=2,"",INDEX(drug_codes,MATCH(loaded!AQ970,drug,0)))</f>
        <v>#N/A</v>
      </c>
      <c r="W970" t="e">
        <f>IF(M970=2,"",_xlfn.IFNA(INDEX(drug_codes,MATCH(loaded!AS970,drug,0)),""))</f>
        <v>#N/A</v>
      </c>
      <c r="X970" t="e">
        <f>IF(M970=2,"",_xlfn.IFNA(INDEX(drug_codes,MATCH(loaded!AU970,drug,0)),""))</f>
        <v>#N/A</v>
      </c>
      <c r="Y970" t="e">
        <f>IF(M970=2,"",_xlfn.IFNA(INDEX(drug_codes,MATCH(loaded!AW970,drug,0)),""))</f>
        <v>#N/A</v>
      </c>
      <c r="Z970" t="e">
        <f>IF(M970=2,"",_xlfn.IFNA(INDEX(drug_codes,MATCH(loaded!AY970,drug,0)),""))</f>
        <v>#N/A</v>
      </c>
      <c r="AA970" t="e">
        <f>IF(M970=2,"",_xlfn.IFNA(INDEX(drug_codes,MATCH(loaded!BA970,drug,0)),""))</f>
        <v>#N/A</v>
      </c>
      <c r="AB970" t="e">
        <f>INDEX(MTT_codes,MATCH(loaded!BC970,MTT,0))</f>
        <v>#N/A</v>
      </c>
      <c r="AC970" t="str">
        <f>_xlfn.IFNA(INDEX(MTT_codes,MATCH(loaded!BE970,MTT,0)),"")</f>
        <v/>
      </c>
      <c r="AD970" t="str">
        <f>_xlfn.IFNA(INDEX(MTT_codes,MATCH(loaded!BG970,MTT,0)),"")</f>
        <v/>
      </c>
      <c r="AE970" t="str">
        <f>_xlfn.IFNA(INDEX(MTT_codes,MATCH(loaded!BI970,MTT,0)),"")</f>
        <v/>
      </c>
      <c r="AF970" t="str">
        <f>_xlfn.IFNA(INDEX(MTT_codes,MATCH(loaded!BK970,MTT,0)),"")</f>
        <v/>
      </c>
      <c r="AG970" t="str">
        <f>_xlfn.IFNA(INDEX(MTT_codes,MATCH(loaded!BM970,MTT,0)),"")</f>
        <v/>
      </c>
      <c r="AH970" t="e">
        <f>INDEX(liv_ar_codes,MATCH(loaded!BO970,liv_ar,0))</f>
        <v>#N/A</v>
      </c>
      <c r="AI970" t="str">
        <f>_xlfn.IFNA(INDEX(MTT_codes,MATCH(loaded!BQ970,MTT,0)),"")</f>
        <v/>
      </c>
      <c r="AJ970">
        <f>_xlfn.IFNA(INDEX(mental_codes,MATCH(loaded!BS970,mental,0)),9)</f>
        <v>9</v>
      </c>
    </row>
    <row r="971" spans="2:36">
      <c r="B971">
        <f>loaded!C971</f>
        <v>0</v>
      </c>
      <c r="C971">
        <f>loaded!I971</f>
        <v>0</v>
      </c>
      <c r="D971">
        <f>IF(loaded!K971="Male",1,IF(loaded!K971="Female",2,9))</f>
        <v>9</v>
      </c>
      <c r="E971" s="89" t="e">
        <f>IF(stats!$Y$13,DATE(RIGHT(loaded!M971,4),MID(loaded!M971,3,2),LEFT(loaded!M971,2)),DATE(RIGHT(loaded!M971,4), MID(loaded!M971,4,2),LEFT(loaded!M971,2)))</f>
        <v>#VALUE!</v>
      </c>
      <c r="F971" s="67" t="e">
        <f t="shared" si="30"/>
        <v>#VALUE!</v>
      </c>
      <c r="G971" t="str">
        <f>LEFT(loaded!O971,3)</f>
        <v/>
      </c>
      <c r="H971" s="67" t="str">
        <f>_xlfn.IFNA(INDEX(cntry_codes,MATCH(loaded!Q971,countries,0)),IF(loaded!Q971="","0003",""))</f>
        <v>0003</v>
      </c>
      <c r="I971" t="e">
        <f>INDEX(atsi_codes,MATCH(loaded!S971,atsi,0))</f>
        <v>#N/A</v>
      </c>
      <c r="J971" t="e">
        <f>INDEX(lang_codes,MATCH(loaded!U971,lang,0))</f>
        <v>#N/A</v>
      </c>
      <c r="K971" s="6">
        <f>loaded!W971</f>
        <v>0</v>
      </c>
      <c r="L971" t="e">
        <f>INDEX(us_acc_codes,MATCH(loaded!Y971,us_acc,0))</f>
        <v>#N/A</v>
      </c>
      <c r="M971" t="e">
        <f>INDEX(client_codes,MATCH(loaded!AA971,client,0))</f>
        <v>#N/A</v>
      </c>
      <c r="N971" t="e">
        <f>INDEX(src_ref_codes,MATCH(loaded!AC971,src_ref,0))</f>
        <v>#N/A</v>
      </c>
      <c r="O971" s="89" t="e">
        <f>IF(stats!$Y$13,DATE(RIGHT(loaded!AE971,4),MID(loaded!AE971,3,2),LEFT(loaded!AE971,2)),DATE(RIGHT(loaded!AE971,4),MID(loaded!AE971,4,2),LEFT(loaded!AE971,2)))</f>
        <v>#VALUE!</v>
      </c>
      <c r="P971" s="89" t="e">
        <f>IF(stats!$Y$13,DATE(RIGHT(loaded!AG971,4),MID(loaded!AG971,3,2),LEFT(loaded!AG971,2)),DATE(RIGHT(loaded!AG971,4),MID(loaded!AG971,4,2),LEFT(loaded!AG971,2)))</f>
        <v>#VALUE!</v>
      </c>
      <c r="Q971" s="67" t="e">
        <f t="shared" si="31"/>
        <v>#VALUE!</v>
      </c>
      <c r="R971" t="e">
        <f>INDEX(reces_codes,MATCH(loaded!AI971,reason,0))</f>
        <v>#N/A</v>
      </c>
      <c r="S971" t="e">
        <f>INDEX(TDS_codes,MATCH(loaded!AK971,TDS,0))</f>
        <v>#N/A</v>
      </c>
      <c r="T971" t="e">
        <f>IF(M971=2,"",INDEX(method_codes,MATCH(loaded!AM971,method,0)))</f>
        <v>#N/A</v>
      </c>
      <c r="U971" t="e">
        <f>IF(M971=2,"",INDEX(inj_codes,MATCH(loaded!AO971,inj,0)))</f>
        <v>#N/A</v>
      </c>
      <c r="V971" t="e">
        <f>IF(M971=2,"",INDEX(drug_codes,MATCH(loaded!AQ971,drug,0)))</f>
        <v>#N/A</v>
      </c>
      <c r="W971" t="e">
        <f>IF(M971=2,"",_xlfn.IFNA(INDEX(drug_codes,MATCH(loaded!AS971,drug,0)),""))</f>
        <v>#N/A</v>
      </c>
      <c r="X971" t="e">
        <f>IF(M971=2,"",_xlfn.IFNA(INDEX(drug_codes,MATCH(loaded!AU971,drug,0)),""))</f>
        <v>#N/A</v>
      </c>
      <c r="Y971" t="e">
        <f>IF(M971=2,"",_xlfn.IFNA(INDEX(drug_codes,MATCH(loaded!AW971,drug,0)),""))</f>
        <v>#N/A</v>
      </c>
      <c r="Z971" t="e">
        <f>IF(M971=2,"",_xlfn.IFNA(INDEX(drug_codes,MATCH(loaded!AY971,drug,0)),""))</f>
        <v>#N/A</v>
      </c>
      <c r="AA971" t="e">
        <f>IF(M971=2,"",_xlfn.IFNA(INDEX(drug_codes,MATCH(loaded!BA971,drug,0)),""))</f>
        <v>#N/A</v>
      </c>
      <c r="AB971" t="e">
        <f>INDEX(MTT_codes,MATCH(loaded!BC971,MTT,0))</f>
        <v>#N/A</v>
      </c>
      <c r="AC971" t="str">
        <f>_xlfn.IFNA(INDEX(MTT_codes,MATCH(loaded!BE971,MTT,0)),"")</f>
        <v/>
      </c>
      <c r="AD971" t="str">
        <f>_xlfn.IFNA(INDEX(MTT_codes,MATCH(loaded!BG971,MTT,0)),"")</f>
        <v/>
      </c>
      <c r="AE971" t="str">
        <f>_xlfn.IFNA(INDEX(MTT_codes,MATCH(loaded!BI971,MTT,0)),"")</f>
        <v/>
      </c>
      <c r="AF971" t="str">
        <f>_xlfn.IFNA(INDEX(MTT_codes,MATCH(loaded!BK971,MTT,0)),"")</f>
        <v/>
      </c>
      <c r="AG971" t="str">
        <f>_xlfn.IFNA(INDEX(MTT_codes,MATCH(loaded!BM971,MTT,0)),"")</f>
        <v/>
      </c>
      <c r="AH971" t="e">
        <f>INDEX(liv_ar_codes,MATCH(loaded!BO971,liv_ar,0))</f>
        <v>#N/A</v>
      </c>
      <c r="AI971" t="str">
        <f>_xlfn.IFNA(INDEX(MTT_codes,MATCH(loaded!BQ971,MTT,0)),"")</f>
        <v/>
      </c>
      <c r="AJ971">
        <f>_xlfn.IFNA(INDEX(mental_codes,MATCH(loaded!BS971,mental,0)),9)</f>
        <v>9</v>
      </c>
    </row>
    <row r="972" spans="2:36">
      <c r="B972">
        <f>loaded!C972</f>
        <v>0</v>
      </c>
      <c r="C972">
        <f>loaded!I972</f>
        <v>0</v>
      </c>
      <c r="D972">
        <f>IF(loaded!K972="Male",1,IF(loaded!K972="Female",2,9))</f>
        <v>9</v>
      </c>
      <c r="E972" s="89" t="e">
        <f>IF(stats!$Y$13,DATE(RIGHT(loaded!M972,4),MID(loaded!M972,3,2),LEFT(loaded!M972,2)),DATE(RIGHT(loaded!M972,4), MID(loaded!M972,4,2),LEFT(loaded!M972,2)))</f>
        <v>#VALUE!</v>
      </c>
      <c r="F972" s="67" t="e">
        <f t="shared" si="30"/>
        <v>#VALUE!</v>
      </c>
      <c r="G972" t="str">
        <f>LEFT(loaded!O972,3)</f>
        <v/>
      </c>
      <c r="H972" s="67" t="str">
        <f>_xlfn.IFNA(INDEX(cntry_codes,MATCH(loaded!Q972,countries,0)),IF(loaded!Q972="","0003",""))</f>
        <v>0003</v>
      </c>
      <c r="I972" t="e">
        <f>INDEX(atsi_codes,MATCH(loaded!S972,atsi,0))</f>
        <v>#N/A</v>
      </c>
      <c r="J972" t="e">
        <f>INDEX(lang_codes,MATCH(loaded!U972,lang,0))</f>
        <v>#N/A</v>
      </c>
      <c r="K972" s="6">
        <f>loaded!W972</f>
        <v>0</v>
      </c>
      <c r="L972" t="e">
        <f>INDEX(us_acc_codes,MATCH(loaded!Y972,us_acc,0))</f>
        <v>#N/A</v>
      </c>
      <c r="M972" t="e">
        <f>INDEX(client_codes,MATCH(loaded!AA972,client,0))</f>
        <v>#N/A</v>
      </c>
      <c r="N972" t="e">
        <f>INDEX(src_ref_codes,MATCH(loaded!AC972,src_ref,0))</f>
        <v>#N/A</v>
      </c>
      <c r="O972" s="89" t="e">
        <f>IF(stats!$Y$13,DATE(RIGHT(loaded!AE972,4),MID(loaded!AE972,3,2),LEFT(loaded!AE972,2)),DATE(RIGHT(loaded!AE972,4),MID(loaded!AE972,4,2),LEFT(loaded!AE972,2)))</f>
        <v>#VALUE!</v>
      </c>
      <c r="P972" s="89" t="e">
        <f>IF(stats!$Y$13,DATE(RIGHT(loaded!AG972,4),MID(loaded!AG972,3,2),LEFT(loaded!AG972,2)),DATE(RIGHT(loaded!AG972,4),MID(loaded!AG972,4,2),LEFT(loaded!AG972,2)))</f>
        <v>#VALUE!</v>
      </c>
      <c r="Q972" s="67" t="e">
        <f t="shared" si="31"/>
        <v>#VALUE!</v>
      </c>
      <c r="R972" t="e">
        <f>INDEX(reces_codes,MATCH(loaded!AI972,reason,0))</f>
        <v>#N/A</v>
      </c>
      <c r="S972" t="e">
        <f>INDEX(TDS_codes,MATCH(loaded!AK972,TDS,0))</f>
        <v>#N/A</v>
      </c>
      <c r="T972" t="e">
        <f>IF(M972=2,"",INDEX(method_codes,MATCH(loaded!AM972,method,0)))</f>
        <v>#N/A</v>
      </c>
      <c r="U972" t="e">
        <f>IF(M972=2,"",INDEX(inj_codes,MATCH(loaded!AO972,inj,0)))</f>
        <v>#N/A</v>
      </c>
      <c r="V972" t="e">
        <f>IF(M972=2,"",INDEX(drug_codes,MATCH(loaded!AQ972,drug,0)))</f>
        <v>#N/A</v>
      </c>
      <c r="W972" t="e">
        <f>IF(M972=2,"",_xlfn.IFNA(INDEX(drug_codes,MATCH(loaded!AS972,drug,0)),""))</f>
        <v>#N/A</v>
      </c>
      <c r="X972" t="e">
        <f>IF(M972=2,"",_xlfn.IFNA(INDEX(drug_codes,MATCH(loaded!AU972,drug,0)),""))</f>
        <v>#N/A</v>
      </c>
      <c r="Y972" t="e">
        <f>IF(M972=2,"",_xlfn.IFNA(INDEX(drug_codes,MATCH(loaded!AW972,drug,0)),""))</f>
        <v>#N/A</v>
      </c>
      <c r="Z972" t="e">
        <f>IF(M972=2,"",_xlfn.IFNA(INDEX(drug_codes,MATCH(loaded!AY972,drug,0)),""))</f>
        <v>#N/A</v>
      </c>
      <c r="AA972" t="e">
        <f>IF(M972=2,"",_xlfn.IFNA(INDEX(drug_codes,MATCH(loaded!BA972,drug,0)),""))</f>
        <v>#N/A</v>
      </c>
      <c r="AB972" t="e">
        <f>INDEX(MTT_codes,MATCH(loaded!BC972,MTT,0))</f>
        <v>#N/A</v>
      </c>
      <c r="AC972" t="str">
        <f>_xlfn.IFNA(INDEX(MTT_codes,MATCH(loaded!BE972,MTT,0)),"")</f>
        <v/>
      </c>
      <c r="AD972" t="str">
        <f>_xlfn.IFNA(INDEX(MTT_codes,MATCH(loaded!BG972,MTT,0)),"")</f>
        <v/>
      </c>
      <c r="AE972" t="str">
        <f>_xlfn.IFNA(INDEX(MTT_codes,MATCH(loaded!BI972,MTT,0)),"")</f>
        <v/>
      </c>
      <c r="AF972" t="str">
        <f>_xlfn.IFNA(INDEX(MTT_codes,MATCH(loaded!BK972,MTT,0)),"")</f>
        <v/>
      </c>
      <c r="AG972" t="str">
        <f>_xlfn.IFNA(INDEX(MTT_codes,MATCH(loaded!BM972,MTT,0)),"")</f>
        <v/>
      </c>
      <c r="AH972" t="e">
        <f>INDEX(liv_ar_codes,MATCH(loaded!BO972,liv_ar,0))</f>
        <v>#N/A</v>
      </c>
      <c r="AI972" t="str">
        <f>_xlfn.IFNA(INDEX(MTT_codes,MATCH(loaded!BQ972,MTT,0)),"")</f>
        <v/>
      </c>
      <c r="AJ972">
        <f>_xlfn.IFNA(INDEX(mental_codes,MATCH(loaded!BS972,mental,0)),9)</f>
        <v>9</v>
      </c>
    </row>
    <row r="973" spans="2:36">
      <c r="B973">
        <f>loaded!C973</f>
        <v>0</v>
      </c>
      <c r="C973">
        <f>loaded!I973</f>
        <v>0</v>
      </c>
      <c r="D973">
        <f>IF(loaded!K973="Male",1,IF(loaded!K973="Female",2,9))</f>
        <v>9</v>
      </c>
      <c r="E973" s="89" t="e">
        <f>IF(stats!$Y$13,DATE(RIGHT(loaded!M973,4),MID(loaded!M973,3,2),LEFT(loaded!M973,2)),DATE(RIGHT(loaded!M973,4), MID(loaded!M973,4,2),LEFT(loaded!M973,2)))</f>
        <v>#VALUE!</v>
      </c>
      <c r="F973" s="67" t="e">
        <f t="shared" si="30"/>
        <v>#VALUE!</v>
      </c>
      <c r="G973" t="str">
        <f>LEFT(loaded!O973,3)</f>
        <v/>
      </c>
      <c r="H973" s="67" t="str">
        <f>_xlfn.IFNA(INDEX(cntry_codes,MATCH(loaded!Q973,countries,0)),IF(loaded!Q973="","0003",""))</f>
        <v>0003</v>
      </c>
      <c r="I973" t="e">
        <f>INDEX(atsi_codes,MATCH(loaded!S973,atsi,0))</f>
        <v>#N/A</v>
      </c>
      <c r="J973" t="e">
        <f>INDEX(lang_codes,MATCH(loaded!U973,lang,0))</f>
        <v>#N/A</v>
      </c>
      <c r="K973" s="6">
        <f>loaded!W973</f>
        <v>0</v>
      </c>
      <c r="L973" t="e">
        <f>INDEX(us_acc_codes,MATCH(loaded!Y973,us_acc,0))</f>
        <v>#N/A</v>
      </c>
      <c r="M973" t="e">
        <f>INDEX(client_codes,MATCH(loaded!AA973,client,0))</f>
        <v>#N/A</v>
      </c>
      <c r="N973" t="e">
        <f>INDEX(src_ref_codes,MATCH(loaded!AC973,src_ref,0))</f>
        <v>#N/A</v>
      </c>
      <c r="O973" s="89" t="e">
        <f>IF(stats!$Y$13,DATE(RIGHT(loaded!AE973,4),MID(loaded!AE973,3,2),LEFT(loaded!AE973,2)),DATE(RIGHT(loaded!AE973,4),MID(loaded!AE973,4,2),LEFT(loaded!AE973,2)))</f>
        <v>#VALUE!</v>
      </c>
      <c r="P973" s="89" t="e">
        <f>IF(stats!$Y$13,DATE(RIGHT(loaded!AG973,4),MID(loaded!AG973,3,2),LEFT(loaded!AG973,2)),DATE(RIGHT(loaded!AG973,4),MID(loaded!AG973,4,2),LEFT(loaded!AG973,2)))</f>
        <v>#VALUE!</v>
      </c>
      <c r="Q973" s="67" t="e">
        <f t="shared" si="31"/>
        <v>#VALUE!</v>
      </c>
      <c r="R973" t="e">
        <f>INDEX(reces_codes,MATCH(loaded!AI973,reason,0))</f>
        <v>#N/A</v>
      </c>
      <c r="S973" t="e">
        <f>INDEX(TDS_codes,MATCH(loaded!AK973,TDS,0))</f>
        <v>#N/A</v>
      </c>
      <c r="T973" t="e">
        <f>IF(M973=2,"",INDEX(method_codes,MATCH(loaded!AM973,method,0)))</f>
        <v>#N/A</v>
      </c>
      <c r="U973" t="e">
        <f>IF(M973=2,"",INDEX(inj_codes,MATCH(loaded!AO973,inj,0)))</f>
        <v>#N/A</v>
      </c>
      <c r="V973" t="e">
        <f>IF(M973=2,"",INDEX(drug_codes,MATCH(loaded!AQ973,drug,0)))</f>
        <v>#N/A</v>
      </c>
      <c r="W973" t="e">
        <f>IF(M973=2,"",_xlfn.IFNA(INDEX(drug_codes,MATCH(loaded!AS973,drug,0)),""))</f>
        <v>#N/A</v>
      </c>
      <c r="X973" t="e">
        <f>IF(M973=2,"",_xlfn.IFNA(INDEX(drug_codes,MATCH(loaded!AU973,drug,0)),""))</f>
        <v>#N/A</v>
      </c>
      <c r="Y973" t="e">
        <f>IF(M973=2,"",_xlfn.IFNA(INDEX(drug_codes,MATCH(loaded!AW973,drug,0)),""))</f>
        <v>#N/A</v>
      </c>
      <c r="Z973" t="e">
        <f>IF(M973=2,"",_xlfn.IFNA(INDEX(drug_codes,MATCH(loaded!AY973,drug,0)),""))</f>
        <v>#N/A</v>
      </c>
      <c r="AA973" t="e">
        <f>IF(M973=2,"",_xlfn.IFNA(INDEX(drug_codes,MATCH(loaded!BA973,drug,0)),""))</f>
        <v>#N/A</v>
      </c>
      <c r="AB973" t="e">
        <f>INDEX(MTT_codes,MATCH(loaded!BC973,MTT,0))</f>
        <v>#N/A</v>
      </c>
      <c r="AC973" t="str">
        <f>_xlfn.IFNA(INDEX(MTT_codes,MATCH(loaded!BE973,MTT,0)),"")</f>
        <v/>
      </c>
      <c r="AD973" t="str">
        <f>_xlfn.IFNA(INDEX(MTT_codes,MATCH(loaded!BG973,MTT,0)),"")</f>
        <v/>
      </c>
      <c r="AE973" t="str">
        <f>_xlfn.IFNA(INDEX(MTT_codes,MATCH(loaded!BI973,MTT,0)),"")</f>
        <v/>
      </c>
      <c r="AF973" t="str">
        <f>_xlfn.IFNA(INDEX(MTT_codes,MATCH(loaded!BK973,MTT,0)),"")</f>
        <v/>
      </c>
      <c r="AG973" t="str">
        <f>_xlfn.IFNA(INDEX(MTT_codes,MATCH(loaded!BM973,MTT,0)),"")</f>
        <v/>
      </c>
      <c r="AH973" t="e">
        <f>INDEX(liv_ar_codes,MATCH(loaded!BO973,liv_ar,0))</f>
        <v>#N/A</v>
      </c>
      <c r="AI973" t="str">
        <f>_xlfn.IFNA(INDEX(MTT_codes,MATCH(loaded!BQ973,MTT,0)),"")</f>
        <v/>
      </c>
      <c r="AJ973">
        <f>_xlfn.IFNA(INDEX(mental_codes,MATCH(loaded!BS973,mental,0)),9)</f>
        <v>9</v>
      </c>
    </row>
    <row r="974" spans="2:36">
      <c r="B974">
        <f>loaded!C974</f>
        <v>0</v>
      </c>
      <c r="C974">
        <f>loaded!I974</f>
        <v>0</v>
      </c>
      <c r="D974">
        <f>IF(loaded!K974="Male",1,IF(loaded!K974="Female",2,9))</f>
        <v>9</v>
      </c>
      <c r="E974" s="89" t="e">
        <f>IF(stats!$Y$13,DATE(RIGHT(loaded!M974,4),MID(loaded!M974,3,2),LEFT(loaded!M974,2)),DATE(RIGHT(loaded!M974,4), MID(loaded!M974,4,2),LEFT(loaded!M974,2)))</f>
        <v>#VALUE!</v>
      </c>
      <c r="F974" s="67" t="e">
        <f t="shared" si="30"/>
        <v>#VALUE!</v>
      </c>
      <c r="G974" t="str">
        <f>LEFT(loaded!O974,3)</f>
        <v/>
      </c>
      <c r="H974" s="67" t="str">
        <f>_xlfn.IFNA(INDEX(cntry_codes,MATCH(loaded!Q974,countries,0)),IF(loaded!Q974="","0003",""))</f>
        <v>0003</v>
      </c>
      <c r="I974" t="e">
        <f>INDEX(atsi_codes,MATCH(loaded!S974,atsi,0))</f>
        <v>#N/A</v>
      </c>
      <c r="J974" t="e">
        <f>INDEX(lang_codes,MATCH(loaded!U974,lang,0))</f>
        <v>#N/A</v>
      </c>
      <c r="K974" s="6">
        <f>loaded!W974</f>
        <v>0</v>
      </c>
      <c r="L974" t="e">
        <f>INDEX(us_acc_codes,MATCH(loaded!Y974,us_acc,0))</f>
        <v>#N/A</v>
      </c>
      <c r="M974" t="e">
        <f>INDEX(client_codes,MATCH(loaded!AA974,client,0))</f>
        <v>#N/A</v>
      </c>
      <c r="N974" t="e">
        <f>INDEX(src_ref_codes,MATCH(loaded!AC974,src_ref,0))</f>
        <v>#N/A</v>
      </c>
      <c r="O974" s="89" t="e">
        <f>IF(stats!$Y$13,DATE(RIGHT(loaded!AE974,4),MID(loaded!AE974,3,2),LEFT(loaded!AE974,2)),DATE(RIGHT(loaded!AE974,4),MID(loaded!AE974,4,2),LEFT(loaded!AE974,2)))</f>
        <v>#VALUE!</v>
      </c>
      <c r="P974" s="89" t="e">
        <f>IF(stats!$Y$13,DATE(RIGHT(loaded!AG974,4),MID(loaded!AG974,3,2),LEFT(loaded!AG974,2)),DATE(RIGHT(loaded!AG974,4),MID(loaded!AG974,4,2),LEFT(loaded!AG974,2)))</f>
        <v>#VALUE!</v>
      </c>
      <c r="Q974" s="67" t="e">
        <f t="shared" si="31"/>
        <v>#VALUE!</v>
      </c>
      <c r="R974" t="e">
        <f>INDEX(reces_codes,MATCH(loaded!AI974,reason,0))</f>
        <v>#N/A</v>
      </c>
      <c r="S974" t="e">
        <f>INDEX(TDS_codes,MATCH(loaded!AK974,TDS,0))</f>
        <v>#N/A</v>
      </c>
      <c r="T974" t="e">
        <f>IF(M974=2,"",INDEX(method_codes,MATCH(loaded!AM974,method,0)))</f>
        <v>#N/A</v>
      </c>
      <c r="U974" t="e">
        <f>IF(M974=2,"",INDEX(inj_codes,MATCH(loaded!AO974,inj,0)))</f>
        <v>#N/A</v>
      </c>
      <c r="V974" t="e">
        <f>IF(M974=2,"",INDEX(drug_codes,MATCH(loaded!AQ974,drug,0)))</f>
        <v>#N/A</v>
      </c>
      <c r="W974" t="e">
        <f>IF(M974=2,"",_xlfn.IFNA(INDEX(drug_codes,MATCH(loaded!AS974,drug,0)),""))</f>
        <v>#N/A</v>
      </c>
      <c r="X974" t="e">
        <f>IF(M974=2,"",_xlfn.IFNA(INDEX(drug_codes,MATCH(loaded!AU974,drug,0)),""))</f>
        <v>#N/A</v>
      </c>
      <c r="Y974" t="e">
        <f>IF(M974=2,"",_xlfn.IFNA(INDEX(drug_codes,MATCH(loaded!AW974,drug,0)),""))</f>
        <v>#N/A</v>
      </c>
      <c r="Z974" t="e">
        <f>IF(M974=2,"",_xlfn.IFNA(INDEX(drug_codes,MATCH(loaded!AY974,drug,0)),""))</f>
        <v>#N/A</v>
      </c>
      <c r="AA974" t="e">
        <f>IF(M974=2,"",_xlfn.IFNA(INDEX(drug_codes,MATCH(loaded!BA974,drug,0)),""))</f>
        <v>#N/A</v>
      </c>
      <c r="AB974" t="e">
        <f>INDEX(MTT_codes,MATCH(loaded!BC974,MTT,0))</f>
        <v>#N/A</v>
      </c>
      <c r="AC974" t="str">
        <f>_xlfn.IFNA(INDEX(MTT_codes,MATCH(loaded!BE974,MTT,0)),"")</f>
        <v/>
      </c>
      <c r="AD974" t="str">
        <f>_xlfn.IFNA(INDEX(MTT_codes,MATCH(loaded!BG974,MTT,0)),"")</f>
        <v/>
      </c>
      <c r="AE974" t="str">
        <f>_xlfn.IFNA(INDEX(MTT_codes,MATCH(loaded!BI974,MTT,0)),"")</f>
        <v/>
      </c>
      <c r="AF974" t="str">
        <f>_xlfn.IFNA(INDEX(MTT_codes,MATCH(loaded!BK974,MTT,0)),"")</f>
        <v/>
      </c>
      <c r="AG974" t="str">
        <f>_xlfn.IFNA(INDEX(MTT_codes,MATCH(loaded!BM974,MTT,0)),"")</f>
        <v/>
      </c>
      <c r="AH974" t="e">
        <f>INDEX(liv_ar_codes,MATCH(loaded!BO974,liv_ar,0))</f>
        <v>#N/A</v>
      </c>
      <c r="AI974" t="str">
        <f>_xlfn.IFNA(INDEX(MTT_codes,MATCH(loaded!BQ974,MTT,0)),"")</f>
        <v/>
      </c>
      <c r="AJ974">
        <f>_xlfn.IFNA(INDEX(mental_codes,MATCH(loaded!BS974,mental,0)),9)</f>
        <v>9</v>
      </c>
    </row>
    <row r="975" spans="2:36">
      <c r="B975">
        <f>loaded!C975</f>
        <v>0</v>
      </c>
      <c r="C975">
        <f>loaded!I975</f>
        <v>0</v>
      </c>
      <c r="D975">
        <f>IF(loaded!K975="Male",1,IF(loaded!K975="Female",2,9))</f>
        <v>9</v>
      </c>
      <c r="E975" s="89" t="e">
        <f>IF(stats!$Y$13,DATE(RIGHT(loaded!M975,4),MID(loaded!M975,3,2),LEFT(loaded!M975,2)),DATE(RIGHT(loaded!M975,4), MID(loaded!M975,4,2),LEFT(loaded!M975,2)))</f>
        <v>#VALUE!</v>
      </c>
      <c r="F975" s="67" t="e">
        <f t="shared" si="30"/>
        <v>#VALUE!</v>
      </c>
      <c r="G975" t="str">
        <f>LEFT(loaded!O975,3)</f>
        <v/>
      </c>
      <c r="H975" s="67" t="str">
        <f>_xlfn.IFNA(INDEX(cntry_codes,MATCH(loaded!Q975,countries,0)),IF(loaded!Q975="","0003",""))</f>
        <v>0003</v>
      </c>
      <c r="I975" t="e">
        <f>INDEX(atsi_codes,MATCH(loaded!S975,atsi,0))</f>
        <v>#N/A</v>
      </c>
      <c r="J975" t="e">
        <f>INDEX(lang_codes,MATCH(loaded!U975,lang,0))</f>
        <v>#N/A</v>
      </c>
      <c r="K975" s="6">
        <f>loaded!W975</f>
        <v>0</v>
      </c>
      <c r="L975" t="e">
        <f>INDEX(us_acc_codes,MATCH(loaded!Y975,us_acc,0))</f>
        <v>#N/A</v>
      </c>
      <c r="M975" t="e">
        <f>INDEX(client_codes,MATCH(loaded!AA975,client,0))</f>
        <v>#N/A</v>
      </c>
      <c r="N975" t="e">
        <f>INDEX(src_ref_codes,MATCH(loaded!AC975,src_ref,0))</f>
        <v>#N/A</v>
      </c>
      <c r="O975" s="89" t="e">
        <f>IF(stats!$Y$13,DATE(RIGHT(loaded!AE975,4),MID(loaded!AE975,3,2),LEFT(loaded!AE975,2)),DATE(RIGHT(loaded!AE975,4),MID(loaded!AE975,4,2),LEFT(loaded!AE975,2)))</f>
        <v>#VALUE!</v>
      </c>
      <c r="P975" s="89" t="e">
        <f>IF(stats!$Y$13,DATE(RIGHT(loaded!AG975,4),MID(loaded!AG975,3,2),LEFT(loaded!AG975,2)),DATE(RIGHT(loaded!AG975,4),MID(loaded!AG975,4,2),LEFT(loaded!AG975,2)))</f>
        <v>#VALUE!</v>
      </c>
      <c r="Q975" s="67" t="e">
        <f t="shared" si="31"/>
        <v>#VALUE!</v>
      </c>
      <c r="R975" t="e">
        <f>INDEX(reces_codes,MATCH(loaded!AI975,reason,0))</f>
        <v>#N/A</v>
      </c>
      <c r="S975" t="e">
        <f>INDEX(TDS_codes,MATCH(loaded!AK975,TDS,0))</f>
        <v>#N/A</v>
      </c>
      <c r="T975" t="e">
        <f>IF(M975=2,"",INDEX(method_codes,MATCH(loaded!AM975,method,0)))</f>
        <v>#N/A</v>
      </c>
      <c r="U975" t="e">
        <f>IF(M975=2,"",INDEX(inj_codes,MATCH(loaded!AO975,inj,0)))</f>
        <v>#N/A</v>
      </c>
      <c r="V975" t="e">
        <f>IF(M975=2,"",INDEX(drug_codes,MATCH(loaded!AQ975,drug,0)))</f>
        <v>#N/A</v>
      </c>
      <c r="W975" t="e">
        <f>IF(M975=2,"",_xlfn.IFNA(INDEX(drug_codes,MATCH(loaded!AS975,drug,0)),""))</f>
        <v>#N/A</v>
      </c>
      <c r="X975" t="e">
        <f>IF(M975=2,"",_xlfn.IFNA(INDEX(drug_codes,MATCH(loaded!AU975,drug,0)),""))</f>
        <v>#N/A</v>
      </c>
      <c r="Y975" t="e">
        <f>IF(M975=2,"",_xlfn.IFNA(INDEX(drug_codes,MATCH(loaded!AW975,drug,0)),""))</f>
        <v>#N/A</v>
      </c>
      <c r="Z975" t="e">
        <f>IF(M975=2,"",_xlfn.IFNA(INDEX(drug_codes,MATCH(loaded!AY975,drug,0)),""))</f>
        <v>#N/A</v>
      </c>
      <c r="AA975" t="e">
        <f>IF(M975=2,"",_xlfn.IFNA(INDEX(drug_codes,MATCH(loaded!BA975,drug,0)),""))</f>
        <v>#N/A</v>
      </c>
      <c r="AB975" t="e">
        <f>INDEX(MTT_codes,MATCH(loaded!BC975,MTT,0))</f>
        <v>#N/A</v>
      </c>
      <c r="AC975" t="str">
        <f>_xlfn.IFNA(INDEX(MTT_codes,MATCH(loaded!BE975,MTT,0)),"")</f>
        <v/>
      </c>
      <c r="AD975" t="str">
        <f>_xlfn.IFNA(INDEX(MTT_codes,MATCH(loaded!BG975,MTT,0)),"")</f>
        <v/>
      </c>
      <c r="AE975" t="str">
        <f>_xlfn.IFNA(INDEX(MTT_codes,MATCH(loaded!BI975,MTT,0)),"")</f>
        <v/>
      </c>
      <c r="AF975" t="str">
        <f>_xlfn.IFNA(INDEX(MTT_codes,MATCH(loaded!BK975,MTT,0)),"")</f>
        <v/>
      </c>
      <c r="AG975" t="str">
        <f>_xlfn.IFNA(INDEX(MTT_codes,MATCH(loaded!BM975,MTT,0)),"")</f>
        <v/>
      </c>
      <c r="AH975" t="e">
        <f>INDEX(liv_ar_codes,MATCH(loaded!BO975,liv_ar,0))</f>
        <v>#N/A</v>
      </c>
      <c r="AI975" t="str">
        <f>_xlfn.IFNA(INDEX(MTT_codes,MATCH(loaded!BQ975,MTT,0)),"")</f>
        <v/>
      </c>
      <c r="AJ975">
        <f>_xlfn.IFNA(INDEX(mental_codes,MATCH(loaded!BS975,mental,0)),9)</f>
        <v>9</v>
      </c>
    </row>
    <row r="976" spans="2:36">
      <c r="B976">
        <f>loaded!C976</f>
        <v>0</v>
      </c>
      <c r="C976">
        <f>loaded!I976</f>
        <v>0</v>
      </c>
      <c r="D976">
        <f>IF(loaded!K976="Male",1,IF(loaded!K976="Female",2,9))</f>
        <v>9</v>
      </c>
      <c r="E976" s="89" t="e">
        <f>IF(stats!$Y$13,DATE(RIGHT(loaded!M976,4),MID(loaded!M976,3,2),LEFT(loaded!M976,2)),DATE(RIGHT(loaded!M976,4), MID(loaded!M976,4,2),LEFT(loaded!M976,2)))</f>
        <v>#VALUE!</v>
      </c>
      <c r="F976" s="67" t="e">
        <f t="shared" si="30"/>
        <v>#VALUE!</v>
      </c>
      <c r="G976" t="str">
        <f>LEFT(loaded!O976,3)</f>
        <v/>
      </c>
      <c r="H976" s="67" t="str">
        <f>_xlfn.IFNA(INDEX(cntry_codes,MATCH(loaded!Q976,countries,0)),IF(loaded!Q976="","0003",""))</f>
        <v>0003</v>
      </c>
      <c r="I976" t="e">
        <f>INDEX(atsi_codes,MATCH(loaded!S976,atsi,0))</f>
        <v>#N/A</v>
      </c>
      <c r="J976" t="e">
        <f>INDEX(lang_codes,MATCH(loaded!U976,lang,0))</f>
        <v>#N/A</v>
      </c>
      <c r="K976" s="6">
        <f>loaded!W976</f>
        <v>0</v>
      </c>
      <c r="L976" t="e">
        <f>INDEX(us_acc_codes,MATCH(loaded!Y976,us_acc,0))</f>
        <v>#N/A</v>
      </c>
      <c r="M976" t="e">
        <f>INDEX(client_codes,MATCH(loaded!AA976,client,0))</f>
        <v>#N/A</v>
      </c>
      <c r="N976" t="e">
        <f>INDEX(src_ref_codes,MATCH(loaded!AC976,src_ref,0))</f>
        <v>#N/A</v>
      </c>
      <c r="O976" s="89" t="e">
        <f>IF(stats!$Y$13,DATE(RIGHT(loaded!AE976,4),MID(loaded!AE976,3,2),LEFT(loaded!AE976,2)),DATE(RIGHT(loaded!AE976,4),MID(loaded!AE976,4,2),LEFT(loaded!AE976,2)))</f>
        <v>#VALUE!</v>
      </c>
      <c r="P976" s="89" t="e">
        <f>IF(stats!$Y$13,DATE(RIGHT(loaded!AG976,4),MID(loaded!AG976,3,2),LEFT(loaded!AG976,2)),DATE(RIGHT(loaded!AG976,4),MID(loaded!AG976,4,2),LEFT(loaded!AG976,2)))</f>
        <v>#VALUE!</v>
      </c>
      <c r="Q976" s="67" t="e">
        <f t="shared" si="31"/>
        <v>#VALUE!</v>
      </c>
      <c r="R976" t="e">
        <f>INDEX(reces_codes,MATCH(loaded!AI976,reason,0))</f>
        <v>#N/A</v>
      </c>
      <c r="S976" t="e">
        <f>INDEX(TDS_codes,MATCH(loaded!AK976,TDS,0))</f>
        <v>#N/A</v>
      </c>
      <c r="T976" t="e">
        <f>IF(M976=2,"",INDEX(method_codes,MATCH(loaded!AM976,method,0)))</f>
        <v>#N/A</v>
      </c>
      <c r="U976" t="e">
        <f>IF(M976=2,"",INDEX(inj_codes,MATCH(loaded!AO976,inj,0)))</f>
        <v>#N/A</v>
      </c>
      <c r="V976" t="e">
        <f>IF(M976=2,"",INDEX(drug_codes,MATCH(loaded!AQ976,drug,0)))</f>
        <v>#N/A</v>
      </c>
      <c r="W976" t="e">
        <f>IF(M976=2,"",_xlfn.IFNA(INDEX(drug_codes,MATCH(loaded!AS976,drug,0)),""))</f>
        <v>#N/A</v>
      </c>
      <c r="X976" t="e">
        <f>IF(M976=2,"",_xlfn.IFNA(INDEX(drug_codes,MATCH(loaded!AU976,drug,0)),""))</f>
        <v>#N/A</v>
      </c>
      <c r="Y976" t="e">
        <f>IF(M976=2,"",_xlfn.IFNA(INDEX(drug_codes,MATCH(loaded!AW976,drug,0)),""))</f>
        <v>#N/A</v>
      </c>
      <c r="Z976" t="e">
        <f>IF(M976=2,"",_xlfn.IFNA(INDEX(drug_codes,MATCH(loaded!AY976,drug,0)),""))</f>
        <v>#N/A</v>
      </c>
      <c r="AA976" t="e">
        <f>IF(M976=2,"",_xlfn.IFNA(INDEX(drug_codes,MATCH(loaded!BA976,drug,0)),""))</f>
        <v>#N/A</v>
      </c>
      <c r="AB976" t="e">
        <f>INDEX(MTT_codes,MATCH(loaded!BC976,MTT,0))</f>
        <v>#N/A</v>
      </c>
      <c r="AC976" t="str">
        <f>_xlfn.IFNA(INDEX(MTT_codes,MATCH(loaded!BE976,MTT,0)),"")</f>
        <v/>
      </c>
      <c r="AD976" t="str">
        <f>_xlfn.IFNA(INDEX(MTT_codes,MATCH(loaded!BG976,MTT,0)),"")</f>
        <v/>
      </c>
      <c r="AE976" t="str">
        <f>_xlfn.IFNA(INDEX(MTT_codes,MATCH(loaded!BI976,MTT,0)),"")</f>
        <v/>
      </c>
      <c r="AF976" t="str">
        <f>_xlfn.IFNA(INDEX(MTT_codes,MATCH(loaded!BK976,MTT,0)),"")</f>
        <v/>
      </c>
      <c r="AG976" t="str">
        <f>_xlfn.IFNA(INDEX(MTT_codes,MATCH(loaded!BM976,MTT,0)),"")</f>
        <v/>
      </c>
      <c r="AH976" t="e">
        <f>INDEX(liv_ar_codes,MATCH(loaded!BO976,liv_ar,0))</f>
        <v>#N/A</v>
      </c>
      <c r="AI976" t="str">
        <f>_xlfn.IFNA(INDEX(MTT_codes,MATCH(loaded!BQ976,MTT,0)),"")</f>
        <v/>
      </c>
      <c r="AJ976">
        <f>_xlfn.IFNA(INDEX(mental_codes,MATCH(loaded!BS976,mental,0)),9)</f>
        <v>9</v>
      </c>
    </row>
    <row r="977" spans="2:36">
      <c r="B977">
        <f>loaded!C977</f>
        <v>0</v>
      </c>
      <c r="C977">
        <f>loaded!I977</f>
        <v>0</v>
      </c>
      <c r="D977">
        <f>IF(loaded!K977="Male",1,IF(loaded!K977="Female",2,9))</f>
        <v>9</v>
      </c>
      <c r="E977" s="89" t="e">
        <f>IF(stats!$Y$13,DATE(RIGHT(loaded!M977,4),MID(loaded!M977,3,2),LEFT(loaded!M977,2)),DATE(RIGHT(loaded!M977,4), MID(loaded!M977,4,2),LEFT(loaded!M977,2)))</f>
        <v>#VALUE!</v>
      </c>
      <c r="F977" s="67" t="e">
        <f t="shared" si="30"/>
        <v>#VALUE!</v>
      </c>
      <c r="G977" t="str">
        <f>LEFT(loaded!O977,3)</f>
        <v/>
      </c>
      <c r="H977" s="67" t="str">
        <f>_xlfn.IFNA(INDEX(cntry_codes,MATCH(loaded!Q977,countries,0)),IF(loaded!Q977="","0003",""))</f>
        <v>0003</v>
      </c>
      <c r="I977" t="e">
        <f>INDEX(atsi_codes,MATCH(loaded!S977,atsi,0))</f>
        <v>#N/A</v>
      </c>
      <c r="J977" t="e">
        <f>INDEX(lang_codes,MATCH(loaded!U977,lang,0))</f>
        <v>#N/A</v>
      </c>
      <c r="K977" s="6">
        <f>loaded!W977</f>
        <v>0</v>
      </c>
      <c r="L977" t="e">
        <f>INDEX(us_acc_codes,MATCH(loaded!Y977,us_acc,0))</f>
        <v>#N/A</v>
      </c>
      <c r="M977" t="e">
        <f>INDEX(client_codes,MATCH(loaded!AA977,client,0))</f>
        <v>#N/A</v>
      </c>
      <c r="N977" t="e">
        <f>INDEX(src_ref_codes,MATCH(loaded!AC977,src_ref,0))</f>
        <v>#N/A</v>
      </c>
      <c r="O977" s="89" t="e">
        <f>IF(stats!$Y$13,DATE(RIGHT(loaded!AE977,4),MID(loaded!AE977,3,2),LEFT(loaded!AE977,2)),DATE(RIGHT(loaded!AE977,4),MID(loaded!AE977,4,2),LEFT(loaded!AE977,2)))</f>
        <v>#VALUE!</v>
      </c>
      <c r="P977" s="89" t="e">
        <f>IF(stats!$Y$13,DATE(RIGHT(loaded!AG977,4),MID(loaded!AG977,3,2),LEFT(loaded!AG977,2)),DATE(RIGHT(loaded!AG977,4),MID(loaded!AG977,4,2),LEFT(loaded!AG977,2)))</f>
        <v>#VALUE!</v>
      </c>
      <c r="Q977" s="67" t="e">
        <f t="shared" si="31"/>
        <v>#VALUE!</v>
      </c>
      <c r="R977" t="e">
        <f>INDEX(reces_codes,MATCH(loaded!AI977,reason,0))</f>
        <v>#N/A</v>
      </c>
      <c r="S977" t="e">
        <f>INDEX(TDS_codes,MATCH(loaded!AK977,TDS,0))</f>
        <v>#N/A</v>
      </c>
      <c r="T977" t="e">
        <f>IF(M977=2,"",INDEX(method_codes,MATCH(loaded!AM977,method,0)))</f>
        <v>#N/A</v>
      </c>
      <c r="U977" t="e">
        <f>IF(M977=2,"",INDEX(inj_codes,MATCH(loaded!AO977,inj,0)))</f>
        <v>#N/A</v>
      </c>
      <c r="V977" t="e">
        <f>IF(M977=2,"",INDEX(drug_codes,MATCH(loaded!AQ977,drug,0)))</f>
        <v>#N/A</v>
      </c>
      <c r="W977" t="e">
        <f>IF(M977=2,"",_xlfn.IFNA(INDEX(drug_codes,MATCH(loaded!AS977,drug,0)),""))</f>
        <v>#N/A</v>
      </c>
      <c r="X977" t="e">
        <f>IF(M977=2,"",_xlfn.IFNA(INDEX(drug_codes,MATCH(loaded!AU977,drug,0)),""))</f>
        <v>#N/A</v>
      </c>
      <c r="Y977" t="e">
        <f>IF(M977=2,"",_xlfn.IFNA(INDEX(drug_codes,MATCH(loaded!AW977,drug,0)),""))</f>
        <v>#N/A</v>
      </c>
      <c r="Z977" t="e">
        <f>IF(M977=2,"",_xlfn.IFNA(INDEX(drug_codes,MATCH(loaded!AY977,drug,0)),""))</f>
        <v>#N/A</v>
      </c>
      <c r="AA977" t="e">
        <f>IF(M977=2,"",_xlfn.IFNA(INDEX(drug_codes,MATCH(loaded!BA977,drug,0)),""))</f>
        <v>#N/A</v>
      </c>
      <c r="AB977" t="e">
        <f>INDEX(MTT_codes,MATCH(loaded!BC977,MTT,0))</f>
        <v>#N/A</v>
      </c>
      <c r="AC977" t="str">
        <f>_xlfn.IFNA(INDEX(MTT_codes,MATCH(loaded!BE977,MTT,0)),"")</f>
        <v/>
      </c>
      <c r="AD977" t="str">
        <f>_xlfn.IFNA(INDEX(MTT_codes,MATCH(loaded!BG977,MTT,0)),"")</f>
        <v/>
      </c>
      <c r="AE977" t="str">
        <f>_xlfn.IFNA(INDEX(MTT_codes,MATCH(loaded!BI977,MTT,0)),"")</f>
        <v/>
      </c>
      <c r="AF977" t="str">
        <f>_xlfn.IFNA(INDEX(MTT_codes,MATCH(loaded!BK977,MTT,0)),"")</f>
        <v/>
      </c>
      <c r="AG977" t="str">
        <f>_xlfn.IFNA(INDEX(MTT_codes,MATCH(loaded!BM977,MTT,0)),"")</f>
        <v/>
      </c>
      <c r="AH977" t="e">
        <f>INDEX(liv_ar_codes,MATCH(loaded!BO977,liv_ar,0))</f>
        <v>#N/A</v>
      </c>
      <c r="AI977" t="str">
        <f>_xlfn.IFNA(INDEX(MTT_codes,MATCH(loaded!BQ977,MTT,0)),"")</f>
        <v/>
      </c>
      <c r="AJ977">
        <f>_xlfn.IFNA(INDEX(mental_codes,MATCH(loaded!BS977,mental,0)),9)</f>
        <v>9</v>
      </c>
    </row>
    <row r="978" spans="2:36">
      <c r="B978">
        <f>loaded!C978</f>
        <v>0</v>
      </c>
      <c r="C978">
        <f>loaded!I978</f>
        <v>0</v>
      </c>
      <c r="D978">
        <f>IF(loaded!K978="Male",1,IF(loaded!K978="Female",2,9))</f>
        <v>9</v>
      </c>
      <c r="E978" s="89" t="e">
        <f>IF(stats!$Y$13,DATE(RIGHT(loaded!M978,4),MID(loaded!M978,3,2),LEFT(loaded!M978,2)),DATE(RIGHT(loaded!M978,4), MID(loaded!M978,4,2),LEFT(loaded!M978,2)))</f>
        <v>#VALUE!</v>
      </c>
      <c r="F978" s="67" t="e">
        <f t="shared" si="30"/>
        <v>#VALUE!</v>
      </c>
      <c r="G978" t="str">
        <f>LEFT(loaded!O978,3)</f>
        <v/>
      </c>
      <c r="H978" s="67" t="str">
        <f>_xlfn.IFNA(INDEX(cntry_codes,MATCH(loaded!Q978,countries,0)),IF(loaded!Q978="","0003",""))</f>
        <v>0003</v>
      </c>
      <c r="I978" t="e">
        <f>INDEX(atsi_codes,MATCH(loaded!S978,atsi,0))</f>
        <v>#N/A</v>
      </c>
      <c r="J978" t="e">
        <f>INDEX(lang_codes,MATCH(loaded!U978,lang,0))</f>
        <v>#N/A</v>
      </c>
      <c r="K978" s="6">
        <f>loaded!W978</f>
        <v>0</v>
      </c>
      <c r="L978" t="e">
        <f>INDEX(us_acc_codes,MATCH(loaded!Y978,us_acc,0))</f>
        <v>#N/A</v>
      </c>
      <c r="M978" t="e">
        <f>INDEX(client_codes,MATCH(loaded!AA978,client,0))</f>
        <v>#N/A</v>
      </c>
      <c r="N978" t="e">
        <f>INDEX(src_ref_codes,MATCH(loaded!AC978,src_ref,0))</f>
        <v>#N/A</v>
      </c>
      <c r="O978" s="89" t="e">
        <f>IF(stats!$Y$13,DATE(RIGHT(loaded!AE978,4),MID(loaded!AE978,3,2),LEFT(loaded!AE978,2)),DATE(RIGHT(loaded!AE978,4),MID(loaded!AE978,4,2),LEFT(loaded!AE978,2)))</f>
        <v>#VALUE!</v>
      </c>
      <c r="P978" s="89" t="e">
        <f>IF(stats!$Y$13,DATE(RIGHT(loaded!AG978,4),MID(loaded!AG978,3,2),LEFT(loaded!AG978,2)),DATE(RIGHT(loaded!AG978,4),MID(loaded!AG978,4,2),LEFT(loaded!AG978,2)))</f>
        <v>#VALUE!</v>
      </c>
      <c r="Q978" s="67" t="e">
        <f t="shared" si="31"/>
        <v>#VALUE!</v>
      </c>
      <c r="R978" t="e">
        <f>INDEX(reces_codes,MATCH(loaded!AI978,reason,0))</f>
        <v>#N/A</v>
      </c>
      <c r="S978" t="e">
        <f>INDEX(TDS_codes,MATCH(loaded!AK978,TDS,0))</f>
        <v>#N/A</v>
      </c>
      <c r="T978" t="e">
        <f>IF(M978=2,"",INDEX(method_codes,MATCH(loaded!AM978,method,0)))</f>
        <v>#N/A</v>
      </c>
      <c r="U978" t="e">
        <f>IF(M978=2,"",INDEX(inj_codes,MATCH(loaded!AO978,inj,0)))</f>
        <v>#N/A</v>
      </c>
      <c r="V978" t="e">
        <f>IF(M978=2,"",INDEX(drug_codes,MATCH(loaded!AQ978,drug,0)))</f>
        <v>#N/A</v>
      </c>
      <c r="W978" t="e">
        <f>IF(M978=2,"",_xlfn.IFNA(INDEX(drug_codes,MATCH(loaded!AS978,drug,0)),""))</f>
        <v>#N/A</v>
      </c>
      <c r="X978" t="e">
        <f>IF(M978=2,"",_xlfn.IFNA(INDEX(drug_codes,MATCH(loaded!AU978,drug,0)),""))</f>
        <v>#N/A</v>
      </c>
      <c r="Y978" t="e">
        <f>IF(M978=2,"",_xlfn.IFNA(INDEX(drug_codes,MATCH(loaded!AW978,drug,0)),""))</f>
        <v>#N/A</v>
      </c>
      <c r="Z978" t="e">
        <f>IF(M978=2,"",_xlfn.IFNA(INDEX(drug_codes,MATCH(loaded!AY978,drug,0)),""))</f>
        <v>#N/A</v>
      </c>
      <c r="AA978" t="e">
        <f>IF(M978=2,"",_xlfn.IFNA(INDEX(drug_codes,MATCH(loaded!BA978,drug,0)),""))</f>
        <v>#N/A</v>
      </c>
      <c r="AB978" t="e">
        <f>INDEX(MTT_codes,MATCH(loaded!BC978,MTT,0))</f>
        <v>#N/A</v>
      </c>
      <c r="AC978" t="str">
        <f>_xlfn.IFNA(INDEX(MTT_codes,MATCH(loaded!BE978,MTT,0)),"")</f>
        <v/>
      </c>
      <c r="AD978" t="str">
        <f>_xlfn.IFNA(INDEX(MTT_codes,MATCH(loaded!BG978,MTT,0)),"")</f>
        <v/>
      </c>
      <c r="AE978" t="str">
        <f>_xlfn.IFNA(INDEX(MTT_codes,MATCH(loaded!BI978,MTT,0)),"")</f>
        <v/>
      </c>
      <c r="AF978" t="str">
        <f>_xlfn.IFNA(INDEX(MTT_codes,MATCH(loaded!BK978,MTT,0)),"")</f>
        <v/>
      </c>
      <c r="AG978" t="str">
        <f>_xlfn.IFNA(INDEX(MTT_codes,MATCH(loaded!BM978,MTT,0)),"")</f>
        <v/>
      </c>
      <c r="AH978" t="e">
        <f>INDEX(liv_ar_codes,MATCH(loaded!BO978,liv_ar,0))</f>
        <v>#N/A</v>
      </c>
      <c r="AI978" t="str">
        <f>_xlfn.IFNA(INDEX(MTT_codes,MATCH(loaded!BQ978,MTT,0)),"")</f>
        <v/>
      </c>
      <c r="AJ978">
        <f>_xlfn.IFNA(INDEX(mental_codes,MATCH(loaded!BS978,mental,0)),9)</f>
        <v>9</v>
      </c>
    </row>
    <row r="979" spans="2:36">
      <c r="B979">
        <f>loaded!C979</f>
        <v>0</v>
      </c>
      <c r="C979">
        <f>loaded!I979</f>
        <v>0</v>
      </c>
      <c r="D979">
        <f>IF(loaded!K979="Male",1,IF(loaded!K979="Female",2,9))</f>
        <v>9</v>
      </c>
      <c r="E979" s="89" t="e">
        <f>IF(stats!$Y$13,DATE(RIGHT(loaded!M979,4),MID(loaded!M979,3,2),LEFT(loaded!M979,2)),DATE(RIGHT(loaded!M979,4), MID(loaded!M979,4,2),LEFT(loaded!M979,2)))</f>
        <v>#VALUE!</v>
      </c>
      <c r="F979" s="67" t="e">
        <f t="shared" si="30"/>
        <v>#VALUE!</v>
      </c>
      <c r="G979" t="str">
        <f>LEFT(loaded!O979,3)</f>
        <v/>
      </c>
      <c r="H979" s="67" t="str">
        <f>_xlfn.IFNA(INDEX(cntry_codes,MATCH(loaded!Q979,countries,0)),IF(loaded!Q979="","0003",""))</f>
        <v>0003</v>
      </c>
      <c r="I979" t="e">
        <f>INDEX(atsi_codes,MATCH(loaded!S979,atsi,0))</f>
        <v>#N/A</v>
      </c>
      <c r="J979" t="e">
        <f>INDEX(lang_codes,MATCH(loaded!U979,lang,0))</f>
        <v>#N/A</v>
      </c>
      <c r="K979" s="6">
        <f>loaded!W979</f>
        <v>0</v>
      </c>
      <c r="L979" t="e">
        <f>INDEX(us_acc_codes,MATCH(loaded!Y979,us_acc,0))</f>
        <v>#N/A</v>
      </c>
      <c r="M979" t="e">
        <f>INDEX(client_codes,MATCH(loaded!AA979,client,0))</f>
        <v>#N/A</v>
      </c>
      <c r="N979" t="e">
        <f>INDEX(src_ref_codes,MATCH(loaded!AC979,src_ref,0))</f>
        <v>#N/A</v>
      </c>
      <c r="O979" s="89" t="e">
        <f>IF(stats!$Y$13,DATE(RIGHT(loaded!AE979,4),MID(loaded!AE979,3,2),LEFT(loaded!AE979,2)),DATE(RIGHT(loaded!AE979,4),MID(loaded!AE979,4,2),LEFT(loaded!AE979,2)))</f>
        <v>#VALUE!</v>
      </c>
      <c r="P979" s="89" t="e">
        <f>IF(stats!$Y$13,DATE(RIGHT(loaded!AG979,4),MID(loaded!AG979,3,2),LEFT(loaded!AG979,2)),DATE(RIGHT(loaded!AG979,4),MID(loaded!AG979,4,2),LEFT(loaded!AG979,2)))</f>
        <v>#VALUE!</v>
      </c>
      <c r="Q979" s="67" t="e">
        <f t="shared" si="31"/>
        <v>#VALUE!</v>
      </c>
      <c r="R979" t="e">
        <f>INDEX(reces_codes,MATCH(loaded!AI979,reason,0))</f>
        <v>#N/A</v>
      </c>
      <c r="S979" t="e">
        <f>INDEX(TDS_codes,MATCH(loaded!AK979,TDS,0))</f>
        <v>#N/A</v>
      </c>
      <c r="T979" t="e">
        <f>IF(M979=2,"",INDEX(method_codes,MATCH(loaded!AM979,method,0)))</f>
        <v>#N/A</v>
      </c>
      <c r="U979" t="e">
        <f>IF(M979=2,"",INDEX(inj_codes,MATCH(loaded!AO979,inj,0)))</f>
        <v>#N/A</v>
      </c>
      <c r="V979" t="e">
        <f>IF(M979=2,"",INDEX(drug_codes,MATCH(loaded!AQ979,drug,0)))</f>
        <v>#N/A</v>
      </c>
      <c r="W979" t="e">
        <f>IF(M979=2,"",_xlfn.IFNA(INDEX(drug_codes,MATCH(loaded!AS979,drug,0)),""))</f>
        <v>#N/A</v>
      </c>
      <c r="X979" t="e">
        <f>IF(M979=2,"",_xlfn.IFNA(INDEX(drug_codes,MATCH(loaded!AU979,drug,0)),""))</f>
        <v>#N/A</v>
      </c>
      <c r="Y979" t="e">
        <f>IF(M979=2,"",_xlfn.IFNA(INDEX(drug_codes,MATCH(loaded!AW979,drug,0)),""))</f>
        <v>#N/A</v>
      </c>
      <c r="Z979" t="e">
        <f>IF(M979=2,"",_xlfn.IFNA(INDEX(drug_codes,MATCH(loaded!AY979,drug,0)),""))</f>
        <v>#N/A</v>
      </c>
      <c r="AA979" t="e">
        <f>IF(M979=2,"",_xlfn.IFNA(INDEX(drug_codes,MATCH(loaded!BA979,drug,0)),""))</f>
        <v>#N/A</v>
      </c>
      <c r="AB979" t="e">
        <f>INDEX(MTT_codes,MATCH(loaded!BC979,MTT,0))</f>
        <v>#N/A</v>
      </c>
      <c r="AC979" t="str">
        <f>_xlfn.IFNA(INDEX(MTT_codes,MATCH(loaded!BE979,MTT,0)),"")</f>
        <v/>
      </c>
      <c r="AD979" t="str">
        <f>_xlfn.IFNA(INDEX(MTT_codes,MATCH(loaded!BG979,MTT,0)),"")</f>
        <v/>
      </c>
      <c r="AE979" t="str">
        <f>_xlfn.IFNA(INDEX(MTT_codes,MATCH(loaded!BI979,MTT,0)),"")</f>
        <v/>
      </c>
      <c r="AF979" t="str">
        <f>_xlfn.IFNA(INDEX(MTT_codes,MATCH(loaded!BK979,MTT,0)),"")</f>
        <v/>
      </c>
      <c r="AG979" t="str">
        <f>_xlfn.IFNA(INDEX(MTT_codes,MATCH(loaded!BM979,MTT,0)),"")</f>
        <v/>
      </c>
      <c r="AH979" t="e">
        <f>INDEX(liv_ar_codes,MATCH(loaded!BO979,liv_ar,0))</f>
        <v>#N/A</v>
      </c>
      <c r="AI979" t="str">
        <f>_xlfn.IFNA(INDEX(MTT_codes,MATCH(loaded!BQ979,MTT,0)),"")</f>
        <v/>
      </c>
      <c r="AJ979">
        <f>_xlfn.IFNA(INDEX(mental_codes,MATCH(loaded!BS979,mental,0)),9)</f>
        <v>9</v>
      </c>
    </row>
    <row r="980" spans="2:36">
      <c r="B980">
        <f>loaded!C980</f>
        <v>0</v>
      </c>
      <c r="C980">
        <f>loaded!I980</f>
        <v>0</v>
      </c>
      <c r="D980">
        <f>IF(loaded!K980="Male",1,IF(loaded!K980="Female",2,9))</f>
        <v>9</v>
      </c>
      <c r="E980" s="89" t="e">
        <f>IF(stats!$Y$13,DATE(RIGHT(loaded!M980,4),MID(loaded!M980,3,2),LEFT(loaded!M980,2)),DATE(RIGHT(loaded!M980,4), MID(loaded!M980,4,2),LEFT(loaded!M980,2)))</f>
        <v>#VALUE!</v>
      </c>
      <c r="F980" s="67" t="e">
        <f t="shared" si="30"/>
        <v>#VALUE!</v>
      </c>
      <c r="G980" t="str">
        <f>LEFT(loaded!O980,3)</f>
        <v/>
      </c>
      <c r="H980" s="67" t="str">
        <f>_xlfn.IFNA(INDEX(cntry_codes,MATCH(loaded!Q980,countries,0)),IF(loaded!Q980="","0003",""))</f>
        <v>0003</v>
      </c>
      <c r="I980" t="e">
        <f>INDEX(atsi_codes,MATCH(loaded!S980,atsi,0))</f>
        <v>#N/A</v>
      </c>
      <c r="J980" t="e">
        <f>INDEX(lang_codes,MATCH(loaded!U980,lang,0))</f>
        <v>#N/A</v>
      </c>
      <c r="K980" s="6">
        <f>loaded!W980</f>
        <v>0</v>
      </c>
      <c r="L980" t="e">
        <f>INDEX(us_acc_codes,MATCH(loaded!Y980,us_acc,0))</f>
        <v>#N/A</v>
      </c>
      <c r="M980" t="e">
        <f>INDEX(client_codes,MATCH(loaded!AA980,client,0))</f>
        <v>#N/A</v>
      </c>
      <c r="N980" t="e">
        <f>INDEX(src_ref_codes,MATCH(loaded!AC980,src_ref,0))</f>
        <v>#N/A</v>
      </c>
      <c r="O980" s="89" t="e">
        <f>IF(stats!$Y$13,DATE(RIGHT(loaded!AE980,4),MID(loaded!AE980,3,2),LEFT(loaded!AE980,2)),DATE(RIGHT(loaded!AE980,4),MID(loaded!AE980,4,2),LEFT(loaded!AE980,2)))</f>
        <v>#VALUE!</v>
      </c>
      <c r="P980" s="89" t="e">
        <f>IF(stats!$Y$13,DATE(RIGHT(loaded!AG980,4),MID(loaded!AG980,3,2),LEFT(loaded!AG980,2)),DATE(RIGHT(loaded!AG980,4),MID(loaded!AG980,4,2),LEFT(loaded!AG980,2)))</f>
        <v>#VALUE!</v>
      </c>
      <c r="Q980" s="67" t="e">
        <f t="shared" si="31"/>
        <v>#VALUE!</v>
      </c>
      <c r="R980" t="e">
        <f>INDEX(reces_codes,MATCH(loaded!AI980,reason,0))</f>
        <v>#N/A</v>
      </c>
      <c r="S980" t="e">
        <f>INDEX(TDS_codes,MATCH(loaded!AK980,TDS,0))</f>
        <v>#N/A</v>
      </c>
      <c r="T980" t="e">
        <f>IF(M980=2,"",INDEX(method_codes,MATCH(loaded!AM980,method,0)))</f>
        <v>#N/A</v>
      </c>
      <c r="U980" t="e">
        <f>IF(M980=2,"",INDEX(inj_codes,MATCH(loaded!AO980,inj,0)))</f>
        <v>#N/A</v>
      </c>
      <c r="V980" t="e">
        <f>IF(M980=2,"",INDEX(drug_codes,MATCH(loaded!AQ980,drug,0)))</f>
        <v>#N/A</v>
      </c>
      <c r="W980" t="e">
        <f>IF(M980=2,"",_xlfn.IFNA(INDEX(drug_codes,MATCH(loaded!AS980,drug,0)),""))</f>
        <v>#N/A</v>
      </c>
      <c r="X980" t="e">
        <f>IF(M980=2,"",_xlfn.IFNA(INDEX(drug_codes,MATCH(loaded!AU980,drug,0)),""))</f>
        <v>#N/A</v>
      </c>
      <c r="Y980" t="e">
        <f>IF(M980=2,"",_xlfn.IFNA(INDEX(drug_codes,MATCH(loaded!AW980,drug,0)),""))</f>
        <v>#N/A</v>
      </c>
      <c r="Z980" t="e">
        <f>IF(M980=2,"",_xlfn.IFNA(INDEX(drug_codes,MATCH(loaded!AY980,drug,0)),""))</f>
        <v>#N/A</v>
      </c>
      <c r="AA980" t="e">
        <f>IF(M980=2,"",_xlfn.IFNA(INDEX(drug_codes,MATCH(loaded!BA980,drug,0)),""))</f>
        <v>#N/A</v>
      </c>
      <c r="AB980" t="e">
        <f>INDEX(MTT_codes,MATCH(loaded!BC980,MTT,0))</f>
        <v>#N/A</v>
      </c>
      <c r="AC980" t="str">
        <f>_xlfn.IFNA(INDEX(MTT_codes,MATCH(loaded!BE980,MTT,0)),"")</f>
        <v/>
      </c>
      <c r="AD980" t="str">
        <f>_xlfn.IFNA(INDEX(MTT_codes,MATCH(loaded!BG980,MTT,0)),"")</f>
        <v/>
      </c>
      <c r="AE980" t="str">
        <f>_xlfn.IFNA(INDEX(MTT_codes,MATCH(loaded!BI980,MTT,0)),"")</f>
        <v/>
      </c>
      <c r="AF980" t="str">
        <f>_xlfn.IFNA(INDEX(MTT_codes,MATCH(loaded!BK980,MTT,0)),"")</f>
        <v/>
      </c>
      <c r="AG980" t="str">
        <f>_xlfn.IFNA(INDEX(MTT_codes,MATCH(loaded!BM980,MTT,0)),"")</f>
        <v/>
      </c>
      <c r="AH980" t="e">
        <f>INDEX(liv_ar_codes,MATCH(loaded!BO980,liv_ar,0))</f>
        <v>#N/A</v>
      </c>
      <c r="AI980" t="str">
        <f>_xlfn.IFNA(INDEX(MTT_codes,MATCH(loaded!BQ980,MTT,0)),"")</f>
        <v/>
      </c>
      <c r="AJ980">
        <f>_xlfn.IFNA(INDEX(mental_codes,MATCH(loaded!BS980,mental,0)),9)</f>
        <v>9</v>
      </c>
    </row>
    <row r="981" spans="2:36">
      <c r="B981">
        <f>loaded!C981</f>
        <v>0</v>
      </c>
      <c r="C981">
        <f>loaded!I981</f>
        <v>0</v>
      </c>
      <c r="D981">
        <f>IF(loaded!K981="Male",1,IF(loaded!K981="Female",2,9))</f>
        <v>9</v>
      </c>
      <c r="E981" s="89" t="e">
        <f>IF(stats!$Y$13,DATE(RIGHT(loaded!M981,4),MID(loaded!M981,3,2),LEFT(loaded!M981,2)),DATE(RIGHT(loaded!M981,4), MID(loaded!M981,4,2),LEFT(loaded!M981,2)))</f>
        <v>#VALUE!</v>
      </c>
      <c r="F981" s="67" t="e">
        <f t="shared" si="30"/>
        <v>#VALUE!</v>
      </c>
      <c r="G981" t="str">
        <f>LEFT(loaded!O981,3)</f>
        <v/>
      </c>
      <c r="H981" s="67" t="str">
        <f>_xlfn.IFNA(INDEX(cntry_codes,MATCH(loaded!Q981,countries,0)),IF(loaded!Q981="","0003",""))</f>
        <v>0003</v>
      </c>
      <c r="I981" t="e">
        <f>INDEX(atsi_codes,MATCH(loaded!S981,atsi,0))</f>
        <v>#N/A</v>
      </c>
      <c r="J981" t="e">
        <f>INDEX(lang_codes,MATCH(loaded!U981,lang,0))</f>
        <v>#N/A</v>
      </c>
      <c r="K981" s="6">
        <f>loaded!W981</f>
        <v>0</v>
      </c>
      <c r="L981" t="e">
        <f>INDEX(us_acc_codes,MATCH(loaded!Y981,us_acc,0))</f>
        <v>#N/A</v>
      </c>
      <c r="M981" t="e">
        <f>INDEX(client_codes,MATCH(loaded!AA981,client,0))</f>
        <v>#N/A</v>
      </c>
      <c r="N981" t="e">
        <f>INDEX(src_ref_codes,MATCH(loaded!AC981,src_ref,0))</f>
        <v>#N/A</v>
      </c>
      <c r="O981" s="89" t="e">
        <f>IF(stats!$Y$13,DATE(RIGHT(loaded!AE981,4),MID(loaded!AE981,3,2),LEFT(loaded!AE981,2)),DATE(RIGHT(loaded!AE981,4),MID(loaded!AE981,4,2),LEFT(loaded!AE981,2)))</f>
        <v>#VALUE!</v>
      </c>
      <c r="P981" s="89" t="e">
        <f>IF(stats!$Y$13,DATE(RIGHT(loaded!AG981,4),MID(loaded!AG981,3,2),LEFT(loaded!AG981,2)),DATE(RIGHT(loaded!AG981,4),MID(loaded!AG981,4,2),LEFT(loaded!AG981,2)))</f>
        <v>#VALUE!</v>
      </c>
      <c r="Q981" s="67" t="e">
        <f t="shared" si="31"/>
        <v>#VALUE!</v>
      </c>
      <c r="R981" t="e">
        <f>INDEX(reces_codes,MATCH(loaded!AI981,reason,0))</f>
        <v>#N/A</v>
      </c>
      <c r="S981" t="e">
        <f>INDEX(TDS_codes,MATCH(loaded!AK981,TDS,0))</f>
        <v>#N/A</v>
      </c>
      <c r="T981" t="e">
        <f>IF(M981=2,"",INDEX(method_codes,MATCH(loaded!AM981,method,0)))</f>
        <v>#N/A</v>
      </c>
      <c r="U981" t="e">
        <f>IF(M981=2,"",INDEX(inj_codes,MATCH(loaded!AO981,inj,0)))</f>
        <v>#N/A</v>
      </c>
      <c r="V981" t="e">
        <f>IF(M981=2,"",INDEX(drug_codes,MATCH(loaded!AQ981,drug,0)))</f>
        <v>#N/A</v>
      </c>
      <c r="W981" t="e">
        <f>IF(M981=2,"",_xlfn.IFNA(INDEX(drug_codes,MATCH(loaded!AS981,drug,0)),""))</f>
        <v>#N/A</v>
      </c>
      <c r="X981" t="e">
        <f>IF(M981=2,"",_xlfn.IFNA(INDEX(drug_codes,MATCH(loaded!AU981,drug,0)),""))</f>
        <v>#N/A</v>
      </c>
      <c r="Y981" t="e">
        <f>IF(M981=2,"",_xlfn.IFNA(INDEX(drug_codes,MATCH(loaded!AW981,drug,0)),""))</f>
        <v>#N/A</v>
      </c>
      <c r="Z981" t="e">
        <f>IF(M981=2,"",_xlfn.IFNA(INDEX(drug_codes,MATCH(loaded!AY981,drug,0)),""))</f>
        <v>#N/A</v>
      </c>
      <c r="AA981" t="e">
        <f>IF(M981=2,"",_xlfn.IFNA(INDEX(drug_codes,MATCH(loaded!BA981,drug,0)),""))</f>
        <v>#N/A</v>
      </c>
      <c r="AB981" t="e">
        <f>INDEX(MTT_codes,MATCH(loaded!BC981,MTT,0))</f>
        <v>#N/A</v>
      </c>
      <c r="AC981" t="str">
        <f>_xlfn.IFNA(INDEX(MTT_codes,MATCH(loaded!BE981,MTT,0)),"")</f>
        <v/>
      </c>
      <c r="AD981" t="str">
        <f>_xlfn.IFNA(INDEX(MTT_codes,MATCH(loaded!BG981,MTT,0)),"")</f>
        <v/>
      </c>
      <c r="AE981" t="str">
        <f>_xlfn.IFNA(INDEX(MTT_codes,MATCH(loaded!BI981,MTT,0)),"")</f>
        <v/>
      </c>
      <c r="AF981" t="str">
        <f>_xlfn.IFNA(INDEX(MTT_codes,MATCH(loaded!BK981,MTT,0)),"")</f>
        <v/>
      </c>
      <c r="AG981" t="str">
        <f>_xlfn.IFNA(INDEX(MTT_codes,MATCH(loaded!BM981,MTT,0)),"")</f>
        <v/>
      </c>
      <c r="AH981" t="e">
        <f>INDEX(liv_ar_codes,MATCH(loaded!BO981,liv_ar,0))</f>
        <v>#N/A</v>
      </c>
      <c r="AI981" t="str">
        <f>_xlfn.IFNA(INDEX(MTT_codes,MATCH(loaded!BQ981,MTT,0)),"")</f>
        <v/>
      </c>
      <c r="AJ981">
        <f>_xlfn.IFNA(INDEX(mental_codes,MATCH(loaded!BS981,mental,0)),9)</f>
        <v>9</v>
      </c>
    </row>
    <row r="982" spans="2:36">
      <c r="B982">
        <f>loaded!C982</f>
        <v>0</v>
      </c>
      <c r="C982">
        <f>loaded!I982</f>
        <v>0</v>
      </c>
      <c r="D982">
        <f>IF(loaded!K982="Male",1,IF(loaded!K982="Female",2,9))</f>
        <v>9</v>
      </c>
      <c r="E982" s="89" t="e">
        <f>IF(stats!$Y$13,DATE(RIGHT(loaded!M982,4),MID(loaded!M982,3,2),LEFT(loaded!M982,2)),DATE(RIGHT(loaded!M982,4), MID(loaded!M982,4,2),LEFT(loaded!M982,2)))</f>
        <v>#VALUE!</v>
      </c>
      <c r="F982" s="67" t="e">
        <f t="shared" si="30"/>
        <v>#VALUE!</v>
      </c>
      <c r="G982" t="str">
        <f>LEFT(loaded!O982,3)</f>
        <v/>
      </c>
      <c r="H982" s="67" t="str">
        <f>_xlfn.IFNA(INDEX(cntry_codes,MATCH(loaded!Q982,countries,0)),IF(loaded!Q982="","0003",""))</f>
        <v>0003</v>
      </c>
      <c r="I982" t="e">
        <f>INDEX(atsi_codes,MATCH(loaded!S982,atsi,0))</f>
        <v>#N/A</v>
      </c>
      <c r="J982" t="e">
        <f>INDEX(lang_codes,MATCH(loaded!U982,lang,0))</f>
        <v>#N/A</v>
      </c>
      <c r="K982" s="6">
        <f>loaded!W982</f>
        <v>0</v>
      </c>
      <c r="L982" t="e">
        <f>INDEX(us_acc_codes,MATCH(loaded!Y982,us_acc,0))</f>
        <v>#N/A</v>
      </c>
      <c r="M982" t="e">
        <f>INDEX(client_codes,MATCH(loaded!AA982,client,0))</f>
        <v>#N/A</v>
      </c>
      <c r="N982" t="e">
        <f>INDEX(src_ref_codes,MATCH(loaded!AC982,src_ref,0))</f>
        <v>#N/A</v>
      </c>
      <c r="O982" s="89" t="e">
        <f>IF(stats!$Y$13,DATE(RIGHT(loaded!AE982,4),MID(loaded!AE982,3,2),LEFT(loaded!AE982,2)),DATE(RIGHT(loaded!AE982,4),MID(loaded!AE982,4,2),LEFT(loaded!AE982,2)))</f>
        <v>#VALUE!</v>
      </c>
      <c r="P982" s="89" t="e">
        <f>IF(stats!$Y$13,DATE(RIGHT(loaded!AG982,4),MID(loaded!AG982,3,2),LEFT(loaded!AG982,2)),DATE(RIGHT(loaded!AG982,4),MID(loaded!AG982,4,2),LEFT(loaded!AG982,2)))</f>
        <v>#VALUE!</v>
      </c>
      <c r="Q982" s="67" t="e">
        <f t="shared" si="31"/>
        <v>#VALUE!</v>
      </c>
      <c r="R982" t="e">
        <f>INDEX(reces_codes,MATCH(loaded!AI982,reason,0))</f>
        <v>#N/A</v>
      </c>
      <c r="S982" t="e">
        <f>INDEX(TDS_codes,MATCH(loaded!AK982,TDS,0))</f>
        <v>#N/A</v>
      </c>
      <c r="T982" t="e">
        <f>IF(M982=2,"",INDEX(method_codes,MATCH(loaded!AM982,method,0)))</f>
        <v>#N/A</v>
      </c>
      <c r="U982" t="e">
        <f>IF(M982=2,"",INDEX(inj_codes,MATCH(loaded!AO982,inj,0)))</f>
        <v>#N/A</v>
      </c>
      <c r="V982" t="e">
        <f>IF(M982=2,"",INDEX(drug_codes,MATCH(loaded!AQ982,drug,0)))</f>
        <v>#N/A</v>
      </c>
      <c r="W982" t="e">
        <f>IF(M982=2,"",_xlfn.IFNA(INDEX(drug_codes,MATCH(loaded!AS982,drug,0)),""))</f>
        <v>#N/A</v>
      </c>
      <c r="X982" t="e">
        <f>IF(M982=2,"",_xlfn.IFNA(INDEX(drug_codes,MATCH(loaded!AU982,drug,0)),""))</f>
        <v>#N/A</v>
      </c>
      <c r="Y982" t="e">
        <f>IF(M982=2,"",_xlfn.IFNA(INDEX(drug_codes,MATCH(loaded!AW982,drug,0)),""))</f>
        <v>#N/A</v>
      </c>
      <c r="Z982" t="e">
        <f>IF(M982=2,"",_xlfn.IFNA(INDEX(drug_codes,MATCH(loaded!AY982,drug,0)),""))</f>
        <v>#N/A</v>
      </c>
      <c r="AA982" t="e">
        <f>IF(M982=2,"",_xlfn.IFNA(INDEX(drug_codes,MATCH(loaded!BA982,drug,0)),""))</f>
        <v>#N/A</v>
      </c>
      <c r="AB982" t="e">
        <f>INDEX(MTT_codes,MATCH(loaded!BC982,MTT,0))</f>
        <v>#N/A</v>
      </c>
      <c r="AC982" t="str">
        <f>_xlfn.IFNA(INDEX(MTT_codes,MATCH(loaded!BE982,MTT,0)),"")</f>
        <v/>
      </c>
      <c r="AD982" t="str">
        <f>_xlfn.IFNA(INDEX(MTT_codes,MATCH(loaded!BG982,MTT,0)),"")</f>
        <v/>
      </c>
      <c r="AE982" t="str">
        <f>_xlfn.IFNA(INDEX(MTT_codes,MATCH(loaded!BI982,MTT,0)),"")</f>
        <v/>
      </c>
      <c r="AF982" t="str">
        <f>_xlfn.IFNA(INDEX(MTT_codes,MATCH(loaded!BK982,MTT,0)),"")</f>
        <v/>
      </c>
      <c r="AG982" t="str">
        <f>_xlfn.IFNA(INDEX(MTT_codes,MATCH(loaded!BM982,MTT,0)),"")</f>
        <v/>
      </c>
      <c r="AH982" t="e">
        <f>INDEX(liv_ar_codes,MATCH(loaded!BO982,liv_ar,0))</f>
        <v>#N/A</v>
      </c>
      <c r="AI982" t="str">
        <f>_xlfn.IFNA(INDEX(MTT_codes,MATCH(loaded!BQ982,MTT,0)),"")</f>
        <v/>
      </c>
      <c r="AJ982">
        <f>_xlfn.IFNA(INDEX(mental_codes,MATCH(loaded!BS982,mental,0)),9)</f>
        <v>9</v>
      </c>
    </row>
    <row r="983" spans="2:36">
      <c r="B983">
        <f>loaded!C983</f>
        <v>0</v>
      </c>
      <c r="C983">
        <f>loaded!I983</f>
        <v>0</v>
      </c>
      <c r="D983">
        <f>IF(loaded!K983="Male",1,IF(loaded!K983="Female",2,9))</f>
        <v>9</v>
      </c>
      <c r="E983" s="89" t="e">
        <f>IF(stats!$Y$13,DATE(RIGHT(loaded!M983,4),MID(loaded!M983,3,2),LEFT(loaded!M983,2)),DATE(RIGHT(loaded!M983,4), MID(loaded!M983,4,2),LEFT(loaded!M983,2)))</f>
        <v>#VALUE!</v>
      </c>
      <c r="F983" s="67" t="e">
        <f t="shared" si="30"/>
        <v>#VALUE!</v>
      </c>
      <c r="G983" t="str">
        <f>LEFT(loaded!O983,3)</f>
        <v/>
      </c>
      <c r="H983" s="67" t="str">
        <f>_xlfn.IFNA(INDEX(cntry_codes,MATCH(loaded!Q983,countries,0)),IF(loaded!Q983="","0003",""))</f>
        <v>0003</v>
      </c>
      <c r="I983" t="e">
        <f>INDEX(atsi_codes,MATCH(loaded!S983,atsi,0))</f>
        <v>#N/A</v>
      </c>
      <c r="J983" t="e">
        <f>INDEX(lang_codes,MATCH(loaded!U983,lang,0))</f>
        <v>#N/A</v>
      </c>
      <c r="K983" s="6">
        <f>loaded!W983</f>
        <v>0</v>
      </c>
      <c r="L983" t="e">
        <f>INDEX(us_acc_codes,MATCH(loaded!Y983,us_acc,0))</f>
        <v>#N/A</v>
      </c>
      <c r="M983" t="e">
        <f>INDEX(client_codes,MATCH(loaded!AA983,client,0))</f>
        <v>#N/A</v>
      </c>
      <c r="N983" t="e">
        <f>INDEX(src_ref_codes,MATCH(loaded!AC983,src_ref,0))</f>
        <v>#N/A</v>
      </c>
      <c r="O983" s="89" t="e">
        <f>IF(stats!$Y$13,DATE(RIGHT(loaded!AE983,4),MID(loaded!AE983,3,2),LEFT(loaded!AE983,2)),DATE(RIGHT(loaded!AE983,4),MID(loaded!AE983,4,2),LEFT(loaded!AE983,2)))</f>
        <v>#VALUE!</v>
      </c>
      <c r="P983" s="89" t="e">
        <f>IF(stats!$Y$13,DATE(RIGHT(loaded!AG983,4),MID(loaded!AG983,3,2),LEFT(loaded!AG983,2)),DATE(RIGHT(loaded!AG983,4),MID(loaded!AG983,4,2),LEFT(loaded!AG983,2)))</f>
        <v>#VALUE!</v>
      </c>
      <c r="Q983" s="67" t="e">
        <f t="shared" si="31"/>
        <v>#VALUE!</v>
      </c>
      <c r="R983" t="e">
        <f>INDEX(reces_codes,MATCH(loaded!AI983,reason,0))</f>
        <v>#N/A</v>
      </c>
      <c r="S983" t="e">
        <f>INDEX(TDS_codes,MATCH(loaded!AK983,TDS,0))</f>
        <v>#N/A</v>
      </c>
      <c r="T983" t="e">
        <f>IF(M983=2,"",INDEX(method_codes,MATCH(loaded!AM983,method,0)))</f>
        <v>#N/A</v>
      </c>
      <c r="U983" t="e">
        <f>IF(M983=2,"",INDEX(inj_codes,MATCH(loaded!AO983,inj,0)))</f>
        <v>#N/A</v>
      </c>
      <c r="V983" t="e">
        <f>IF(M983=2,"",INDEX(drug_codes,MATCH(loaded!AQ983,drug,0)))</f>
        <v>#N/A</v>
      </c>
      <c r="W983" t="e">
        <f>IF(M983=2,"",_xlfn.IFNA(INDEX(drug_codes,MATCH(loaded!AS983,drug,0)),""))</f>
        <v>#N/A</v>
      </c>
      <c r="X983" t="e">
        <f>IF(M983=2,"",_xlfn.IFNA(INDEX(drug_codes,MATCH(loaded!AU983,drug,0)),""))</f>
        <v>#N/A</v>
      </c>
      <c r="Y983" t="e">
        <f>IF(M983=2,"",_xlfn.IFNA(INDEX(drug_codes,MATCH(loaded!AW983,drug,0)),""))</f>
        <v>#N/A</v>
      </c>
      <c r="Z983" t="e">
        <f>IF(M983=2,"",_xlfn.IFNA(INDEX(drug_codes,MATCH(loaded!AY983,drug,0)),""))</f>
        <v>#N/A</v>
      </c>
      <c r="AA983" t="e">
        <f>IF(M983=2,"",_xlfn.IFNA(INDEX(drug_codes,MATCH(loaded!BA983,drug,0)),""))</f>
        <v>#N/A</v>
      </c>
      <c r="AB983" t="e">
        <f>INDEX(MTT_codes,MATCH(loaded!BC983,MTT,0))</f>
        <v>#N/A</v>
      </c>
      <c r="AC983" t="str">
        <f>_xlfn.IFNA(INDEX(MTT_codes,MATCH(loaded!BE983,MTT,0)),"")</f>
        <v/>
      </c>
      <c r="AD983" t="str">
        <f>_xlfn.IFNA(INDEX(MTT_codes,MATCH(loaded!BG983,MTT,0)),"")</f>
        <v/>
      </c>
      <c r="AE983" t="str">
        <f>_xlfn.IFNA(INDEX(MTT_codes,MATCH(loaded!BI983,MTT,0)),"")</f>
        <v/>
      </c>
      <c r="AF983" t="str">
        <f>_xlfn.IFNA(INDEX(MTT_codes,MATCH(loaded!BK983,MTT,0)),"")</f>
        <v/>
      </c>
      <c r="AG983" t="str">
        <f>_xlfn.IFNA(INDEX(MTT_codes,MATCH(loaded!BM983,MTT,0)),"")</f>
        <v/>
      </c>
      <c r="AH983" t="e">
        <f>INDEX(liv_ar_codes,MATCH(loaded!BO983,liv_ar,0))</f>
        <v>#N/A</v>
      </c>
      <c r="AI983" t="str">
        <f>_xlfn.IFNA(INDEX(MTT_codes,MATCH(loaded!BQ983,MTT,0)),"")</f>
        <v/>
      </c>
      <c r="AJ983">
        <f>_xlfn.IFNA(INDEX(mental_codes,MATCH(loaded!BS983,mental,0)),9)</f>
        <v>9</v>
      </c>
    </row>
    <row r="984" spans="2:36">
      <c r="B984">
        <f>loaded!C984</f>
        <v>0</v>
      </c>
      <c r="C984">
        <f>loaded!I984</f>
        <v>0</v>
      </c>
      <c r="D984">
        <f>IF(loaded!K984="Male",1,IF(loaded!K984="Female",2,9))</f>
        <v>9</v>
      </c>
      <c r="E984" s="89" t="e">
        <f>IF(stats!$Y$13,DATE(RIGHT(loaded!M984,4),MID(loaded!M984,3,2),LEFT(loaded!M984,2)),DATE(RIGHT(loaded!M984,4), MID(loaded!M984,4,2),LEFT(loaded!M984,2)))</f>
        <v>#VALUE!</v>
      </c>
      <c r="F984" s="67" t="e">
        <f t="shared" si="30"/>
        <v>#VALUE!</v>
      </c>
      <c r="G984" t="str">
        <f>LEFT(loaded!O984,3)</f>
        <v/>
      </c>
      <c r="H984" s="67" t="str">
        <f>_xlfn.IFNA(INDEX(cntry_codes,MATCH(loaded!Q984,countries,0)),IF(loaded!Q984="","0003",""))</f>
        <v>0003</v>
      </c>
      <c r="I984" t="e">
        <f>INDEX(atsi_codes,MATCH(loaded!S984,atsi,0))</f>
        <v>#N/A</v>
      </c>
      <c r="J984" t="e">
        <f>INDEX(lang_codes,MATCH(loaded!U984,lang,0))</f>
        <v>#N/A</v>
      </c>
      <c r="K984" s="6">
        <f>loaded!W984</f>
        <v>0</v>
      </c>
      <c r="L984" t="e">
        <f>INDEX(us_acc_codes,MATCH(loaded!Y984,us_acc,0))</f>
        <v>#N/A</v>
      </c>
      <c r="M984" t="e">
        <f>INDEX(client_codes,MATCH(loaded!AA984,client,0))</f>
        <v>#N/A</v>
      </c>
      <c r="N984" t="e">
        <f>INDEX(src_ref_codes,MATCH(loaded!AC984,src_ref,0))</f>
        <v>#N/A</v>
      </c>
      <c r="O984" s="89" t="e">
        <f>IF(stats!$Y$13,DATE(RIGHT(loaded!AE984,4),MID(loaded!AE984,3,2),LEFT(loaded!AE984,2)),DATE(RIGHT(loaded!AE984,4),MID(loaded!AE984,4,2),LEFT(loaded!AE984,2)))</f>
        <v>#VALUE!</v>
      </c>
      <c r="P984" s="89" t="e">
        <f>IF(stats!$Y$13,DATE(RIGHT(loaded!AG984,4),MID(loaded!AG984,3,2),LEFT(loaded!AG984,2)),DATE(RIGHT(loaded!AG984,4),MID(loaded!AG984,4,2),LEFT(loaded!AG984,2)))</f>
        <v>#VALUE!</v>
      </c>
      <c r="Q984" s="67" t="e">
        <f t="shared" si="31"/>
        <v>#VALUE!</v>
      </c>
      <c r="R984" t="e">
        <f>INDEX(reces_codes,MATCH(loaded!AI984,reason,0))</f>
        <v>#N/A</v>
      </c>
      <c r="S984" t="e">
        <f>INDEX(TDS_codes,MATCH(loaded!AK984,TDS,0))</f>
        <v>#N/A</v>
      </c>
      <c r="T984" t="e">
        <f>IF(M984=2,"",INDEX(method_codes,MATCH(loaded!AM984,method,0)))</f>
        <v>#N/A</v>
      </c>
      <c r="U984" t="e">
        <f>IF(M984=2,"",INDEX(inj_codes,MATCH(loaded!AO984,inj,0)))</f>
        <v>#N/A</v>
      </c>
      <c r="V984" t="e">
        <f>IF(M984=2,"",INDEX(drug_codes,MATCH(loaded!AQ984,drug,0)))</f>
        <v>#N/A</v>
      </c>
      <c r="W984" t="e">
        <f>IF(M984=2,"",_xlfn.IFNA(INDEX(drug_codes,MATCH(loaded!AS984,drug,0)),""))</f>
        <v>#N/A</v>
      </c>
      <c r="X984" t="e">
        <f>IF(M984=2,"",_xlfn.IFNA(INDEX(drug_codes,MATCH(loaded!AU984,drug,0)),""))</f>
        <v>#N/A</v>
      </c>
      <c r="Y984" t="e">
        <f>IF(M984=2,"",_xlfn.IFNA(INDEX(drug_codes,MATCH(loaded!AW984,drug,0)),""))</f>
        <v>#N/A</v>
      </c>
      <c r="Z984" t="e">
        <f>IF(M984=2,"",_xlfn.IFNA(INDEX(drug_codes,MATCH(loaded!AY984,drug,0)),""))</f>
        <v>#N/A</v>
      </c>
      <c r="AA984" t="e">
        <f>IF(M984=2,"",_xlfn.IFNA(INDEX(drug_codes,MATCH(loaded!BA984,drug,0)),""))</f>
        <v>#N/A</v>
      </c>
      <c r="AB984" t="e">
        <f>INDEX(MTT_codes,MATCH(loaded!BC984,MTT,0))</f>
        <v>#N/A</v>
      </c>
      <c r="AC984" t="str">
        <f>_xlfn.IFNA(INDEX(MTT_codes,MATCH(loaded!BE984,MTT,0)),"")</f>
        <v/>
      </c>
      <c r="AD984" t="str">
        <f>_xlfn.IFNA(INDEX(MTT_codes,MATCH(loaded!BG984,MTT,0)),"")</f>
        <v/>
      </c>
      <c r="AE984" t="str">
        <f>_xlfn.IFNA(INDEX(MTT_codes,MATCH(loaded!BI984,MTT,0)),"")</f>
        <v/>
      </c>
      <c r="AF984" t="str">
        <f>_xlfn.IFNA(INDEX(MTT_codes,MATCH(loaded!BK984,MTT,0)),"")</f>
        <v/>
      </c>
      <c r="AG984" t="str">
        <f>_xlfn.IFNA(INDEX(MTT_codes,MATCH(loaded!BM984,MTT,0)),"")</f>
        <v/>
      </c>
      <c r="AH984" t="e">
        <f>INDEX(liv_ar_codes,MATCH(loaded!BO984,liv_ar,0))</f>
        <v>#N/A</v>
      </c>
      <c r="AI984" t="str">
        <f>_xlfn.IFNA(INDEX(MTT_codes,MATCH(loaded!BQ984,MTT,0)),"")</f>
        <v/>
      </c>
      <c r="AJ984">
        <f>_xlfn.IFNA(INDEX(mental_codes,MATCH(loaded!BS984,mental,0)),9)</f>
        <v>9</v>
      </c>
    </row>
    <row r="985" spans="2:36">
      <c r="B985">
        <f>loaded!C985</f>
        <v>0</v>
      </c>
      <c r="C985">
        <f>loaded!I985</f>
        <v>0</v>
      </c>
      <c r="D985">
        <f>IF(loaded!K985="Male",1,IF(loaded!K985="Female",2,9))</f>
        <v>9</v>
      </c>
      <c r="E985" s="89" t="e">
        <f>IF(stats!$Y$13,DATE(RIGHT(loaded!M985,4),MID(loaded!M985,3,2),LEFT(loaded!M985,2)),DATE(RIGHT(loaded!M985,4), MID(loaded!M985,4,2),LEFT(loaded!M985,2)))</f>
        <v>#VALUE!</v>
      </c>
      <c r="F985" s="67" t="e">
        <f t="shared" si="30"/>
        <v>#VALUE!</v>
      </c>
      <c r="G985" t="str">
        <f>LEFT(loaded!O985,3)</f>
        <v/>
      </c>
      <c r="H985" s="67" t="str">
        <f>_xlfn.IFNA(INDEX(cntry_codes,MATCH(loaded!Q985,countries,0)),IF(loaded!Q985="","0003",""))</f>
        <v>0003</v>
      </c>
      <c r="I985" t="e">
        <f>INDEX(atsi_codes,MATCH(loaded!S985,atsi,0))</f>
        <v>#N/A</v>
      </c>
      <c r="J985" t="e">
        <f>INDEX(lang_codes,MATCH(loaded!U985,lang,0))</f>
        <v>#N/A</v>
      </c>
      <c r="K985" s="6">
        <f>loaded!W985</f>
        <v>0</v>
      </c>
      <c r="L985" t="e">
        <f>INDEX(us_acc_codes,MATCH(loaded!Y985,us_acc,0))</f>
        <v>#N/A</v>
      </c>
      <c r="M985" t="e">
        <f>INDEX(client_codes,MATCH(loaded!AA985,client,0))</f>
        <v>#N/A</v>
      </c>
      <c r="N985" t="e">
        <f>INDEX(src_ref_codes,MATCH(loaded!AC985,src_ref,0))</f>
        <v>#N/A</v>
      </c>
      <c r="O985" s="89" t="e">
        <f>IF(stats!$Y$13,DATE(RIGHT(loaded!AE985,4),MID(loaded!AE985,3,2),LEFT(loaded!AE985,2)),DATE(RIGHT(loaded!AE985,4),MID(loaded!AE985,4,2),LEFT(loaded!AE985,2)))</f>
        <v>#VALUE!</v>
      </c>
      <c r="P985" s="89" t="e">
        <f>IF(stats!$Y$13,DATE(RIGHT(loaded!AG985,4),MID(loaded!AG985,3,2),LEFT(loaded!AG985,2)),DATE(RIGHT(loaded!AG985,4),MID(loaded!AG985,4,2),LEFT(loaded!AG985,2)))</f>
        <v>#VALUE!</v>
      </c>
      <c r="Q985" s="67" t="e">
        <f t="shared" si="31"/>
        <v>#VALUE!</v>
      </c>
      <c r="R985" t="e">
        <f>INDEX(reces_codes,MATCH(loaded!AI985,reason,0))</f>
        <v>#N/A</v>
      </c>
      <c r="S985" t="e">
        <f>INDEX(TDS_codes,MATCH(loaded!AK985,TDS,0))</f>
        <v>#N/A</v>
      </c>
      <c r="T985" t="e">
        <f>IF(M985=2,"",INDEX(method_codes,MATCH(loaded!AM985,method,0)))</f>
        <v>#N/A</v>
      </c>
      <c r="U985" t="e">
        <f>IF(M985=2,"",INDEX(inj_codes,MATCH(loaded!AO985,inj,0)))</f>
        <v>#N/A</v>
      </c>
      <c r="V985" t="e">
        <f>IF(M985=2,"",INDEX(drug_codes,MATCH(loaded!AQ985,drug,0)))</f>
        <v>#N/A</v>
      </c>
      <c r="W985" t="e">
        <f>IF(M985=2,"",_xlfn.IFNA(INDEX(drug_codes,MATCH(loaded!AS985,drug,0)),""))</f>
        <v>#N/A</v>
      </c>
      <c r="X985" t="e">
        <f>IF(M985=2,"",_xlfn.IFNA(INDEX(drug_codes,MATCH(loaded!AU985,drug,0)),""))</f>
        <v>#N/A</v>
      </c>
      <c r="Y985" t="e">
        <f>IF(M985=2,"",_xlfn.IFNA(INDEX(drug_codes,MATCH(loaded!AW985,drug,0)),""))</f>
        <v>#N/A</v>
      </c>
      <c r="Z985" t="e">
        <f>IF(M985=2,"",_xlfn.IFNA(INDEX(drug_codes,MATCH(loaded!AY985,drug,0)),""))</f>
        <v>#N/A</v>
      </c>
      <c r="AA985" t="e">
        <f>IF(M985=2,"",_xlfn.IFNA(INDEX(drug_codes,MATCH(loaded!BA985,drug,0)),""))</f>
        <v>#N/A</v>
      </c>
      <c r="AB985" t="e">
        <f>INDEX(MTT_codes,MATCH(loaded!BC985,MTT,0))</f>
        <v>#N/A</v>
      </c>
      <c r="AC985" t="str">
        <f>_xlfn.IFNA(INDEX(MTT_codes,MATCH(loaded!BE985,MTT,0)),"")</f>
        <v/>
      </c>
      <c r="AD985" t="str">
        <f>_xlfn.IFNA(INDEX(MTT_codes,MATCH(loaded!BG985,MTT,0)),"")</f>
        <v/>
      </c>
      <c r="AE985" t="str">
        <f>_xlfn.IFNA(INDEX(MTT_codes,MATCH(loaded!BI985,MTT,0)),"")</f>
        <v/>
      </c>
      <c r="AF985" t="str">
        <f>_xlfn.IFNA(INDEX(MTT_codes,MATCH(loaded!BK985,MTT,0)),"")</f>
        <v/>
      </c>
      <c r="AG985" t="str">
        <f>_xlfn.IFNA(INDEX(MTT_codes,MATCH(loaded!BM985,MTT,0)),"")</f>
        <v/>
      </c>
      <c r="AH985" t="e">
        <f>INDEX(liv_ar_codes,MATCH(loaded!BO985,liv_ar,0))</f>
        <v>#N/A</v>
      </c>
      <c r="AI985" t="str">
        <f>_xlfn.IFNA(INDEX(MTT_codes,MATCH(loaded!BQ985,MTT,0)),"")</f>
        <v/>
      </c>
      <c r="AJ985">
        <f>_xlfn.IFNA(INDEX(mental_codes,MATCH(loaded!BS985,mental,0)),9)</f>
        <v>9</v>
      </c>
    </row>
    <row r="986" spans="2:36">
      <c r="B986">
        <f>loaded!C986</f>
        <v>0</v>
      </c>
      <c r="C986">
        <f>loaded!I986</f>
        <v>0</v>
      </c>
      <c r="D986">
        <f>IF(loaded!K986="Male",1,IF(loaded!K986="Female",2,9))</f>
        <v>9</v>
      </c>
      <c r="E986" s="89" t="e">
        <f>IF(stats!$Y$13,DATE(RIGHT(loaded!M986,4),MID(loaded!M986,3,2),LEFT(loaded!M986,2)),DATE(RIGHT(loaded!M986,4), MID(loaded!M986,4,2),LEFT(loaded!M986,2)))</f>
        <v>#VALUE!</v>
      </c>
      <c r="F986" s="67" t="e">
        <f t="shared" si="30"/>
        <v>#VALUE!</v>
      </c>
      <c r="G986" t="str">
        <f>LEFT(loaded!O986,3)</f>
        <v/>
      </c>
      <c r="H986" s="67" t="str">
        <f>_xlfn.IFNA(INDEX(cntry_codes,MATCH(loaded!Q986,countries,0)),IF(loaded!Q986="","0003",""))</f>
        <v>0003</v>
      </c>
      <c r="I986" t="e">
        <f>INDEX(atsi_codes,MATCH(loaded!S986,atsi,0))</f>
        <v>#N/A</v>
      </c>
      <c r="J986" t="e">
        <f>INDEX(lang_codes,MATCH(loaded!U986,lang,0))</f>
        <v>#N/A</v>
      </c>
      <c r="K986" s="6">
        <f>loaded!W986</f>
        <v>0</v>
      </c>
      <c r="L986" t="e">
        <f>INDEX(us_acc_codes,MATCH(loaded!Y986,us_acc,0))</f>
        <v>#N/A</v>
      </c>
      <c r="M986" t="e">
        <f>INDEX(client_codes,MATCH(loaded!AA986,client,0))</f>
        <v>#N/A</v>
      </c>
      <c r="N986" t="e">
        <f>INDEX(src_ref_codes,MATCH(loaded!AC986,src_ref,0))</f>
        <v>#N/A</v>
      </c>
      <c r="O986" s="89" t="e">
        <f>IF(stats!$Y$13,DATE(RIGHT(loaded!AE986,4),MID(loaded!AE986,3,2),LEFT(loaded!AE986,2)),DATE(RIGHT(loaded!AE986,4),MID(loaded!AE986,4,2),LEFT(loaded!AE986,2)))</f>
        <v>#VALUE!</v>
      </c>
      <c r="P986" s="89" t="e">
        <f>IF(stats!$Y$13,DATE(RIGHT(loaded!AG986,4),MID(loaded!AG986,3,2),LEFT(loaded!AG986,2)),DATE(RIGHT(loaded!AG986,4),MID(loaded!AG986,4,2),LEFT(loaded!AG986,2)))</f>
        <v>#VALUE!</v>
      </c>
      <c r="Q986" s="67" t="e">
        <f t="shared" si="31"/>
        <v>#VALUE!</v>
      </c>
      <c r="R986" t="e">
        <f>INDEX(reces_codes,MATCH(loaded!AI986,reason,0))</f>
        <v>#N/A</v>
      </c>
      <c r="S986" t="e">
        <f>INDEX(TDS_codes,MATCH(loaded!AK986,TDS,0))</f>
        <v>#N/A</v>
      </c>
      <c r="T986" t="e">
        <f>IF(M986=2,"",INDEX(method_codes,MATCH(loaded!AM986,method,0)))</f>
        <v>#N/A</v>
      </c>
      <c r="U986" t="e">
        <f>IF(M986=2,"",INDEX(inj_codes,MATCH(loaded!AO986,inj,0)))</f>
        <v>#N/A</v>
      </c>
      <c r="V986" t="e">
        <f>IF(M986=2,"",INDEX(drug_codes,MATCH(loaded!AQ986,drug,0)))</f>
        <v>#N/A</v>
      </c>
      <c r="W986" t="e">
        <f>IF(M986=2,"",_xlfn.IFNA(INDEX(drug_codes,MATCH(loaded!AS986,drug,0)),""))</f>
        <v>#N/A</v>
      </c>
      <c r="X986" t="e">
        <f>IF(M986=2,"",_xlfn.IFNA(INDEX(drug_codes,MATCH(loaded!AU986,drug,0)),""))</f>
        <v>#N/A</v>
      </c>
      <c r="Y986" t="e">
        <f>IF(M986=2,"",_xlfn.IFNA(INDEX(drug_codes,MATCH(loaded!AW986,drug,0)),""))</f>
        <v>#N/A</v>
      </c>
      <c r="Z986" t="e">
        <f>IF(M986=2,"",_xlfn.IFNA(INDEX(drug_codes,MATCH(loaded!AY986,drug,0)),""))</f>
        <v>#N/A</v>
      </c>
      <c r="AA986" t="e">
        <f>IF(M986=2,"",_xlfn.IFNA(INDEX(drug_codes,MATCH(loaded!BA986,drug,0)),""))</f>
        <v>#N/A</v>
      </c>
      <c r="AB986" t="e">
        <f>INDEX(MTT_codes,MATCH(loaded!BC986,MTT,0))</f>
        <v>#N/A</v>
      </c>
      <c r="AC986" t="str">
        <f>_xlfn.IFNA(INDEX(MTT_codes,MATCH(loaded!BE986,MTT,0)),"")</f>
        <v/>
      </c>
      <c r="AD986" t="str">
        <f>_xlfn.IFNA(INDEX(MTT_codes,MATCH(loaded!BG986,MTT,0)),"")</f>
        <v/>
      </c>
      <c r="AE986" t="str">
        <f>_xlfn.IFNA(INDEX(MTT_codes,MATCH(loaded!BI986,MTT,0)),"")</f>
        <v/>
      </c>
      <c r="AF986" t="str">
        <f>_xlfn.IFNA(INDEX(MTT_codes,MATCH(loaded!BK986,MTT,0)),"")</f>
        <v/>
      </c>
      <c r="AG986" t="str">
        <f>_xlfn.IFNA(INDEX(MTT_codes,MATCH(loaded!BM986,MTT,0)),"")</f>
        <v/>
      </c>
      <c r="AH986" t="e">
        <f>INDEX(liv_ar_codes,MATCH(loaded!BO986,liv_ar,0))</f>
        <v>#N/A</v>
      </c>
      <c r="AI986" t="str">
        <f>_xlfn.IFNA(INDEX(MTT_codes,MATCH(loaded!BQ986,MTT,0)),"")</f>
        <v/>
      </c>
      <c r="AJ986">
        <f>_xlfn.IFNA(INDEX(mental_codes,MATCH(loaded!BS986,mental,0)),9)</f>
        <v>9</v>
      </c>
    </row>
    <row r="987" spans="2:36">
      <c r="B987">
        <f>loaded!C987</f>
        <v>0</v>
      </c>
      <c r="C987">
        <f>loaded!I987</f>
        <v>0</v>
      </c>
      <c r="D987">
        <f>IF(loaded!K987="Male",1,IF(loaded!K987="Female",2,9))</f>
        <v>9</v>
      </c>
      <c r="E987" s="89" t="e">
        <f>IF(stats!$Y$13,DATE(RIGHT(loaded!M987,4),MID(loaded!M987,3,2),LEFT(loaded!M987,2)),DATE(RIGHT(loaded!M987,4), MID(loaded!M987,4,2),LEFT(loaded!M987,2)))</f>
        <v>#VALUE!</v>
      </c>
      <c r="F987" s="67" t="e">
        <f t="shared" si="30"/>
        <v>#VALUE!</v>
      </c>
      <c r="G987" t="str">
        <f>LEFT(loaded!O987,3)</f>
        <v/>
      </c>
      <c r="H987" s="67" t="str">
        <f>_xlfn.IFNA(INDEX(cntry_codes,MATCH(loaded!Q987,countries,0)),IF(loaded!Q987="","0003",""))</f>
        <v>0003</v>
      </c>
      <c r="I987" t="e">
        <f>INDEX(atsi_codes,MATCH(loaded!S987,atsi,0))</f>
        <v>#N/A</v>
      </c>
      <c r="J987" t="e">
        <f>INDEX(lang_codes,MATCH(loaded!U987,lang,0))</f>
        <v>#N/A</v>
      </c>
      <c r="K987" s="6">
        <f>loaded!W987</f>
        <v>0</v>
      </c>
      <c r="L987" t="e">
        <f>INDEX(us_acc_codes,MATCH(loaded!Y987,us_acc,0))</f>
        <v>#N/A</v>
      </c>
      <c r="M987" t="e">
        <f>INDEX(client_codes,MATCH(loaded!AA987,client,0))</f>
        <v>#N/A</v>
      </c>
      <c r="N987" t="e">
        <f>INDEX(src_ref_codes,MATCH(loaded!AC987,src_ref,0))</f>
        <v>#N/A</v>
      </c>
      <c r="O987" s="89" t="e">
        <f>IF(stats!$Y$13,DATE(RIGHT(loaded!AE987,4),MID(loaded!AE987,3,2),LEFT(loaded!AE987,2)),DATE(RIGHT(loaded!AE987,4),MID(loaded!AE987,4,2),LEFT(loaded!AE987,2)))</f>
        <v>#VALUE!</v>
      </c>
      <c r="P987" s="89" t="e">
        <f>IF(stats!$Y$13,DATE(RIGHT(loaded!AG987,4),MID(loaded!AG987,3,2),LEFT(loaded!AG987,2)),DATE(RIGHT(loaded!AG987,4),MID(loaded!AG987,4,2),LEFT(loaded!AG987,2)))</f>
        <v>#VALUE!</v>
      </c>
      <c r="Q987" s="67" t="e">
        <f t="shared" si="31"/>
        <v>#VALUE!</v>
      </c>
      <c r="R987" t="e">
        <f>INDEX(reces_codes,MATCH(loaded!AI987,reason,0))</f>
        <v>#N/A</v>
      </c>
      <c r="S987" t="e">
        <f>INDEX(TDS_codes,MATCH(loaded!AK987,TDS,0))</f>
        <v>#N/A</v>
      </c>
      <c r="T987" t="e">
        <f>IF(M987=2,"",INDEX(method_codes,MATCH(loaded!AM987,method,0)))</f>
        <v>#N/A</v>
      </c>
      <c r="U987" t="e">
        <f>IF(M987=2,"",INDEX(inj_codes,MATCH(loaded!AO987,inj,0)))</f>
        <v>#N/A</v>
      </c>
      <c r="V987" t="e">
        <f>IF(M987=2,"",INDEX(drug_codes,MATCH(loaded!AQ987,drug,0)))</f>
        <v>#N/A</v>
      </c>
      <c r="W987" t="e">
        <f>IF(M987=2,"",_xlfn.IFNA(INDEX(drug_codes,MATCH(loaded!AS987,drug,0)),""))</f>
        <v>#N/A</v>
      </c>
      <c r="X987" t="e">
        <f>IF(M987=2,"",_xlfn.IFNA(INDEX(drug_codes,MATCH(loaded!AU987,drug,0)),""))</f>
        <v>#N/A</v>
      </c>
      <c r="Y987" t="e">
        <f>IF(M987=2,"",_xlfn.IFNA(INDEX(drug_codes,MATCH(loaded!AW987,drug,0)),""))</f>
        <v>#N/A</v>
      </c>
      <c r="Z987" t="e">
        <f>IF(M987=2,"",_xlfn.IFNA(INDEX(drug_codes,MATCH(loaded!AY987,drug,0)),""))</f>
        <v>#N/A</v>
      </c>
      <c r="AA987" t="e">
        <f>IF(M987=2,"",_xlfn.IFNA(INDEX(drug_codes,MATCH(loaded!BA987,drug,0)),""))</f>
        <v>#N/A</v>
      </c>
      <c r="AB987" t="e">
        <f>INDEX(MTT_codes,MATCH(loaded!BC987,MTT,0))</f>
        <v>#N/A</v>
      </c>
      <c r="AC987" t="str">
        <f>_xlfn.IFNA(INDEX(MTT_codes,MATCH(loaded!BE987,MTT,0)),"")</f>
        <v/>
      </c>
      <c r="AD987" t="str">
        <f>_xlfn.IFNA(INDEX(MTT_codes,MATCH(loaded!BG987,MTT,0)),"")</f>
        <v/>
      </c>
      <c r="AE987" t="str">
        <f>_xlfn.IFNA(INDEX(MTT_codes,MATCH(loaded!BI987,MTT,0)),"")</f>
        <v/>
      </c>
      <c r="AF987" t="str">
        <f>_xlfn.IFNA(INDEX(MTT_codes,MATCH(loaded!BK987,MTT,0)),"")</f>
        <v/>
      </c>
      <c r="AG987" t="str">
        <f>_xlfn.IFNA(INDEX(MTT_codes,MATCH(loaded!BM987,MTT,0)),"")</f>
        <v/>
      </c>
      <c r="AH987" t="e">
        <f>INDEX(liv_ar_codes,MATCH(loaded!BO987,liv_ar,0))</f>
        <v>#N/A</v>
      </c>
      <c r="AI987" t="str">
        <f>_xlfn.IFNA(INDEX(MTT_codes,MATCH(loaded!BQ987,MTT,0)),"")</f>
        <v/>
      </c>
      <c r="AJ987">
        <f>_xlfn.IFNA(INDEX(mental_codes,MATCH(loaded!BS987,mental,0)),9)</f>
        <v>9</v>
      </c>
    </row>
    <row r="988" spans="2:36">
      <c r="B988">
        <f>loaded!C988</f>
        <v>0</v>
      </c>
      <c r="C988">
        <f>loaded!I988</f>
        <v>0</v>
      </c>
      <c r="D988">
        <f>IF(loaded!K988="Male",1,IF(loaded!K988="Female",2,9))</f>
        <v>9</v>
      </c>
      <c r="E988" s="89" t="e">
        <f>IF(stats!$Y$13,DATE(RIGHT(loaded!M988,4),MID(loaded!M988,3,2),LEFT(loaded!M988,2)),DATE(RIGHT(loaded!M988,4), MID(loaded!M988,4,2),LEFT(loaded!M988,2)))</f>
        <v>#VALUE!</v>
      </c>
      <c r="F988" s="67" t="e">
        <f t="shared" si="30"/>
        <v>#VALUE!</v>
      </c>
      <c r="G988" t="str">
        <f>LEFT(loaded!O988,3)</f>
        <v/>
      </c>
      <c r="H988" s="67" t="str">
        <f>_xlfn.IFNA(INDEX(cntry_codes,MATCH(loaded!Q988,countries,0)),IF(loaded!Q988="","0003",""))</f>
        <v>0003</v>
      </c>
      <c r="I988" t="e">
        <f>INDEX(atsi_codes,MATCH(loaded!S988,atsi,0))</f>
        <v>#N/A</v>
      </c>
      <c r="J988" t="e">
        <f>INDEX(lang_codes,MATCH(loaded!U988,lang,0))</f>
        <v>#N/A</v>
      </c>
      <c r="K988" s="6">
        <f>loaded!W988</f>
        <v>0</v>
      </c>
      <c r="L988" t="e">
        <f>INDEX(us_acc_codes,MATCH(loaded!Y988,us_acc,0))</f>
        <v>#N/A</v>
      </c>
      <c r="M988" t="e">
        <f>INDEX(client_codes,MATCH(loaded!AA988,client,0))</f>
        <v>#N/A</v>
      </c>
      <c r="N988" t="e">
        <f>INDEX(src_ref_codes,MATCH(loaded!AC988,src_ref,0))</f>
        <v>#N/A</v>
      </c>
      <c r="O988" s="89" t="e">
        <f>IF(stats!$Y$13,DATE(RIGHT(loaded!AE988,4),MID(loaded!AE988,3,2),LEFT(loaded!AE988,2)),DATE(RIGHT(loaded!AE988,4),MID(loaded!AE988,4,2),LEFT(loaded!AE988,2)))</f>
        <v>#VALUE!</v>
      </c>
      <c r="P988" s="89" t="e">
        <f>IF(stats!$Y$13,DATE(RIGHT(loaded!AG988,4),MID(loaded!AG988,3,2),LEFT(loaded!AG988,2)),DATE(RIGHT(loaded!AG988,4),MID(loaded!AG988,4,2),LEFT(loaded!AG988,2)))</f>
        <v>#VALUE!</v>
      </c>
      <c r="Q988" s="67" t="e">
        <f t="shared" si="31"/>
        <v>#VALUE!</v>
      </c>
      <c r="R988" t="e">
        <f>INDEX(reces_codes,MATCH(loaded!AI988,reason,0))</f>
        <v>#N/A</v>
      </c>
      <c r="S988" t="e">
        <f>INDEX(TDS_codes,MATCH(loaded!AK988,TDS,0))</f>
        <v>#N/A</v>
      </c>
      <c r="T988" t="e">
        <f>IF(M988=2,"",INDEX(method_codes,MATCH(loaded!AM988,method,0)))</f>
        <v>#N/A</v>
      </c>
      <c r="U988" t="e">
        <f>IF(M988=2,"",INDEX(inj_codes,MATCH(loaded!AO988,inj,0)))</f>
        <v>#N/A</v>
      </c>
      <c r="V988" t="e">
        <f>IF(M988=2,"",INDEX(drug_codes,MATCH(loaded!AQ988,drug,0)))</f>
        <v>#N/A</v>
      </c>
      <c r="W988" t="e">
        <f>IF(M988=2,"",_xlfn.IFNA(INDEX(drug_codes,MATCH(loaded!AS988,drug,0)),""))</f>
        <v>#N/A</v>
      </c>
      <c r="X988" t="e">
        <f>IF(M988=2,"",_xlfn.IFNA(INDEX(drug_codes,MATCH(loaded!AU988,drug,0)),""))</f>
        <v>#N/A</v>
      </c>
      <c r="Y988" t="e">
        <f>IF(M988=2,"",_xlfn.IFNA(INDEX(drug_codes,MATCH(loaded!AW988,drug,0)),""))</f>
        <v>#N/A</v>
      </c>
      <c r="Z988" t="e">
        <f>IF(M988=2,"",_xlfn.IFNA(INDEX(drug_codes,MATCH(loaded!AY988,drug,0)),""))</f>
        <v>#N/A</v>
      </c>
      <c r="AA988" t="e">
        <f>IF(M988=2,"",_xlfn.IFNA(INDEX(drug_codes,MATCH(loaded!BA988,drug,0)),""))</f>
        <v>#N/A</v>
      </c>
      <c r="AB988" t="e">
        <f>INDEX(MTT_codes,MATCH(loaded!BC988,MTT,0))</f>
        <v>#N/A</v>
      </c>
      <c r="AC988" t="str">
        <f>_xlfn.IFNA(INDEX(MTT_codes,MATCH(loaded!BE988,MTT,0)),"")</f>
        <v/>
      </c>
      <c r="AD988" t="str">
        <f>_xlfn.IFNA(INDEX(MTT_codes,MATCH(loaded!BG988,MTT,0)),"")</f>
        <v/>
      </c>
      <c r="AE988" t="str">
        <f>_xlfn.IFNA(INDEX(MTT_codes,MATCH(loaded!BI988,MTT,0)),"")</f>
        <v/>
      </c>
      <c r="AF988" t="str">
        <f>_xlfn.IFNA(INDEX(MTT_codes,MATCH(loaded!BK988,MTT,0)),"")</f>
        <v/>
      </c>
      <c r="AG988" t="str">
        <f>_xlfn.IFNA(INDEX(MTT_codes,MATCH(loaded!BM988,MTT,0)),"")</f>
        <v/>
      </c>
      <c r="AH988" t="e">
        <f>INDEX(liv_ar_codes,MATCH(loaded!BO988,liv_ar,0))</f>
        <v>#N/A</v>
      </c>
      <c r="AI988" t="str">
        <f>_xlfn.IFNA(INDEX(MTT_codes,MATCH(loaded!BQ988,MTT,0)),"")</f>
        <v/>
      </c>
      <c r="AJ988">
        <f>_xlfn.IFNA(INDEX(mental_codes,MATCH(loaded!BS988,mental,0)),9)</f>
        <v>9</v>
      </c>
    </row>
    <row r="989" spans="2:36">
      <c r="B989">
        <f>loaded!C989</f>
        <v>0</v>
      </c>
      <c r="C989">
        <f>loaded!I989</f>
        <v>0</v>
      </c>
      <c r="D989">
        <f>IF(loaded!K989="Male",1,IF(loaded!K989="Female",2,9))</f>
        <v>9</v>
      </c>
      <c r="E989" s="89" t="e">
        <f>IF(stats!$Y$13,DATE(RIGHT(loaded!M989,4),MID(loaded!M989,3,2),LEFT(loaded!M989,2)),DATE(RIGHT(loaded!M989,4), MID(loaded!M989,4,2),LEFT(loaded!M989,2)))</f>
        <v>#VALUE!</v>
      </c>
      <c r="F989" s="67" t="e">
        <f t="shared" si="30"/>
        <v>#VALUE!</v>
      </c>
      <c r="G989" t="str">
        <f>LEFT(loaded!O989,3)</f>
        <v/>
      </c>
      <c r="H989" s="67" t="str">
        <f>_xlfn.IFNA(INDEX(cntry_codes,MATCH(loaded!Q989,countries,0)),IF(loaded!Q989="","0003",""))</f>
        <v>0003</v>
      </c>
      <c r="I989" t="e">
        <f>INDEX(atsi_codes,MATCH(loaded!S989,atsi,0))</f>
        <v>#N/A</v>
      </c>
      <c r="J989" t="e">
        <f>INDEX(lang_codes,MATCH(loaded!U989,lang,0))</f>
        <v>#N/A</v>
      </c>
      <c r="K989" s="6">
        <f>loaded!W989</f>
        <v>0</v>
      </c>
      <c r="L989" t="e">
        <f>INDEX(us_acc_codes,MATCH(loaded!Y989,us_acc,0))</f>
        <v>#N/A</v>
      </c>
      <c r="M989" t="e">
        <f>INDEX(client_codes,MATCH(loaded!AA989,client,0))</f>
        <v>#N/A</v>
      </c>
      <c r="N989" t="e">
        <f>INDEX(src_ref_codes,MATCH(loaded!AC989,src_ref,0))</f>
        <v>#N/A</v>
      </c>
      <c r="O989" s="89" t="e">
        <f>IF(stats!$Y$13,DATE(RIGHT(loaded!AE989,4),MID(loaded!AE989,3,2),LEFT(loaded!AE989,2)),DATE(RIGHT(loaded!AE989,4),MID(loaded!AE989,4,2),LEFT(loaded!AE989,2)))</f>
        <v>#VALUE!</v>
      </c>
      <c r="P989" s="89" t="e">
        <f>IF(stats!$Y$13,DATE(RIGHT(loaded!AG989,4),MID(loaded!AG989,3,2),LEFT(loaded!AG989,2)),DATE(RIGHT(loaded!AG989,4),MID(loaded!AG989,4,2),LEFT(loaded!AG989,2)))</f>
        <v>#VALUE!</v>
      </c>
      <c r="Q989" s="67" t="e">
        <f t="shared" si="31"/>
        <v>#VALUE!</v>
      </c>
      <c r="R989" t="e">
        <f>INDEX(reces_codes,MATCH(loaded!AI989,reason,0))</f>
        <v>#N/A</v>
      </c>
      <c r="S989" t="e">
        <f>INDEX(TDS_codes,MATCH(loaded!AK989,TDS,0))</f>
        <v>#N/A</v>
      </c>
      <c r="T989" t="e">
        <f>IF(M989=2,"",INDEX(method_codes,MATCH(loaded!AM989,method,0)))</f>
        <v>#N/A</v>
      </c>
      <c r="U989" t="e">
        <f>IF(M989=2,"",INDEX(inj_codes,MATCH(loaded!AO989,inj,0)))</f>
        <v>#N/A</v>
      </c>
      <c r="V989" t="e">
        <f>IF(M989=2,"",INDEX(drug_codes,MATCH(loaded!AQ989,drug,0)))</f>
        <v>#N/A</v>
      </c>
      <c r="W989" t="e">
        <f>IF(M989=2,"",_xlfn.IFNA(INDEX(drug_codes,MATCH(loaded!AS989,drug,0)),""))</f>
        <v>#N/A</v>
      </c>
      <c r="X989" t="e">
        <f>IF(M989=2,"",_xlfn.IFNA(INDEX(drug_codes,MATCH(loaded!AU989,drug,0)),""))</f>
        <v>#N/A</v>
      </c>
      <c r="Y989" t="e">
        <f>IF(M989=2,"",_xlfn.IFNA(INDEX(drug_codes,MATCH(loaded!AW989,drug,0)),""))</f>
        <v>#N/A</v>
      </c>
      <c r="Z989" t="e">
        <f>IF(M989=2,"",_xlfn.IFNA(INDEX(drug_codes,MATCH(loaded!AY989,drug,0)),""))</f>
        <v>#N/A</v>
      </c>
      <c r="AA989" t="e">
        <f>IF(M989=2,"",_xlfn.IFNA(INDEX(drug_codes,MATCH(loaded!BA989,drug,0)),""))</f>
        <v>#N/A</v>
      </c>
      <c r="AB989" t="e">
        <f>INDEX(MTT_codes,MATCH(loaded!BC989,MTT,0))</f>
        <v>#N/A</v>
      </c>
      <c r="AC989" t="str">
        <f>_xlfn.IFNA(INDEX(MTT_codes,MATCH(loaded!BE989,MTT,0)),"")</f>
        <v/>
      </c>
      <c r="AD989" t="str">
        <f>_xlfn.IFNA(INDEX(MTT_codes,MATCH(loaded!BG989,MTT,0)),"")</f>
        <v/>
      </c>
      <c r="AE989" t="str">
        <f>_xlfn.IFNA(INDEX(MTT_codes,MATCH(loaded!BI989,MTT,0)),"")</f>
        <v/>
      </c>
      <c r="AF989" t="str">
        <f>_xlfn.IFNA(INDEX(MTT_codes,MATCH(loaded!BK989,MTT,0)),"")</f>
        <v/>
      </c>
      <c r="AG989" t="str">
        <f>_xlfn.IFNA(INDEX(MTT_codes,MATCH(loaded!BM989,MTT,0)),"")</f>
        <v/>
      </c>
      <c r="AH989" t="e">
        <f>INDEX(liv_ar_codes,MATCH(loaded!BO989,liv_ar,0))</f>
        <v>#N/A</v>
      </c>
      <c r="AI989" t="str">
        <f>_xlfn.IFNA(INDEX(MTT_codes,MATCH(loaded!BQ989,MTT,0)),"")</f>
        <v/>
      </c>
      <c r="AJ989">
        <f>_xlfn.IFNA(INDEX(mental_codes,MATCH(loaded!BS989,mental,0)),9)</f>
        <v>9</v>
      </c>
    </row>
    <row r="990" spans="2:36">
      <c r="B990">
        <f>loaded!C990</f>
        <v>0</v>
      </c>
      <c r="C990">
        <f>loaded!I990</f>
        <v>0</v>
      </c>
      <c r="D990">
        <f>IF(loaded!K990="Male",1,IF(loaded!K990="Female",2,9))</f>
        <v>9</v>
      </c>
      <c r="E990" s="89" t="e">
        <f>IF(stats!$Y$13,DATE(RIGHT(loaded!M990,4),MID(loaded!M990,3,2),LEFT(loaded!M990,2)),DATE(RIGHT(loaded!M990,4), MID(loaded!M990,4,2),LEFT(loaded!M990,2)))</f>
        <v>#VALUE!</v>
      </c>
      <c r="F990" s="67" t="e">
        <f t="shared" si="30"/>
        <v>#VALUE!</v>
      </c>
      <c r="G990" t="str">
        <f>LEFT(loaded!O990,3)</f>
        <v/>
      </c>
      <c r="H990" s="67" t="str">
        <f>_xlfn.IFNA(INDEX(cntry_codes,MATCH(loaded!Q990,countries,0)),IF(loaded!Q990="","0003",""))</f>
        <v>0003</v>
      </c>
      <c r="I990" t="e">
        <f>INDEX(atsi_codes,MATCH(loaded!S990,atsi,0))</f>
        <v>#N/A</v>
      </c>
      <c r="J990" t="e">
        <f>INDEX(lang_codes,MATCH(loaded!U990,lang,0))</f>
        <v>#N/A</v>
      </c>
      <c r="K990" s="6">
        <f>loaded!W990</f>
        <v>0</v>
      </c>
      <c r="L990" t="e">
        <f>INDEX(us_acc_codes,MATCH(loaded!Y990,us_acc,0))</f>
        <v>#N/A</v>
      </c>
      <c r="M990" t="e">
        <f>INDEX(client_codes,MATCH(loaded!AA990,client,0))</f>
        <v>#N/A</v>
      </c>
      <c r="N990" t="e">
        <f>INDEX(src_ref_codes,MATCH(loaded!AC990,src_ref,0))</f>
        <v>#N/A</v>
      </c>
      <c r="O990" s="89" t="e">
        <f>IF(stats!$Y$13,DATE(RIGHT(loaded!AE990,4),MID(loaded!AE990,3,2),LEFT(loaded!AE990,2)),DATE(RIGHT(loaded!AE990,4),MID(loaded!AE990,4,2),LEFT(loaded!AE990,2)))</f>
        <v>#VALUE!</v>
      </c>
      <c r="P990" s="89" t="e">
        <f>IF(stats!$Y$13,DATE(RIGHT(loaded!AG990,4),MID(loaded!AG990,3,2),LEFT(loaded!AG990,2)),DATE(RIGHT(loaded!AG990,4),MID(loaded!AG990,4,2),LEFT(loaded!AG990,2)))</f>
        <v>#VALUE!</v>
      </c>
      <c r="Q990" s="67" t="e">
        <f t="shared" si="31"/>
        <v>#VALUE!</v>
      </c>
      <c r="R990" t="e">
        <f>INDEX(reces_codes,MATCH(loaded!AI990,reason,0))</f>
        <v>#N/A</v>
      </c>
      <c r="S990" t="e">
        <f>INDEX(TDS_codes,MATCH(loaded!AK990,TDS,0))</f>
        <v>#N/A</v>
      </c>
      <c r="T990" t="e">
        <f>IF(M990=2,"",INDEX(method_codes,MATCH(loaded!AM990,method,0)))</f>
        <v>#N/A</v>
      </c>
      <c r="U990" t="e">
        <f>IF(M990=2,"",INDEX(inj_codes,MATCH(loaded!AO990,inj,0)))</f>
        <v>#N/A</v>
      </c>
      <c r="V990" t="e">
        <f>IF(M990=2,"",INDEX(drug_codes,MATCH(loaded!AQ990,drug,0)))</f>
        <v>#N/A</v>
      </c>
      <c r="W990" t="e">
        <f>IF(M990=2,"",_xlfn.IFNA(INDEX(drug_codes,MATCH(loaded!AS990,drug,0)),""))</f>
        <v>#N/A</v>
      </c>
      <c r="X990" t="e">
        <f>IF(M990=2,"",_xlfn.IFNA(INDEX(drug_codes,MATCH(loaded!AU990,drug,0)),""))</f>
        <v>#N/A</v>
      </c>
      <c r="Y990" t="e">
        <f>IF(M990=2,"",_xlfn.IFNA(INDEX(drug_codes,MATCH(loaded!AW990,drug,0)),""))</f>
        <v>#N/A</v>
      </c>
      <c r="Z990" t="e">
        <f>IF(M990=2,"",_xlfn.IFNA(INDEX(drug_codes,MATCH(loaded!AY990,drug,0)),""))</f>
        <v>#N/A</v>
      </c>
      <c r="AA990" t="e">
        <f>IF(M990=2,"",_xlfn.IFNA(INDEX(drug_codes,MATCH(loaded!BA990,drug,0)),""))</f>
        <v>#N/A</v>
      </c>
      <c r="AB990" t="e">
        <f>INDEX(MTT_codes,MATCH(loaded!BC990,MTT,0))</f>
        <v>#N/A</v>
      </c>
      <c r="AC990" t="str">
        <f>_xlfn.IFNA(INDEX(MTT_codes,MATCH(loaded!BE990,MTT,0)),"")</f>
        <v/>
      </c>
      <c r="AD990" t="str">
        <f>_xlfn.IFNA(INDEX(MTT_codes,MATCH(loaded!BG990,MTT,0)),"")</f>
        <v/>
      </c>
      <c r="AE990" t="str">
        <f>_xlfn.IFNA(INDEX(MTT_codes,MATCH(loaded!BI990,MTT,0)),"")</f>
        <v/>
      </c>
      <c r="AF990" t="str">
        <f>_xlfn.IFNA(INDEX(MTT_codes,MATCH(loaded!BK990,MTT,0)),"")</f>
        <v/>
      </c>
      <c r="AG990" t="str">
        <f>_xlfn.IFNA(INDEX(MTT_codes,MATCH(loaded!BM990,MTT,0)),"")</f>
        <v/>
      </c>
      <c r="AH990" t="e">
        <f>INDEX(liv_ar_codes,MATCH(loaded!BO990,liv_ar,0))</f>
        <v>#N/A</v>
      </c>
      <c r="AI990" t="str">
        <f>_xlfn.IFNA(INDEX(MTT_codes,MATCH(loaded!BQ990,MTT,0)),"")</f>
        <v/>
      </c>
      <c r="AJ990">
        <f>_xlfn.IFNA(INDEX(mental_codes,MATCH(loaded!BS990,mental,0)),9)</f>
        <v>9</v>
      </c>
    </row>
    <row r="991" spans="2:36">
      <c r="B991">
        <f>loaded!C991</f>
        <v>0</v>
      </c>
      <c r="C991">
        <f>loaded!I991</f>
        <v>0</v>
      </c>
      <c r="D991">
        <f>IF(loaded!K991="Male",1,IF(loaded!K991="Female",2,9))</f>
        <v>9</v>
      </c>
      <c r="E991" s="89" t="e">
        <f>IF(stats!$Y$13,DATE(RIGHT(loaded!M991,4),MID(loaded!M991,3,2),LEFT(loaded!M991,2)),DATE(RIGHT(loaded!M991,4), MID(loaded!M991,4,2),LEFT(loaded!M991,2)))</f>
        <v>#VALUE!</v>
      </c>
      <c r="F991" s="67" t="e">
        <f t="shared" si="30"/>
        <v>#VALUE!</v>
      </c>
      <c r="G991" t="str">
        <f>LEFT(loaded!O991,3)</f>
        <v/>
      </c>
      <c r="H991" s="67" t="str">
        <f>_xlfn.IFNA(INDEX(cntry_codes,MATCH(loaded!Q991,countries,0)),IF(loaded!Q991="","0003",""))</f>
        <v>0003</v>
      </c>
      <c r="I991" t="e">
        <f>INDEX(atsi_codes,MATCH(loaded!S991,atsi,0))</f>
        <v>#N/A</v>
      </c>
      <c r="J991" t="e">
        <f>INDEX(lang_codes,MATCH(loaded!U991,lang,0))</f>
        <v>#N/A</v>
      </c>
      <c r="K991" s="6">
        <f>loaded!W991</f>
        <v>0</v>
      </c>
      <c r="L991" t="e">
        <f>INDEX(us_acc_codes,MATCH(loaded!Y991,us_acc,0))</f>
        <v>#N/A</v>
      </c>
      <c r="M991" t="e">
        <f>INDEX(client_codes,MATCH(loaded!AA991,client,0))</f>
        <v>#N/A</v>
      </c>
      <c r="N991" t="e">
        <f>INDEX(src_ref_codes,MATCH(loaded!AC991,src_ref,0))</f>
        <v>#N/A</v>
      </c>
      <c r="O991" s="89" t="e">
        <f>IF(stats!$Y$13,DATE(RIGHT(loaded!AE991,4),MID(loaded!AE991,3,2),LEFT(loaded!AE991,2)),DATE(RIGHT(loaded!AE991,4),MID(loaded!AE991,4,2),LEFT(loaded!AE991,2)))</f>
        <v>#VALUE!</v>
      </c>
      <c r="P991" s="89" t="e">
        <f>IF(stats!$Y$13,DATE(RIGHT(loaded!AG991,4),MID(loaded!AG991,3,2),LEFT(loaded!AG991,2)),DATE(RIGHT(loaded!AG991,4),MID(loaded!AG991,4,2),LEFT(loaded!AG991,2)))</f>
        <v>#VALUE!</v>
      </c>
      <c r="Q991" s="67" t="e">
        <f t="shared" si="31"/>
        <v>#VALUE!</v>
      </c>
      <c r="R991" t="e">
        <f>INDEX(reces_codes,MATCH(loaded!AI991,reason,0))</f>
        <v>#N/A</v>
      </c>
      <c r="S991" t="e">
        <f>INDEX(TDS_codes,MATCH(loaded!AK991,TDS,0))</f>
        <v>#N/A</v>
      </c>
      <c r="T991" t="e">
        <f>IF(M991=2,"",INDEX(method_codes,MATCH(loaded!AM991,method,0)))</f>
        <v>#N/A</v>
      </c>
      <c r="U991" t="e">
        <f>IF(M991=2,"",INDEX(inj_codes,MATCH(loaded!AO991,inj,0)))</f>
        <v>#N/A</v>
      </c>
      <c r="V991" t="e">
        <f>IF(M991=2,"",INDEX(drug_codes,MATCH(loaded!AQ991,drug,0)))</f>
        <v>#N/A</v>
      </c>
      <c r="W991" t="e">
        <f>IF(M991=2,"",_xlfn.IFNA(INDEX(drug_codes,MATCH(loaded!AS991,drug,0)),""))</f>
        <v>#N/A</v>
      </c>
      <c r="X991" t="e">
        <f>IF(M991=2,"",_xlfn.IFNA(INDEX(drug_codes,MATCH(loaded!AU991,drug,0)),""))</f>
        <v>#N/A</v>
      </c>
      <c r="Y991" t="e">
        <f>IF(M991=2,"",_xlfn.IFNA(INDEX(drug_codes,MATCH(loaded!AW991,drug,0)),""))</f>
        <v>#N/A</v>
      </c>
      <c r="Z991" t="e">
        <f>IF(M991=2,"",_xlfn.IFNA(INDEX(drug_codes,MATCH(loaded!AY991,drug,0)),""))</f>
        <v>#N/A</v>
      </c>
      <c r="AA991" t="e">
        <f>IF(M991=2,"",_xlfn.IFNA(INDEX(drug_codes,MATCH(loaded!BA991,drug,0)),""))</f>
        <v>#N/A</v>
      </c>
      <c r="AB991" t="e">
        <f>INDEX(MTT_codes,MATCH(loaded!BC991,MTT,0))</f>
        <v>#N/A</v>
      </c>
      <c r="AC991" t="str">
        <f>_xlfn.IFNA(INDEX(MTT_codes,MATCH(loaded!BE991,MTT,0)),"")</f>
        <v/>
      </c>
      <c r="AD991" t="str">
        <f>_xlfn.IFNA(INDEX(MTT_codes,MATCH(loaded!BG991,MTT,0)),"")</f>
        <v/>
      </c>
      <c r="AE991" t="str">
        <f>_xlfn.IFNA(INDEX(MTT_codes,MATCH(loaded!BI991,MTT,0)),"")</f>
        <v/>
      </c>
      <c r="AF991" t="str">
        <f>_xlfn.IFNA(INDEX(MTT_codes,MATCH(loaded!BK991,MTT,0)),"")</f>
        <v/>
      </c>
      <c r="AG991" t="str">
        <f>_xlfn.IFNA(INDEX(MTT_codes,MATCH(loaded!BM991,MTT,0)),"")</f>
        <v/>
      </c>
      <c r="AH991" t="e">
        <f>INDEX(liv_ar_codes,MATCH(loaded!BO991,liv_ar,0))</f>
        <v>#N/A</v>
      </c>
      <c r="AI991" t="str">
        <f>_xlfn.IFNA(INDEX(MTT_codes,MATCH(loaded!BQ991,MTT,0)),"")</f>
        <v/>
      </c>
      <c r="AJ991">
        <f>_xlfn.IFNA(INDEX(mental_codes,MATCH(loaded!BS991,mental,0)),9)</f>
        <v>9</v>
      </c>
    </row>
    <row r="992" spans="2:36">
      <c r="B992">
        <f>loaded!C992</f>
        <v>0</v>
      </c>
      <c r="C992">
        <f>loaded!I992</f>
        <v>0</v>
      </c>
      <c r="D992">
        <f>IF(loaded!K992="Male",1,IF(loaded!K992="Female",2,9))</f>
        <v>9</v>
      </c>
      <c r="E992" s="89" t="e">
        <f>IF(stats!$Y$13,DATE(RIGHT(loaded!M992,4),MID(loaded!M992,3,2),LEFT(loaded!M992,2)),DATE(RIGHT(loaded!M992,4), MID(loaded!M992,4,2),LEFT(loaded!M992,2)))</f>
        <v>#VALUE!</v>
      </c>
      <c r="F992" s="67" t="e">
        <f t="shared" si="30"/>
        <v>#VALUE!</v>
      </c>
      <c r="G992" t="str">
        <f>LEFT(loaded!O992,3)</f>
        <v/>
      </c>
      <c r="H992" s="67" t="str">
        <f>_xlfn.IFNA(INDEX(cntry_codes,MATCH(loaded!Q992,countries,0)),IF(loaded!Q992="","0003",""))</f>
        <v>0003</v>
      </c>
      <c r="I992" t="e">
        <f>INDEX(atsi_codes,MATCH(loaded!S992,atsi,0))</f>
        <v>#N/A</v>
      </c>
      <c r="J992" t="e">
        <f>INDEX(lang_codes,MATCH(loaded!U992,lang,0))</f>
        <v>#N/A</v>
      </c>
      <c r="K992" s="6">
        <f>loaded!W992</f>
        <v>0</v>
      </c>
      <c r="L992" t="e">
        <f>INDEX(us_acc_codes,MATCH(loaded!Y992,us_acc,0))</f>
        <v>#N/A</v>
      </c>
      <c r="M992" t="e">
        <f>INDEX(client_codes,MATCH(loaded!AA992,client,0))</f>
        <v>#N/A</v>
      </c>
      <c r="N992" t="e">
        <f>INDEX(src_ref_codes,MATCH(loaded!AC992,src_ref,0))</f>
        <v>#N/A</v>
      </c>
      <c r="O992" s="89" t="e">
        <f>IF(stats!$Y$13,DATE(RIGHT(loaded!AE992,4),MID(loaded!AE992,3,2),LEFT(loaded!AE992,2)),DATE(RIGHT(loaded!AE992,4),MID(loaded!AE992,4,2),LEFT(loaded!AE992,2)))</f>
        <v>#VALUE!</v>
      </c>
      <c r="P992" s="89" t="e">
        <f>IF(stats!$Y$13,DATE(RIGHT(loaded!AG992,4),MID(loaded!AG992,3,2),LEFT(loaded!AG992,2)),DATE(RIGHT(loaded!AG992,4),MID(loaded!AG992,4,2),LEFT(loaded!AG992,2)))</f>
        <v>#VALUE!</v>
      </c>
      <c r="Q992" s="67" t="e">
        <f t="shared" si="31"/>
        <v>#VALUE!</v>
      </c>
      <c r="R992" t="e">
        <f>INDEX(reces_codes,MATCH(loaded!AI992,reason,0))</f>
        <v>#N/A</v>
      </c>
      <c r="S992" t="e">
        <f>INDEX(TDS_codes,MATCH(loaded!AK992,TDS,0))</f>
        <v>#N/A</v>
      </c>
      <c r="T992" t="e">
        <f>IF(M992=2,"",INDEX(method_codes,MATCH(loaded!AM992,method,0)))</f>
        <v>#N/A</v>
      </c>
      <c r="U992" t="e">
        <f>IF(M992=2,"",INDEX(inj_codes,MATCH(loaded!AO992,inj,0)))</f>
        <v>#N/A</v>
      </c>
      <c r="V992" t="e">
        <f>IF(M992=2,"",INDEX(drug_codes,MATCH(loaded!AQ992,drug,0)))</f>
        <v>#N/A</v>
      </c>
      <c r="W992" t="e">
        <f>IF(M992=2,"",_xlfn.IFNA(INDEX(drug_codes,MATCH(loaded!AS992,drug,0)),""))</f>
        <v>#N/A</v>
      </c>
      <c r="X992" t="e">
        <f>IF(M992=2,"",_xlfn.IFNA(INDEX(drug_codes,MATCH(loaded!AU992,drug,0)),""))</f>
        <v>#N/A</v>
      </c>
      <c r="Y992" t="e">
        <f>IF(M992=2,"",_xlfn.IFNA(INDEX(drug_codes,MATCH(loaded!AW992,drug,0)),""))</f>
        <v>#N/A</v>
      </c>
      <c r="Z992" t="e">
        <f>IF(M992=2,"",_xlfn.IFNA(INDEX(drug_codes,MATCH(loaded!AY992,drug,0)),""))</f>
        <v>#N/A</v>
      </c>
      <c r="AA992" t="e">
        <f>IF(M992=2,"",_xlfn.IFNA(INDEX(drug_codes,MATCH(loaded!BA992,drug,0)),""))</f>
        <v>#N/A</v>
      </c>
      <c r="AB992" t="e">
        <f>INDEX(MTT_codes,MATCH(loaded!BC992,MTT,0))</f>
        <v>#N/A</v>
      </c>
      <c r="AC992" t="str">
        <f>_xlfn.IFNA(INDEX(MTT_codes,MATCH(loaded!BE992,MTT,0)),"")</f>
        <v/>
      </c>
      <c r="AD992" t="str">
        <f>_xlfn.IFNA(INDEX(MTT_codes,MATCH(loaded!BG992,MTT,0)),"")</f>
        <v/>
      </c>
      <c r="AE992" t="str">
        <f>_xlfn.IFNA(INDEX(MTT_codes,MATCH(loaded!BI992,MTT,0)),"")</f>
        <v/>
      </c>
      <c r="AF992" t="str">
        <f>_xlfn.IFNA(INDEX(MTT_codes,MATCH(loaded!BK992,MTT,0)),"")</f>
        <v/>
      </c>
      <c r="AG992" t="str">
        <f>_xlfn.IFNA(INDEX(MTT_codes,MATCH(loaded!BM992,MTT,0)),"")</f>
        <v/>
      </c>
      <c r="AH992" t="e">
        <f>INDEX(liv_ar_codes,MATCH(loaded!BO992,liv_ar,0))</f>
        <v>#N/A</v>
      </c>
      <c r="AI992" t="str">
        <f>_xlfn.IFNA(INDEX(MTT_codes,MATCH(loaded!BQ992,MTT,0)),"")</f>
        <v/>
      </c>
      <c r="AJ992">
        <f>_xlfn.IFNA(INDEX(mental_codes,MATCH(loaded!BS992,mental,0)),9)</f>
        <v>9</v>
      </c>
    </row>
    <row r="993" spans="2:36">
      <c r="B993">
        <f>loaded!C993</f>
        <v>0</v>
      </c>
      <c r="C993">
        <f>loaded!I993</f>
        <v>0</v>
      </c>
      <c r="D993">
        <f>IF(loaded!K993="Male",1,IF(loaded!K993="Female",2,9))</f>
        <v>9</v>
      </c>
      <c r="E993" s="89" t="e">
        <f>IF(stats!$Y$13,DATE(RIGHT(loaded!M993,4),MID(loaded!M993,3,2),LEFT(loaded!M993,2)),DATE(RIGHT(loaded!M993,4), MID(loaded!M993,4,2),LEFT(loaded!M993,2)))</f>
        <v>#VALUE!</v>
      </c>
      <c r="F993" s="67" t="e">
        <f t="shared" si="30"/>
        <v>#VALUE!</v>
      </c>
      <c r="G993" t="str">
        <f>LEFT(loaded!O993,3)</f>
        <v/>
      </c>
      <c r="H993" s="67" t="str">
        <f>_xlfn.IFNA(INDEX(cntry_codes,MATCH(loaded!Q993,countries,0)),IF(loaded!Q993="","0003",""))</f>
        <v>0003</v>
      </c>
      <c r="I993" t="e">
        <f>INDEX(atsi_codes,MATCH(loaded!S993,atsi,0))</f>
        <v>#N/A</v>
      </c>
      <c r="J993" t="e">
        <f>INDEX(lang_codes,MATCH(loaded!U993,lang,0))</f>
        <v>#N/A</v>
      </c>
      <c r="K993" s="6">
        <f>loaded!W993</f>
        <v>0</v>
      </c>
      <c r="L993" t="e">
        <f>INDEX(us_acc_codes,MATCH(loaded!Y993,us_acc,0))</f>
        <v>#N/A</v>
      </c>
      <c r="M993" t="e">
        <f>INDEX(client_codes,MATCH(loaded!AA993,client,0))</f>
        <v>#N/A</v>
      </c>
      <c r="N993" t="e">
        <f>INDEX(src_ref_codes,MATCH(loaded!AC993,src_ref,0))</f>
        <v>#N/A</v>
      </c>
      <c r="O993" s="89" t="e">
        <f>IF(stats!$Y$13,DATE(RIGHT(loaded!AE993,4),MID(loaded!AE993,3,2),LEFT(loaded!AE993,2)),DATE(RIGHT(loaded!AE993,4),MID(loaded!AE993,4,2),LEFT(loaded!AE993,2)))</f>
        <v>#VALUE!</v>
      </c>
      <c r="P993" s="89" t="e">
        <f>IF(stats!$Y$13,DATE(RIGHT(loaded!AG993,4),MID(loaded!AG993,3,2),LEFT(loaded!AG993,2)),DATE(RIGHT(loaded!AG993,4),MID(loaded!AG993,4,2),LEFT(loaded!AG993,2)))</f>
        <v>#VALUE!</v>
      </c>
      <c r="Q993" s="67" t="e">
        <f t="shared" si="31"/>
        <v>#VALUE!</v>
      </c>
      <c r="R993" t="e">
        <f>INDEX(reces_codes,MATCH(loaded!AI993,reason,0))</f>
        <v>#N/A</v>
      </c>
      <c r="S993" t="e">
        <f>INDEX(TDS_codes,MATCH(loaded!AK993,TDS,0))</f>
        <v>#N/A</v>
      </c>
      <c r="T993" t="e">
        <f>IF(M993=2,"",INDEX(method_codes,MATCH(loaded!AM993,method,0)))</f>
        <v>#N/A</v>
      </c>
      <c r="U993" t="e">
        <f>IF(M993=2,"",INDEX(inj_codes,MATCH(loaded!AO993,inj,0)))</f>
        <v>#N/A</v>
      </c>
      <c r="V993" t="e">
        <f>IF(M993=2,"",INDEX(drug_codes,MATCH(loaded!AQ993,drug,0)))</f>
        <v>#N/A</v>
      </c>
      <c r="W993" t="e">
        <f>IF(M993=2,"",_xlfn.IFNA(INDEX(drug_codes,MATCH(loaded!AS993,drug,0)),""))</f>
        <v>#N/A</v>
      </c>
      <c r="X993" t="e">
        <f>IF(M993=2,"",_xlfn.IFNA(INDEX(drug_codes,MATCH(loaded!AU993,drug,0)),""))</f>
        <v>#N/A</v>
      </c>
      <c r="Y993" t="e">
        <f>IF(M993=2,"",_xlfn.IFNA(INDEX(drug_codes,MATCH(loaded!AW993,drug,0)),""))</f>
        <v>#N/A</v>
      </c>
      <c r="Z993" t="e">
        <f>IF(M993=2,"",_xlfn.IFNA(INDEX(drug_codes,MATCH(loaded!AY993,drug,0)),""))</f>
        <v>#N/A</v>
      </c>
      <c r="AA993" t="e">
        <f>IF(M993=2,"",_xlfn.IFNA(INDEX(drug_codes,MATCH(loaded!BA993,drug,0)),""))</f>
        <v>#N/A</v>
      </c>
      <c r="AB993" t="e">
        <f>INDEX(MTT_codes,MATCH(loaded!BC993,MTT,0))</f>
        <v>#N/A</v>
      </c>
      <c r="AC993" t="str">
        <f>_xlfn.IFNA(INDEX(MTT_codes,MATCH(loaded!BE993,MTT,0)),"")</f>
        <v/>
      </c>
      <c r="AD993" t="str">
        <f>_xlfn.IFNA(INDEX(MTT_codes,MATCH(loaded!BG993,MTT,0)),"")</f>
        <v/>
      </c>
      <c r="AE993" t="str">
        <f>_xlfn.IFNA(INDEX(MTT_codes,MATCH(loaded!BI993,MTT,0)),"")</f>
        <v/>
      </c>
      <c r="AF993" t="str">
        <f>_xlfn.IFNA(INDEX(MTT_codes,MATCH(loaded!BK993,MTT,0)),"")</f>
        <v/>
      </c>
      <c r="AG993" t="str">
        <f>_xlfn.IFNA(INDEX(MTT_codes,MATCH(loaded!BM993,MTT,0)),"")</f>
        <v/>
      </c>
      <c r="AH993" t="e">
        <f>INDEX(liv_ar_codes,MATCH(loaded!BO993,liv_ar,0))</f>
        <v>#N/A</v>
      </c>
      <c r="AI993" t="str">
        <f>_xlfn.IFNA(INDEX(MTT_codes,MATCH(loaded!BQ993,MTT,0)),"")</f>
        <v/>
      </c>
      <c r="AJ993">
        <f>_xlfn.IFNA(INDEX(mental_codes,MATCH(loaded!BS993,mental,0)),9)</f>
        <v>9</v>
      </c>
    </row>
    <row r="994" spans="2:36">
      <c r="B994">
        <f>loaded!C994</f>
        <v>0</v>
      </c>
      <c r="C994">
        <f>loaded!I994</f>
        <v>0</v>
      </c>
      <c r="D994">
        <f>IF(loaded!K994="Male",1,IF(loaded!K994="Female",2,9))</f>
        <v>9</v>
      </c>
      <c r="E994" s="89" t="e">
        <f>IF(stats!$Y$13,DATE(RIGHT(loaded!M994,4),MID(loaded!M994,3,2),LEFT(loaded!M994,2)),DATE(RIGHT(loaded!M994,4), MID(loaded!M994,4,2),LEFT(loaded!M994,2)))</f>
        <v>#VALUE!</v>
      </c>
      <c r="F994" s="67" t="e">
        <f t="shared" si="30"/>
        <v>#VALUE!</v>
      </c>
      <c r="G994" t="str">
        <f>LEFT(loaded!O994,3)</f>
        <v/>
      </c>
      <c r="H994" s="67" t="str">
        <f>_xlfn.IFNA(INDEX(cntry_codes,MATCH(loaded!Q994,countries,0)),IF(loaded!Q994="","0003",""))</f>
        <v>0003</v>
      </c>
      <c r="I994" t="e">
        <f>INDEX(atsi_codes,MATCH(loaded!S994,atsi,0))</f>
        <v>#N/A</v>
      </c>
      <c r="J994" t="e">
        <f>INDEX(lang_codes,MATCH(loaded!U994,lang,0))</f>
        <v>#N/A</v>
      </c>
      <c r="K994" s="6">
        <f>loaded!W994</f>
        <v>0</v>
      </c>
      <c r="L994" t="e">
        <f>INDEX(us_acc_codes,MATCH(loaded!Y994,us_acc,0))</f>
        <v>#N/A</v>
      </c>
      <c r="M994" t="e">
        <f>INDEX(client_codes,MATCH(loaded!AA994,client,0))</f>
        <v>#N/A</v>
      </c>
      <c r="N994" t="e">
        <f>INDEX(src_ref_codes,MATCH(loaded!AC994,src_ref,0))</f>
        <v>#N/A</v>
      </c>
      <c r="O994" s="89" t="e">
        <f>IF(stats!$Y$13,DATE(RIGHT(loaded!AE994,4),MID(loaded!AE994,3,2),LEFT(loaded!AE994,2)),DATE(RIGHT(loaded!AE994,4),MID(loaded!AE994,4,2),LEFT(loaded!AE994,2)))</f>
        <v>#VALUE!</v>
      </c>
      <c r="P994" s="89" t="e">
        <f>IF(stats!$Y$13,DATE(RIGHT(loaded!AG994,4),MID(loaded!AG994,3,2),LEFT(loaded!AG994,2)),DATE(RIGHT(loaded!AG994,4),MID(loaded!AG994,4,2),LEFT(loaded!AG994,2)))</f>
        <v>#VALUE!</v>
      </c>
      <c r="Q994" s="67" t="e">
        <f t="shared" si="31"/>
        <v>#VALUE!</v>
      </c>
      <c r="R994" t="e">
        <f>INDEX(reces_codes,MATCH(loaded!AI994,reason,0))</f>
        <v>#N/A</v>
      </c>
      <c r="S994" t="e">
        <f>INDEX(TDS_codes,MATCH(loaded!AK994,TDS,0))</f>
        <v>#N/A</v>
      </c>
      <c r="T994" t="e">
        <f>IF(M994=2,"",INDEX(method_codes,MATCH(loaded!AM994,method,0)))</f>
        <v>#N/A</v>
      </c>
      <c r="U994" t="e">
        <f>IF(M994=2,"",INDEX(inj_codes,MATCH(loaded!AO994,inj,0)))</f>
        <v>#N/A</v>
      </c>
      <c r="V994" t="e">
        <f>IF(M994=2,"",INDEX(drug_codes,MATCH(loaded!AQ994,drug,0)))</f>
        <v>#N/A</v>
      </c>
      <c r="W994" t="e">
        <f>IF(M994=2,"",_xlfn.IFNA(INDEX(drug_codes,MATCH(loaded!AS994,drug,0)),""))</f>
        <v>#N/A</v>
      </c>
      <c r="X994" t="e">
        <f>IF(M994=2,"",_xlfn.IFNA(INDEX(drug_codes,MATCH(loaded!AU994,drug,0)),""))</f>
        <v>#N/A</v>
      </c>
      <c r="Y994" t="e">
        <f>IF(M994=2,"",_xlfn.IFNA(INDEX(drug_codes,MATCH(loaded!AW994,drug,0)),""))</f>
        <v>#N/A</v>
      </c>
      <c r="Z994" t="e">
        <f>IF(M994=2,"",_xlfn.IFNA(INDEX(drug_codes,MATCH(loaded!AY994,drug,0)),""))</f>
        <v>#N/A</v>
      </c>
      <c r="AA994" t="e">
        <f>IF(M994=2,"",_xlfn.IFNA(INDEX(drug_codes,MATCH(loaded!BA994,drug,0)),""))</f>
        <v>#N/A</v>
      </c>
      <c r="AB994" t="e">
        <f>INDEX(MTT_codes,MATCH(loaded!BC994,MTT,0))</f>
        <v>#N/A</v>
      </c>
      <c r="AC994" t="str">
        <f>_xlfn.IFNA(INDEX(MTT_codes,MATCH(loaded!BE994,MTT,0)),"")</f>
        <v/>
      </c>
      <c r="AD994" t="str">
        <f>_xlfn.IFNA(INDEX(MTT_codes,MATCH(loaded!BG994,MTT,0)),"")</f>
        <v/>
      </c>
      <c r="AE994" t="str">
        <f>_xlfn.IFNA(INDEX(MTT_codes,MATCH(loaded!BI994,MTT,0)),"")</f>
        <v/>
      </c>
      <c r="AF994" t="str">
        <f>_xlfn.IFNA(INDEX(MTT_codes,MATCH(loaded!BK994,MTT,0)),"")</f>
        <v/>
      </c>
      <c r="AG994" t="str">
        <f>_xlfn.IFNA(INDEX(MTT_codes,MATCH(loaded!BM994,MTT,0)),"")</f>
        <v/>
      </c>
      <c r="AH994" t="e">
        <f>INDEX(liv_ar_codes,MATCH(loaded!BO994,liv_ar,0))</f>
        <v>#N/A</v>
      </c>
      <c r="AI994" t="str">
        <f>_xlfn.IFNA(INDEX(MTT_codes,MATCH(loaded!BQ994,MTT,0)),"")</f>
        <v/>
      </c>
      <c r="AJ994">
        <f>_xlfn.IFNA(INDEX(mental_codes,MATCH(loaded!BS994,mental,0)),9)</f>
        <v>9</v>
      </c>
    </row>
    <row r="995" spans="2:36">
      <c r="B995">
        <f>loaded!C995</f>
        <v>0</v>
      </c>
      <c r="C995">
        <f>loaded!I995</f>
        <v>0</v>
      </c>
      <c r="D995">
        <f>IF(loaded!K995="Male",1,IF(loaded!K995="Female",2,9))</f>
        <v>9</v>
      </c>
      <c r="E995" s="89" t="e">
        <f>IF(stats!$Y$13,DATE(RIGHT(loaded!M995,4),MID(loaded!M995,3,2),LEFT(loaded!M995,2)),DATE(RIGHT(loaded!M995,4), MID(loaded!M995,4,2),LEFT(loaded!M995,2)))</f>
        <v>#VALUE!</v>
      </c>
      <c r="F995" s="67" t="e">
        <f t="shared" si="30"/>
        <v>#VALUE!</v>
      </c>
      <c r="G995" t="str">
        <f>LEFT(loaded!O995,3)</f>
        <v/>
      </c>
      <c r="H995" s="67" t="str">
        <f>_xlfn.IFNA(INDEX(cntry_codes,MATCH(loaded!Q995,countries,0)),IF(loaded!Q995="","0003",""))</f>
        <v>0003</v>
      </c>
      <c r="I995" t="e">
        <f>INDEX(atsi_codes,MATCH(loaded!S995,atsi,0))</f>
        <v>#N/A</v>
      </c>
      <c r="J995" t="e">
        <f>INDEX(lang_codes,MATCH(loaded!U995,lang,0))</f>
        <v>#N/A</v>
      </c>
      <c r="K995" s="6">
        <f>loaded!W995</f>
        <v>0</v>
      </c>
      <c r="L995" t="e">
        <f>INDEX(us_acc_codes,MATCH(loaded!Y995,us_acc,0))</f>
        <v>#N/A</v>
      </c>
      <c r="M995" t="e">
        <f>INDEX(client_codes,MATCH(loaded!AA995,client,0))</f>
        <v>#N/A</v>
      </c>
      <c r="N995" t="e">
        <f>INDEX(src_ref_codes,MATCH(loaded!AC995,src_ref,0))</f>
        <v>#N/A</v>
      </c>
      <c r="O995" s="89" t="e">
        <f>IF(stats!$Y$13,DATE(RIGHT(loaded!AE995,4),MID(loaded!AE995,3,2),LEFT(loaded!AE995,2)),DATE(RIGHT(loaded!AE995,4),MID(loaded!AE995,4,2),LEFT(loaded!AE995,2)))</f>
        <v>#VALUE!</v>
      </c>
      <c r="P995" s="89" t="e">
        <f>IF(stats!$Y$13,DATE(RIGHT(loaded!AG995,4),MID(loaded!AG995,3,2),LEFT(loaded!AG995,2)),DATE(RIGHT(loaded!AG995,4),MID(loaded!AG995,4,2),LEFT(loaded!AG995,2)))</f>
        <v>#VALUE!</v>
      </c>
      <c r="Q995" s="67" t="e">
        <f t="shared" si="31"/>
        <v>#VALUE!</v>
      </c>
      <c r="R995" t="e">
        <f>INDEX(reces_codes,MATCH(loaded!AI995,reason,0))</f>
        <v>#N/A</v>
      </c>
      <c r="S995" t="e">
        <f>INDEX(TDS_codes,MATCH(loaded!AK995,TDS,0))</f>
        <v>#N/A</v>
      </c>
      <c r="T995" t="e">
        <f>IF(M995=2,"",INDEX(method_codes,MATCH(loaded!AM995,method,0)))</f>
        <v>#N/A</v>
      </c>
      <c r="U995" t="e">
        <f>IF(M995=2,"",INDEX(inj_codes,MATCH(loaded!AO995,inj,0)))</f>
        <v>#N/A</v>
      </c>
      <c r="V995" t="e">
        <f>IF(M995=2,"",INDEX(drug_codes,MATCH(loaded!AQ995,drug,0)))</f>
        <v>#N/A</v>
      </c>
      <c r="W995" t="e">
        <f>IF(M995=2,"",_xlfn.IFNA(INDEX(drug_codes,MATCH(loaded!AS995,drug,0)),""))</f>
        <v>#N/A</v>
      </c>
      <c r="X995" t="e">
        <f>IF(M995=2,"",_xlfn.IFNA(INDEX(drug_codes,MATCH(loaded!AU995,drug,0)),""))</f>
        <v>#N/A</v>
      </c>
      <c r="Y995" t="e">
        <f>IF(M995=2,"",_xlfn.IFNA(INDEX(drug_codes,MATCH(loaded!AW995,drug,0)),""))</f>
        <v>#N/A</v>
      </c>
      <c r="Z995" t="e">
        <f>IF(M995=2,"",_xlfn.IFNA(INDEX(drug_codes,MATCH(loaded!AY995,drug,0)),""))</f>
        <v>#N/A</v>
      </c>
      <c r="AA995" t="e">
        <f>IF(M995=2,"",_xlfn.IFNA(INDEX(drug_codes,MATCH(loaded!BA995,drug,0)),""))</f>
        <v>#N/A</v>
      </c>
      <c r="AB995" t="e">
        <f>INDEX(MTT_codes,MATCH(loaded!BC995,MTT,0))</f>
        <v>#N/A</v>
      </c>
      <c r="AC995" t="str">
        <f>_xlfn.IFNA(INDEX(MTT_codes,MATCH(loaded!BE995,MTT,0)),"")</f>
        <v/>
      </c>
      <c r="AD995" t="str">
        <f>_xlfn.IFNA(INDEX(MTT_codes,MATCH(loaded!BG995,MTT,0)),"")</f>
        <v/>
      </c>
      <c r="AE995" t="str">
        <f>_xlfn.IFNA(INDEX(MTT_codes,MATCH(loaded!BI995,MTT,0)),"")</f>
        <v/>
      </c>
      <c r="AF995" t="str">
        <f>_xlfn.IFNA(INDEX(MTT_codes,MATCH(loaded!BK995,MTT,0)),"")</f>
        <v/>
      </c>
      <c r="AG995" t="str">
        <f>_xlfn.IFNA(INDEX(MTT_codes,MATCH(loaded!BM995,MTT,0)),"")</f>
        <v/>
      </c>
      <c r="AH995" t="e">
        <f>INDEX(liv_ar_codes,MATCH(loaded!BO995,liv_ar,0))</f>
        <v>#N/A</v>
      </c>
      <c r="AI995" t="str">
        <f>_xlfn.IFNA(INDEX(MTT_codes,MATCH(loaded!BQ995,MTT,0)),"")</f>
        <v/>
      </c>
      <c r="AJ995">
        <f>_xlfn.IFNA(INDEX(mental_codes,MATCH(loaded!BS995,mental,0)),9)</f>
        <v>9</v>
      </c>
    </row>
    <row r="996" spans="2:36">
      <c r="B996">
        <f>loaded!C996</f>
        <v>0</v>
      </c>
      <c r="C996">
        <f>loaded!I996</f>
        <v>0</v>
      </c>
      <c r="D996">
        <f>IF(loaded!K996="Male",1,IF(loaded!K996="Female",2,9))</f>
        <v>9</v>
      </c>
      <c r="E996" s="89" t="e">
        <f>IF(stats!$Y$13,DATE(RIGHT(loaded!M996,4),MID(loaded!M996,3,2),LEFT(loaded!M996,2)),DATE(RIGHT(loaded!M996,4), MID(loaded!M996,4,2),LEFT(loaded!M996,2)))</f>
        <v>#VALUE!</v>
      </c>
      <c r="F996" s="67" t="e">
        <f t="shared" si="30"/>
        <v>#VALUE!</v>
      </c>
      <c r="G996" t="str">
        <f>LEFT(loaded!O996,3)</f>
        <v/>
      </c>
      <c r="H996" s="67" t="str">
        <f>_xlfn.IFNA(INDEX(cntry_codes,MATCH(loaded!Q996,countries,0)),IF(loaded!Q996="","0003",""))</f>
        <v>0003</v>
      </c>
      <c r="I996" t="e">
        <f>INDEX(atsi_codes,MATCH(loaded!S996,atsi,0))</f>
        <v>#N/A</v>
      </c>
      <c r="J996" t="e">
        <f>INDEX(lang_codes,MATCH(loaded!U996,lang,0))</f>
        <v>#N/A</v>
      </c>
      <c r="K996" s="6">
        <f>loaded!W996</f>
        <v>0</v>
      </c>
      <c r="L996" t="e">
        <f>INDEX(us_acc_codes,MATCH(loaded!Y996,us_acc,0))</f>
        <v>#N/A</v>
      </c>
      <c r="M996" t="e">
        <f>INDEX(client_codes,MATCH(loaded!AA996,client,0))</f>
        <v>#N/A</v>
      </c>
      <c r="N996" t="e">
        <f>INDEX(src_ref_codes,MATCH(loaded!AC996,src_ref,0))</f>
        <v>#N/A</v>
      </c>
      <c r="O996" s="89" t="e">
        <f>IF(stats!$Y$13,DATE(RIGHT(loaded!AE996,4),MID(loaded!AE996,3,2),LEFT(loaded!AE996,2)),DATE(RIGHT(loaded!AE996,4),MID(loaded!AE996,4,2),LEFT(loaded!AE996,2)))</f>
        <v>#VALUE!</v>
      </c>
      <c r="P996" s="89" t="e">
        <f>IF(stats!$Y$13,DATE(RIGHT(loaded!AG996,4),MID(loaded!AG996,3,2),LEFT(loaded!AG996,2)),DATE(RIGHT(loaded!AG996,4),MID(loaded!AG996,4,2),LEFT(loaded!AG996,2)))</f>
        <v>#VALUE!</v>
      </c>
      <c r="Q996" s="67" t="e">
        <f t="shared" si="31"/>
        <v>#VALUE!</v>
      </c>
      <c r="R996" t="e">
        <f>INDEX(reces_codes,MATCH(loaded!AI996,reason,0))</f>
        <v>#N/A</v>
      </c>
      <c r="S996" t="e">
        <f>INDEX(TDS_codes,MATCH(loaded!AK996,TDS,0))</f>
        <v>#N/A</v>
      </c>
      <c r="T996" t="e">
        <f>IF(M996=2,"",INDEX(method_codes,MATCH(loaded!AM996,method,0)))</f>
        <v>#N/A</v>
      </c>
      <c r="U996" t="e">
        <f>IF(M996=2,"",INDEX(inj_codes,MATCH(loaded!AO996,inj,0)))</f>
        <v>#N/A</v>
      </c>
      <c r="V996" t="e">
        <f>IF(M996=2,"",INDEX(drug_codes,MATCH(loaded!AQ996,drug,0)))</f>
        <v>#N/A</v>
      </c>
      <c r="W996" t="e">
        <f>IF(M996=2,"",_xlfn.IFNA(INDEX(drug_codes,MATCH(loaded!AS996,drug,0)),""))</f>
        <v>#N/A</v>
      </c>
      <c r="X996" t="e">
        <f>IF(M996=2,"",_xlfn.IFNA(INDEX(drug_codes,MATCH(loaded!AU996,drug,0)),""))</f>
        <v>#N/A</v>
      </c>
      <c r="Y996" t="e">
        <f>IF(M996=2,"",_xlfn.IFNA(INDEX(drug_codes,MATCH(loaded!AW996,drug,0)),""))</f>
        <v>#N/A</v>
      </c>
      <c r="Z996" t="e">
        <f>IF(M996=2,"",_xlfn.IFNA(INDEX(drug_codes,MATCH(loaded!AY996,drug,0)),""))</f>
        <v>#N/A</v>
      </c>
      <c r="AA996" t="e">
        <f>IF(M996=2,"",_xlfn.IFNA(INDEX(drug_codes,MATCH(loaded!BA996,drug,0)),""))</f>
        <v>#N/A</v>
      </c>
      <c r="AB996" t="e">
        <f>INDEX(MTT_codes,MATCH(loaded!BC996,MTT,0))</f>
        <v>#N/A</v>
      </c>
      <c r="AC996" t="str">
        <f>_xlfn.IFNA(INDEX(MTT_codes,MATCH(loaded!BE996,MTT,0)),"")</f>
        <v/>
      </c>
      <c r="AD996" t="str">
        <f>_xlfn.IFNA(INDEX(MTT_codes,MATCH(loaded!BG996,MTT,0)),"")</f>
        <v/>
      </c>
      <c r="AE996" t="str">
        <f>_xlfn.IFNA(INDEX(MTT_codes,MATCH(loaded!BI996,MTT,0)),"")</f>
        <v/>
      </c>
      <c r="AF996" t="str">
        <f>_xlfn.IFNA(INDEX(MTT_codes,MATCH(loaded!BK996,MTT,0)),"")</f>
        <v/>
      </c>
      <c r="AG996" t="str">
        <f>_xlfn.IFNA(INDEX(MTT_codes,MATCH(loaded!BM996,MTT,0)),"")</f>
        <v/>
      </c>
      <c r="AH996" t="e">
        <f>INDEX(liv_ar_codes,MATCH(loaded!BO996,liv_ar,0))</f>
        <v>#N/A</v>
      </c>
      <c r="AI996" t="str">
        <f>_xlfn.IFNA(INDEX(MTT_codes,MATCH(loaded!BQ996,MTT,0)),"")</f>
        <v/>
      </c>
      <c r="AJ996">
        <f>_xlfn.IFNA(INDEX(mental_codes,MATCH(loaded!BS996,mental,0)),9)</f>
        <v>9</v>
      </c>
    </row>
    <row r="997" spans="2:36">
      <c r="B997">
        <f>loaded!C997</f>
        <v>0</v>
      </c>
      <c r="C997">
        <f>loaded!I997</f>
        <v>0</v>
      </c>
      <c r="D997">
        <f>IF(loaded!K997="Male",1,IF(loaded!K997="Female",2,9))</f>
        <v>9</v>
      </c>
      <c r="E997" s="89" t="e">
        <f>IF(stats!$Y$13,DATE(RIGHT(loaded!M997,4),MID(loaded!M997,3,2),LEFT(loaded!M997,2)),DATE(RIGHT(loaded!M997,4), MID(loaded!M997,4,2),LEFT(loaded!M997,2)))</f>
        <v>#VALUE!</v>
      </c>
      <c r="F997" s="67" t="e">
        <f t="shared" si="30"/>
        <v>#VALUE!</v>
      </c>
      <c r="G997" t="str">
        <f>LEFT(loaded!O997,3)</f>
        <v/>
      </c>
      <c r="H997" s="67" t="str">
        <f>_xlfn.IFNA(INDEX(cntry_codes,MATCH(loaded!Q997,countries,0)),IF(loaded!Q997="","0003",""))</f>
        <v>0003</v>
      </c>
      <c r="I997" t="e">
        <f>INDEX(atsi_codes,MATCH(loaded!S997,atsi,0))</f>
        <v>#N/A</v>
      </c>
      <c r="J997" t="e">
        <f>INDEX(lang_codes,MATCH(loaded!U997,lang,0))</f>
        <v>#N/A</v>
      </c>
      <c r="K997" s="6">
        <f>loaded!W997</f>
        <v>0</v>
      </c>
      <c r="L997" t="e">
        <f>INDEX(us_acc_codes,MATCH(loaded!Y997,us_acc,0))</f>
        <v>#N/A</v>
      </c>
      <c r="M997" t="e">
        <f>INDEX(client_codes,MATCH(loaded!AA997,client,0))</f>
        <v>#N/A</v>
      </c>
      <c r="N997" t="e">
        <f>INDEX(src_ref_codes,MATCH(loaded!AC997,src_ref,0))</f>
        <v>#N/A</v>
      </c>
      <c r="O997" s="89" t="e">
        <f>IF(stats!$Y$13,DATE(RIGHT(loaded!AE997,4),MID(loaded!AE997,3,2),LEFT(loaded!AE997,2)),DATE(RIGHT(loaded!AE997,4),MID(loaded!AE997,4,2),LEFT(loaded!AE997,2)))</f>
        <v>#VALUE!</v>
      </c>
      <c r="P997" s="89" t="e">
        <f>IF(stats!$Y$13,DATE(RIGHT(loaded!AG997,4),MID(loaded!AG997,3,2),LEFT(loaded!AG997,2)),DATE(RIGHT(loaded!AG997,4),MID(loaded!AG997,4,2),LEFT(loaded!AG997,2)))</f>
        <v>#VALUE!</v>
      </c>
      <c r="Q997" s="67" t="e">
        <f t="shared" si="31"/>
        <v>#VALUE!</v>
      </c>
      <c r="R997" t="e">
        <f>INDEX(reces_codes,MATCH(loaded!AI997,reason,0))</f>
        <v>#N/A</v>
      </c>
      <c r="S997" t="e">
        <f>INDEX(TDS_codes,MATCH(loaded!AK997,TDS,0))</f>
        <v>#N/A</v>
      </c>
      <c r="T997" t="e">
        <f>IF(M997=2,"",INDEX(method_codes,MATCH(loaded!AM997,method,0)))</f>
        <v>#N/A</v>
      </c>
      <c r="U997" t="e">
        <f>IF(M997=2,"",INDEX(inj_codes,MATCH(loaded!AO997,inj,0)))</f>
        <v>#N/A</v>
      </c>
      <c r="V997" t="e">
        <f>IF(M997=2,"",INDEX(drug_codes,MATCH(loaded!AQ997,drug,0)))</f>
        <v>#N/A</v>
      </c>
      <c r="W997" t="e">
        <f>IF(M997=2,"",_xlfn.IFNA(INDEX(drug_codes,MATCH(loaded!AS997,drug,0)),""))</f>
        <v>#N/A</v>
      </c>
      <c r="X997" t="e">
        <f>IF(M997=2,"",_xlfn.IFNA(INDEX(drug_codes,MATCH(loaded!AU997,drug,0)),""))</f>
        <v>#N/A</v>
      </c>
      <c r="Y997" t="e">
        <f>IF(M997=2,"",_xlfn.IFNA(INDEX(drug_codes,MATCH(loaded!AW997,drug,0)),""))</f>
        <v>#N/A</v>
      </c>
      <c r="Z997" t="e">
        <f>IF(M997=2,"",_xlfn.IFNA(INDEX(drug_codes,MATCH(loaded!AY997,drug,0)),""))</f>
        <v>#N/A</v>
      </c>
      <c r="AA997" t="e">
        <f>IF(M997=2,"",_xlfn.IFNA(INDEX(drug_codes,MATCH(loaded!BA997,drug,0)),""))</f>
        <v>#N/A</v>
      </c>
      <c r="AB997" t="e">
        <f>INDEX(MTT_codes,MATCH(loaded!BC997,MTT,0))</f>
        <v>#N/A</v>
      </c>
      <c r="AC997" t="str">
        <f>_xlfn.IFNA(INDEX(MTT_codes,MATCH(loaded!BE997,MTT,0)),"")</f>
        <v/>
      </c>
      <c r="AD997" t="str">
        <f>_xlfn.IFNA(INDEX(MTT_codes,MATCH(loaded!BG997,MTT,0)),"")</f>
        <v/>
      </c>
      <c r="AE997" t="str">
        <f>_xlfn.IFNA(INDEX(MTT_codes,MATCH(loaded!BI997,MTT,0)),"")</f>
        <v/>
      </c>
      <c r="AF997" t="str">
        <f>_xlfn.IFNA(INDEX(MTT_codes,MATCH(loaded!BK997,MTT,0)),"")</f>
        <v/>
      </c>
      <c r="AG997" t="str">
        <f>_xlfn.IFNA(INDEX(MTT_codes,MATCH(loaded!BM997,MTT,0)),"")</f>
        <v/>
      </c>
      <c r="AH997" t="e">
        <f>INDEX(liv_ar_codes,MATCH(loaded!BO997,liv_ar,0))</f>
        <v>#N/A</v>
      </c>
      <c r="AI997" t="str">
        <f>_xlfn.IFNA(INDEX(MTT_codes,MATCH(loaded!BQ997,MTT,0)),"")</f>
        <v/>
      </c>
      <c r="AJ997">
        <f>_xlfn.IFNA(INDEX(mental_codes,MATCH(loaded!BS997,mental,0)),9)</f>
        <v>9</v>
      </c>
    </row>
    <row r="998" spans="2:36">
      <c r="B998">
        <f>loaded!C998</f>
        <v>0</v>
      </c>
      <c r="C998">
        <f>loaded!I998</f>
        <v>0</v>
      </c>
      <c r="D998">
        <f>IF(loaded!K998="Male",1,IF(loaded!K998="Female",2,9))</f>
        <v>9</v>
      </c>
      <c r="E998" s="89" t="e">
        <f>IF(stats!$Y$13,DATE(RIGHT(loaded!M998,4),MID(loaded!M998,3,2),LEFT(loaded!M998,2)),DATE(RIGHT(loaded!M998,4), MID(loaded!M998,4,2),LEFT(loaded!M998,2)))</f>
        <v>#VALUE!</v>
      </c>
      <c r="F998" s="67" t="e">
        <f t="shared" si="30"/>
        <v>#VALUE!</v>
      </c>
      <c r="G998" t="str">
        <f>LEFT(loaded!O998,3)</f>
        <v/>
      </c>
      <c r="H998" s="67" t="str">
        <f>_xlfn.IFNA(INDEX(cntry_codes,MATCH(loaded!Q998,countries,0)),IF(loaded!Q998="","0003",""))</f>
        <v>0003</v>
      </c>
      <c r="I998" t="e">
        <f>INDEX(atsi_codes,MATCH(loaded!S998,atsi,0))</f>
        <v>#N/A</v>
      </c>
      <c r="J998" t="e">
        <f>INDEX(lang_codes,MATCH(loaded!U998,lang,0))</f>
        <v>#N/A</v>
      </c>
      <c r="K998" s="6">
        <f>loaded!W998</f>
        <v>0</v>
      </c>
      <c r="L998" t="e">
        <f>INDEX(us_acc_codes,MATCH(loaded!Y998,us_acc,0))</f>
        <v>#N/A</v>
      </c>
      <c r="M998" t="e">
        <f>INDEX(client_codes,MATCH(loaded!AA998,client,0))</f>
        <v>#N/A</v>
      </c>
      <c r="N998" t="e">
        <f>INDEX(src_ref_codes,MATCH(loaded!AC998,src_ref,0))</f>
        <v>#N/A</v>
      </c>
      <c r="O998" s="89" t="e">
        <f>IF(stats!$Y$13,DATE(RIGHT(loaded!AE998,4),MID(loaded!AE998,3,2),LEFT(loaded!AE998,2)),DATE(RIGHT(loaded!AE998,4),MID(loaded!AE998,4,2),LEFT(loaded!AE998,2)))</f>
        <v>#VALUE!</v>
      </c>
      <c r="P998" s="89" t="e">
        <f>IF(stats!$Y$13,DATE(RIGHT(loaded!AG998,4),MID(loaded!AG998,3,2),LEFT(loaded!AG998,2)),DATE(RIGHT(loaded!AG998,4),MID(loaded!AG998,4,2),LEFT(loaded!AG998,2)))</f>
        <v>#VALUE!</v>
      </c>
      <c r="Q998" s="67" t="e">
        <f t="shared" si="31"/>
        <v>#VALUE!</v>
      </c>
      <c r="R998" t="e">
        <f>INDEX(reces_codes,MATCH(loaded!AI998,reason,0))</f>
        <v>#N/A</v>
      </c>
      <c r="S998" t="e">
        <f>INDEX(TDS_codes,MATCH(loaded!AK998,TDS,0))</f>
        <v>#N/A</v>
      </c>
      <c r="T998" t="e">
        <f>IF(M998=2,"",INDEX(method_codes,MATCH(loaded!AM998,method,0)))</f>
        <v>#N/A</v>
      </c>
      <c r="U998" t="e">
        <f>IF(M998=2,"",INDEX(inj_codes,MATCH(loaded!AO998,inj,0)))</f>
        <v>#N/A</v>
      </c>
      <c r="V998" t="e">
        <f>IF(M998=2,"",INDEX(drug_codes,MATCH(loaded!AQ998,drug,0)))</f>
        <v>#N/A</v>
      </c>
      <c r="W998" t="e">
        <f>IF(M998=2,"",_xlfn.IFNA(INDEX(drug_codes,MATCH(loaded!AS998,drug,0)),""))</f>
        <v>#N/A</v>
      </c>
      <c r="X998" t="e">
        <f>IF(M998=2,"",_xlfn.IFNA(INDEX(drug_codes,MATCH(loaded!AU998,drug,0)),""))</f>
        <v>#N/A</v>
      </c>
      <c r="Y998" t="e">
        <f>IF(M998=2,"",_xlfn.IFNA(INDEX(drug_codes,MATCH(loaded!AW998,drug,0)),""))</f>
        <v>#N/A</v>
      </c>
      <c r="Z998" t="e">
        <f>IF(M998=2,"",_xlfn.IFNA(INDEX(drug_codes,MATCH(loaded!AY998,drug,0)),""))</f>
        <v>#N/A</v>
      </c>
      <c r="AA998" t="e">
        <f>IF(M998=2,"",_xlfn.IFNA(INDEX(drug_codes,MATCH(loaded!BA998,drug,0)),""))</f>
        <v>#N/A</v>
      </c>
      <c r="AB998" t="e">
        <f>INDEX(MTT_codes,MATCH(loaded!BC998,MTT,0))</f>
        <v>#N/A</v>
      </c>
      <c r="AC998" t="str">
        <f>_xlfn.IFNA(INDEX(MTT_codes,MATCH(loaded!BE998,MTT,0)),"")</f>
        <v/>
      </c>
      <c r="AD998" t="str">
        <f>_xlfn.IFNA(INDEX(MTT_codes,MATCH(loaded!BG998,MTT,0)),"")</f>
        <v/>
      </c>
      <c r="AE998" t="str">
        <f>_xlfn.IFNA(INDEX(MTT_codes,MATCH(loaded!BI998,MTT,0)),"")</f>
        <v/>
      </c>
      <c r="AF998" t="str">
        <f>_xlfn.IFNA(INDEX(MTT_codes,MATCH(loaded!BK998,MTT,0)),"")</f>
        <v/>
      </c>
      <c r="AG998" t="str">
        <f>_xlfn.IFNA(INDEX(MTT_codes,MATCH(loaded!BM998,MTT,0)),"")</f>
        <v/>
      </c>
      <c r="AH998" t="e">
        <f>INDEX(liv_ar_codes,MATCH(loaded!BO998,liv_ar,0))</f>
        <v>#N/A</v>
      </c>
      <c r="AI998" t="str">
        <f>_xlfn.IFNA(INDEX(MTT_codes,MATCH(loaded!BQ998,MTT,0)),"")</f>
        <v/>
      </c>
      <c r="AJ998">
        <f>_xlfn.IFNA(INDEX(mental_codes,MATCH(loaded!BS998,mental,0)),9)</f>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59"/>
  <sheetViews>
    <sheetView topLeftCell="B2" zoomScale="90" zoomScaleNormal="90" workbookViewId="0">
      <selection activeCell="H194" sqref="H194"/>
    </sheetView>
  </sheetViews>
  <sheetFormatPr defaultRowHeight="15.75" customHeight="1"/>
  <cols>
    <col min="1" max="1" width="6.140625" style="9" customWidth="1"/>
    <col min="2" max="2" width="13" style="63" customWidth="1"/>
    <col min="3" max="3" width="2.42578125" style="51" customWidth="1"/>
    <col min="4" max="4" width="5.7109375" style="9" customWidth="1"/>
    <col min="5" max="5" width="15.85546875" style="63" customWidth="1"/>
    <col min="6" max="6" width="2.140625" style="51" customWidth="1"/>
    <col min="7" max="7" width="6" style="9" customWidth="1"/>
    <col min="8" max="8" width="27.85546875" style="63" customWidth="1"/>
    <col min="9" max="9" width="3.140625" style="51" customWidth="1"/>
    <col min="10" max="10" width="5.5703125" bestFit="1" customWidth="1"/>
    <col min="11" max="11" width="45.7109375" customWidth="1"/>
    <col min="12" max="12" width="3" style="51" customWidth="1"/>
    <col min="14" max="14" width="34.42578125" customWidth="1"/>
    <col min="15" max="15" width="3" style="51" customWidth="1"/>
    <col min="16" max="16" width="5.5703125" bestFit="1" customWidth="1"/>
    <col min="17" max="17" width="39.140625" customWidth="1"/>
    <col min="18" max="18" width="2.7109375" style="51" customWidth="1"/>
    <col min="19" max="19" width="4.140625" customWidth="1"/>
    <col min="20" max="20" width="68.28515625" bestFit="1" customWidth="1"/>
  </cols>
  <sheetData>
    <row r="1" spans="1:21" ht="15.75" customHeight="1">
      <c r="A1" s="56" t="s">
        <v>331</v>
      </c>
      <c r="B1" s="60" t="s">
        <v>332</v>
      </c>
      <c r="C1" s="50"/>
      <c r="D1" s="56" t="s">
        <v>331</v>
      </c>
      <c r="E1" s="60" t="s">
        <v>554</v>
      </c>
      <c r="F1" s="50"/>
      <c r="G1" s="56" t="s">
        <v>726</v>
      </c>
      <c r="H1" s="65" t="s">
        <v>877</v>
      </c>
      <c r="I1" s="50"/>
      <c r="J1" s="56" t="s">
        <v>331</v>
      </c>
      <c r="K1" s="57" t="s">
        <v>753</v>
      </c>
      <c r="M1" s="56" t="s">
        <v>331</v>
      </c>
      <c r="N1" s="57" t="s">
        <v>810</v>
      </c>
      <c r="P1" s="56" t="s">
        <v>331</v>
      </c>
      <c r="Q1" s="57" t="s">
        <v>32</v>
      </c>
      <c r="S1" s="56" t="s">
        <v>331</v>
      </c>
      <c r="T1" s="57" t="s">
        <v>68</v>
      </c>
      <c r="U1" s="51"/>
    </row>
    <row r="2" spans="1:21" ht="15.75" customHeight="1">
      <c r="A2" s="47" t="s">
        <v>334</v>
      </c>
      <c r="B2" s="61" t="s">
        <v>328</v>
      </c>
      <c r="D2" s="45" t="s">
        <v>334</v>
      </c>
      <c r="E2" s="61" t="s">
        <v>328</v>
      </c>
      <c r="G2" s="45" t="s">
        <v>334</v>
      </c>
      <c r="H2" s="61" t="s">
        <v>752</v>
      </c>
      <c r="J2" s="27">
        <v>1</v>
      </c>
      <c r="K2" s="28" t="s">
        <v>748</v>
      </c>
      <c r="M2" s="17" t="s">
        <v>799</v>
      </c>
      <c r="N2" s="23" t="s">
        <v>798</v>
      </c>
      <c r="P2" s="17">
        <v>1</v>
      </c>
      <c r="Q2" s="23" t="s">
        <v>838</v>
      </c>
      <c r="S2" s="17">
        <v>1</v>
      </c>
      <c r="T2" s="23" t="s">
        <v>858</v>
      </c>
      <c r="U2" s="51"/>
    </row>
    <row r="3" spans="1:21" ht="15.75" customHeight="1">
      <c r="A3" s="47" t="s">
        <v>333</v>
      </c>
      <c r="B3" s="61" t="s">
        <v>329</v>
      </c>
      <c r="D3" s="45" t="s">
        <v>333</v>
      </c>
      <c r="E3" s="61" t="s">
        <v>336</v>
      </c>
      <c r="G3" s="45" t="s">
        <v>334</v>
      </c>
      <c r="H3" s="61" t="s">
        <v>328</v>
      </c>
      <c r="J3" s="17">
        <v>2</v>
      </c>
      <c r="K3" s="29" t="s">
        <v>749</v>
      </c>
      <c r="M3" s="17" t="s">
        <v>801</v>
      </c>
      <c r="N3" s="23" t="s">
        <v>800</v>
      </c>
      <c r="P3" s="17">
        <v>2</v>
      </c>
      <c r="Q3" s="23" t="s">
        <v>839</v>
      </c>
      <c r="S3" s="17">
        <v>2</v>
      </c>
      <c r="T3" s="23" t="s">
        <v>859</v>
      </c>
      <c r="U3" s="51"/>
    </row>
    <row r="4" spans="1:21" ht="15.75" customHeight="1">
      <c r="A4" s="47" t="s">
        <v>335</v>
      </c>
      <c r="B4" s="61" t="s">
        <v>330</v>
      </c>
      <c r="D4" s="45" t="s">
        <v>555</v>
      </c>
      <c r="E4" s="61" t="s">
        <v>337</v>
      </c>
      <c r="G4" s="45" t="s">
        <v>333</v>
      </c>
      <c r="H4" s="61" t="s">
        <v>330</v>
      </c>
      <c r="J4" s="17">
        <v>3</v>
      </c>
      <c r="K4" s="29" t="s">
        <v>750</v>
      </c>
      <c r="M4" s="17" t="s">
        <v>803</v>
      </c>
      <c r="N4" s="23" t="s">
        <v>802</v>
      </c>
      <c r="P4" s="17">
        <v>3</v>
      </c>
      <c r="Q4" s="23" t="s">
        <v>870</v>
      </c>
      <c r="S4" s="17">
        <v>3</v>
      </c>
      <c r="T4" s="23" t="s">
        <v>860</v>
      </c>
      <c r="U4" s="51"/>
    </row>
    <row r="5" spans="1:21" ht="15.75" customHeight="1">
      <c r="A5" s="47">
        <v>1601</v>
      </c>
      <c r="B5" s="61" t="s">
        <v>75</v>
      </c>
      <c r="D5" s="45">
        <v>8000</v>
      </c>
      <c r="E5" s="61" t="s">
        <v>338</v>
      </c>
      <c r="G5" s="45" t="s">
        <v>879</v>
      </c>
      <c r="H5" s="61" t="s">
        <v>878</v>
      </c>
      <c r="J5" s="17">
        <v>4</v>
      </c>
      <c r="K5" s="29" t="s">
        <v>751</v>
      </c>
      <c r="M5" s="17" t="s">
        <v>805</v>
      </c>
      <c r="N5" s="23" t="s">
        <v>804</v>
      </c>
      <c r="P5" s="17">
        <v>4</v>
      </c>
      <c r="Q5" s="23" t="s">
        <v>840</v>
      </c>
      <c r="S5" s="17">
        <v>4</v>
      </c>
      <c r="T5" s="23" t="s">
        <v>861</v>
      </c>
      <c r="U5" s="51"/>
    </row>
    <row r="6" spans="1:21" ht="15.75" customHeight="1" thickBot="1">
      <c r="A6" s="47">
        <v>7201</v>
      </c>
      <c r="B6" s="61" t="s">
        <v>76</v>
      </c>
      <c r="D6" s="45">
        <v>9000</v>
      </c>
      <c r="E6" s="61" t="s">
        <v>339</v>
      </c>
      <c r="G6" s="45" t="s">
        <v>881</v>
      </c>
      <c r="H6" s="61" t="s">
        <v>880</v>
      </c>
      <c r="J6" s="21">
        <v>9</v>
      </c>
      <c r="K6" s="30" t="s">
        <v>752</v>
      </c>
      <c r="M6" s="17" t="s">
        <v>807</v>
      </c>
      <c r="N6" s="23" t="s">
        <v>806</v>
      </c>
      <c r="P6" s="17">
        <v>5</v>
      </c>
      <c r="Q6" s="23" t="s">
        <v>841</v>
      </c>
      <c r="S6" s="21">
        <v>9</v>
      </c>
      <c r="T6" s="24" t="s">
        <v>752</v>
      </c>
      <c r="U6" s="51"/>
    </row>
    <row r="7" spans="1:21" ht="15.75" customHeight="1" thickBot="1">
      <c r="A7" s="47">
        <v>2408</v>
      </c>
      <c r="B7" s="61" t="s">
        <v>77</v>
      </c>
      <c r="D7" s="45">
        <v>6513</v>
      </c>
      <c r="E7" s="61" t="s">
        <v>340</v>
      </c>
      <c r="G7" s="45">
        <v>1101</v>
      </c>
      <c r="H7" s="61" t="s">
        <v>556</v>
      </c>
      <c r="J7" s="51"/>
      <c r="K7" s="51"/>
      <c r="M7" s="17" t="s">
        <v>808</v>
      </c>
      <c r="N7" s="23" t="s">
        <v>762</v>
      </c>
      <c r="P7" s="17">
        <v>6</v>
      </c>
      <c r="Q7" s="23" t="s">
        <v>869</v>
      </c>
      <c r="S7" s="51"/>
      <c r="T7" s="51"/>
      <c r="U7" s="51"/>
    </row>
    <row r="8" spans="1:21" ht="15.75" customHeight="1" thickBot="1">
      <c r="A8" s="47">
        <v>3201</v>
      </c>
      <c r="B8" s="61" t="s">
        <v>78</v>
      </c>
      <c r="D8" s="45">
        <v>9201</v>
      </c>
      <c r="E8" s="61" t="s">
        <v>341</v>
      </c>
      <c r="G8" s="45">
        <v>1102</v>
      </c>
      <c r="H8" s="61" t="s">
        <v>557</v>
      </c>
      <c r="J8" s="56" t="s">
        <v>331</v>
      </c>
      <c r="K8" s="57" t="s">
        <v>764</v>
      </c>
      <c r="M8" s="21" t="s">
        <v>809</v>
      </c>
      <c r="N8" s="24" t="s">
        <v>752</v>
      </c>
      <c r="P8" s="17">
        <v>7</v>
      </c>
      <c r="Q8" s="23" t="s">
        <v>842</v>
      </c>
      <c r="S8" s="51"/>
      <c r="T8" s="51"/>
      <c r="U8" s="51"/>
    </row>
    <row r="9" spans="1:21" ht="15.75" customHeight="1" thickBot="1">
      <c r="A9" s="47">
        <v>4101</v>
      </c>
      <c r="B9" s="61" t="s">
        <v>79</v>
      </c>
      <c r="D9" s="45">
        <v>9299</v>
      </c>
      <c r="E9" s="61" t="s">
        <v>342</v>
      </c>
      <c r="G9" s="45">
        <v>1199</v>
      </c>
      <c r="H9" s="61" t="s">
        <v>558</v>
      </c>
      <c r="J9" s="17">
        <v>1</v>
      </c>
      <c r="K9" s="25" t="s">
        <v>754</v>
      </c>
      <c r="M9" s="51"/>
      <c r="N9" s="51"/>
      <c r="P9" s="17">
        <v>8</v>
      </c>
      <c r="Q9" s="23" t="s">
        <v>843</v>
      </c>
      <c r="S9" s="56" t="s">
        <v>331</v>
      </c>
      <c r="T9" s="57" t="s">
        <v>863</v>
      </c>
      <c r="U9" s="51"/>
    </row>
    <row r="10" spans="1:21" ht="15.75" customHeight="1">
      <c r="A10" s="47">
        <v>3101</v>
      </c>
      <c r="B10" s="61" t="s">
        <v>80</v>
      </c>
      <c r="D10" s="45">
        <v>1403</v>
      </c>
      <c r="E10" s="61" t="s">
        <v>343</v>
      </c>
      <c r="G10" s="45">
        <v>1201</v>
      </c>
      <c r="H10" s="61" t="s">
        <v>559</v>
      </c>
      <c r="J10" s="17">
        <v>2</v>
      </c>
      <c r="K10" s="25" t="s">
        <v>755</v>
      </c>
      <c r="M10" s="59" t="s">
        <v>726</v>
      </c>
      <c r="N10" s="58" t="s">
        <v>26</v>
      </c>
      <c r="P10" s="17">
        <v>9</v>
      </c>
      <c r="Q10" s="23" t="s">
        <v>844</v>
      </c>
      <c r="S10" s="17">
        <v>1</v>
      </c>
      <c r="T10" s="23" t="s">
        <v>862</v>
      </c>
      <c r="U10" s="51"/>
    </row>
    <row r="11" spans="1:21" ht="15.75" customHeight="1" thickBot="1">
      <c r="A11" s="47">
        <v>9201</v>
      </c>
      <c r="B11" s="61" t="s">
        <v>81</v>
      </c>
      <c r="D11" s="45">
        <v>9203</v>
      </c>
      <c r="E11" s="61" t="s">
        <v>344</v>
      </c>
      <c r="G11" s="45">
        <v>1202</v>
      </c>
      <c r="H11" s="61" t="s">
        <v>560</v>
      </c>
      <c r="J11" s="17">
        <v>3</v>
      </c>
      <c r="K11" s="25" t="s">
        <v>756</v>
      </c>
      <c r="M11" s="17" t="s">
        <v>812</v>
      </c>
      <c r="N11" s="18" t="s">
        <v>811</v>
      </c>
      <c r="P11" s="17">
        <v>10</v>
      </c>
      <c r="Q11" s="23" t="s">
        <v>845</v>
      </c>
      <c r="S11" s="21">
        <v>2</v>
      </c>
      <c r="T11" s="24" t="s">
        <v>865</v>
      </c>
      <c r="U11" s="51"/>
    </row>
    <row r="12" spans="1:21" ht="15.75" customHeight="1">
      <c r="A12" s="47">
        <v>8401</v>
      </c>
      <c r="B12" s="61" t="s">
        <v>82</v>
      </c>
      <c r="D12" s="45">
        <v>3901</v>
      </c>
      <c r="E12" s="61" t="s">
        <v>345</v>
      </c>
      <c r="G12" s="45">
        <v>1203</v>
      </c>
      <c r="H12" s="61" t="s">
        <v>561</v>
      </c>
      <c r="J12" s="17">
        <v>4</v>
      </c>
      <c r="K12" s="25" t="s">
        <v>757</v>
      </c>
      <c r="M12" s="17" t="s">
        <v>814</v>
      </c>
      <c r="N12" s="18" t="s">
        <v>813</v>
      </c>
      <c r="P12" s="17">
        <v>11</v>
      </c>
      <c r="Q12" s="23" t="s">
        <v>846</v>
      </c>
      <c r="S12" s="51"/>
      <c r="T12" s="51"/>
      <c r="U12" s="51"/>
    </row>
    <row r="13" spans="1:21" ht="15.75" customHeight="1">
      <c r="A13" s="47">
        <v>8402</v>
      </c>
      <c r="B13" s="61" t="s">
        <v>83</v>
      </c>
      <c r="D13" s="45">
        <v>9101</v>
      </c>
      <c r="E13" s="61" t="s">
        <v>346</v>
      </c>
      <c r="G13" s="45">
        <v>1299</v>
      </c>
      <c r="H13" s="61" t="s">
        <v>562</v>
      </c>
      <c r="J13" s="17">
        <v>5</v>
      </c>
      <c r="K13" s="25" t="s">
        <v>758</v>
      </c>
      <c r="M13" s="17" t="s">
        <v>816</v>
      </c>
      <c r="N13" s="18" t="s">
        <v>815</v>
      </c>
      <c r="P13" s="17">
        <v>12</v>
      </c>
      <c r="Q13" s="23" t="s">
        <v>847</v>
      </c>
      <c r="S13" s="51"/>
      <c r="T13" s="51"/>
      <c r="U13" s="51"/>
    </row>
    <row r="14" spans="1:21" ht="15.75" customHeight="1">
      <c r="A14" s="47">
        <v>8201</v>
      </c>
      <c r="B14" s="61" t="s">
        <v>84</v>
      </c>
      <c r="D14" s="45">
        <v>9214</v>
      </c>
      <c r="E14" s="61" t="s">
        <v>347</v>
      </c>
      <c r="G14" s="45">
        <v>1301</v>
      </c>
      <c r="H14" s="61" t="s">
        <v>563</v>
      </c>
      <c r="J14" s="17">
        <v>6</v>
      </c>
      <c r="K14" s="25" t="s">
        <v>759</v>
      </c>
      <c r="M14" s="17" t="s">
        <v>818</v>
      </c>
      <c r="N14" s="18" t="s">
        <v>817</v>
      </c>
      <c r="P14" s="17">
        <v>13</v>
      </c>
      <c r="Q14" s="23" t="s">
        <v>848</v>
      </c>
      <c r="S14" s="51"/>
      <c r="T14" s="51"/>
      <c r="U14" s="51"/>
    </row>
    <row r="15" spans="1:21" ht="15.75" customHeight="1">
      <c r="A15" s="47">
        <v>1602</v>
      </c>
      <c r="B15" s="61" t="s">
        <v>85</v>
      </c>
      <c r="D15" s="45">
        <v>9241</v>
      </c>
      <c r="E15" s="61" t="s">
        <v>348</v>
      </c>
      <c r="G15" s="45">
        <v>1302</v>
      </c>
      <c r="H15" s="61" t="s">
        <v>564</v>
      </c>
      <c r="J15" s="17">
        <v>7</v>
      </c>
      <c r="K15" s="25" t="s">
        <v>760</v>
      </c>
      <c r="M15" s="19" t="s">
        <v>820</v>
      </c>
      <c r="N15" s="20" t="s">
        <v>819</v>
      </c>
      <c r="P15" s="17">
        <v>98</v>
      </c>
      <c r="Q15" s="23" t="s">
        <v>762</v>
      </c>
      <c r="S15" s="51"/>
      <c r="T15" s="51"/>
      <c r="U15" s="51"/>
    </row>
    <row r="16" spans="1:21" ht="15.75" customHeight="1" thickBot="1">
      <c r="A16" s="47">
        <v>7202</v>
      </c>
      <c r="B16" s="61" t="s">
        <v>86</v>
      </c>
      <c r="D16" s="45">
        <v>4202</v>
      </c>
      <c r="E16" s="61" t="s">
        <v>349</v>
      </c>
      <c r="G16" s="45">
        <v>1303</v>
      </c>
      <c r="H16" s="61" t="s">
        <v>565</v>
      </c>
      <c r="J16" s="17">
        <v>8</v>
      </c>
      <c r="K16" s="25" t="s">
        <v>761</v>
      </c>
      <c r="M16" s="19" t="s">
        <v>822</v>
      </c>
      <c r="N16" s="20" t="s">
        <v>821</v>
      </c>
      <c r="P16" s="21">
        <v>99</v>
      </c>
      <c r="Q16" s="24" t="s">
        <v>752</v>
      </c>
      <c r="S16" s="51"/>
      <c r="T16" s="51"/>
      <c r="U16" s="51"/>
    </row>
    <row r="17" spans="1:21" ht="15.75" customHeight="1" thickBot="1">
      <c r="A17" s="47">
        <v>8403</v>
      </c>
      <c r="B17" s="61" t="s">
        <v>87</v>
      </c>
      <c r="D17" s="45">
        <v>4901</v>
      </c>
      <c r="E17" s="61" t="s">
        <v>350</v>
      </c>
      <c r="G17" s="45">
        <v>1304</v>
      </c>
      <c r="H17" s="61" t="s">
        <v>566</v>
      </c>
      <c r="J17" s="17">
        <v>98</v>
      </c>
      <c r="K17" s="25" t="s">
        <v>762</v>
      </c>
      <c r="M17" s="19" t="s">
        <v>824</v>
      </c>
      <c r="N17" s="20" t="s">
        <v>823</v>
      </c>
      <c r="P17" s="51"/>
      <c r="Q17" s="51"/>
      <c r="S17" s="51"/>
      <c r="T17" s="51"/>
      <c r="U17" s="51"/>
    </row>
    <row r="18" spans="1:21" ht="15.75" customHeight="1">
      <c r="A18" s="47">
        <v>1101</v>
      </c>
      <c r="B18" s="61" t="s">
        <v>70</v>
      </c>
      <c r="D18" s="45">
        <v>3903</v>
      </c>
      <c r="E18" s="61" t="s">
        <v>351</v>
      </c>
      <c r="G18" s="45">
        <v>1305</v>
      </c>
      <c r="H18" s="61" t="s">
        <v>567</v>
      </c>
      <c r="J18" s="17" t="s">
        <v>793</v>
      </c>
      <c r="K18" s="49" t="s">
        <v>752</v>
      </c>
      <c r="M18" s="19" t="s">
        <v>826</v>
      </c>
      <c r="N18" s="20" t="s">
        <v>825</v>
      </c>
      <c r="P18" s="56" t="s">
        <v>331</v>
      </c>
      <c r="Q18" s="57" t="s">
        <v>34</v>
      </c>
      <c r="S18" s="51"/>
      <c r="T18" s="51"/>
      <c r="U18" s="51"/>
    </row>
    <row r="19" spans="1:21" ht="15.75" customHeight="1" thickBot="1">
      <c r="A19" s="47">
        <v>1603</v>
      </c>
      <c r="B19" s="61" t="s">
        <v>88</v>
      </c>
      <c r="D19" s="45">
        <v>5213</v>
      </c>
      <c r="E19" s="61" t="s">
        <v>352</v>
      </c>
      <c r="G19" s="45">
        <v>1306</v>
      </c>
      <c r="H19" s="61" t="s">
        <v>568</v>
      </c>
      <c r="J19" s="21">
        <v>99</v>
      </c>
      <c r="K19" s="26" t="s">
        <v>763</v>
      </c>
      <c r="M19" s="19" t="s">
        <v>828</v>
      </c>
      <c r="N19" s="20" t="s">
        <v>827</v>
      </c>
      <c r="P19" s="17" t="s">
        <v>799</v>
      </c>
      <c r="Q19" s="23" t="s">
        <v>849</v>
      </c>
      <c r="S19" s="51"/>
      <c r="T19" s="51"/>
      <c r="U19" s="51"/>
    </row>
    <row r="20" spans="1:21" ht="15.75" customHeight="1" thickBot="1">
      <c r="A20" s="47">
        <v>1199</v>
      </c>
      <c r="B20" s="61" t="s">
        <v>89</v>
      </c>
      <c r="D20" s="45">
        <v>4206</v>
      </c>
      <c r="E20" s="61" t="s">
        <v>353</v>
      </c>
      <c r="G20" s="45">
        <v>1307</v>
      </c>
      <c r="H20" s="61" t="s">
        <v>727</v>
      </c>
      <c r="J20" s="51"/>
      <c r="K20" s="51"/>
      <c r="M20" s="19" t="s">
        <v>830</v>
      </c>
      <c r="N20" s="20" t="s">
        <v>829</v>
      </c>
      <c r="P20" s="17" t="s">
        <v>801</v>
      </c>
      <c r="Q20" s="23" t="s">
        <v>850</v>
      </c>
      <c r="S20" s="51"/>
      <c r="T20" s="51"/>
      <c r="U20" s="51"/>
    </row>
    <row r="21" spans="1:21" ht="15.75" customHeight="1">
      <c r="A21" s="47">
        <v>2301</v>
      </c>
      <c r="B21" s="61" t="s">
        <v>90</v>
      </c>
      <c r="D21" s="45">
        <v>4302</v>
      </c>
      <c r="E21" s="61" t="s">
        <v>354</v>
      </c>
      <c r="G21" s="45">
        <v>1399</v>
      </c>
      <c r="H21" s="61" t="s">
        <v>569</v>
      </c>
      <c r="J21" s="56" t="s">
        <v>331</v>
      </c>
      <c r="K21" s="57" t="s">
        <v>797</v>
      </c>
      <c r="M21" s="17" t="s">
        <v>796</v>
      </c>
      <c r="N21" s="18" t="s">
        <v>762</v>
      </c>
      <c r="P21" s="17" t="s">
        <v>803</v>
      </c>
      <c r="Q21" s="23" t="s">
        <v>851</v>
      </c>
      <c r="S21" s="51"/>
      <c r="T21" s="51"/>
      <c r="U21" s="51"/>
    </row>
    <row r="22" spans="1:21" ht="15.75" customHeight="1" thickBot="1">
      <c r="A22" s="47">
        <v>7203</v>
      </c>
      <c r="B22" s="61" t="s">
        <v>91</v>
      </c>
      <c r="D22" s="45">
        <v>6514</v>
      </c>
      <c r="E22" s="61" t="s">
        <v>355</v>
      </c>
      <c r="G22" s="45">
        <v>1401</v>
      </c>
      <c r="H22" s="61" t="s">
        <v>570</v>
      </c>
      <c r="J22" s="17" t="s">
        <v>766</v>
      </c>
      <c r="K22" s="31" t="s">
        <v>765</v>
      </c>
      <c r="M22" s="21" t="s">
        <v>793</v>
      </c>
      <c r="N22" s="22" t="s">
        <v>752</v>
      </c>
      <c r="P22" s="17" t="s">
        <v>805</v>
      </c>
      <c r="Q22" s="23" t="s">
        <v>852</v>
      </c>
      <c r="S22" s="51"/>
      <c r="T22" s="51"/>
      <c r="U22" s="51"/>
    </row>
    <row r="23" spans="1:21" ht="15.75" customHeight="1" thickBot="1">
      <c r="A23" s="47">
        <v>8404</v>
      </c>
      <c r="B23" s="61" t="s">
        <v>92</v>
      </c>
      <c r="D23" s="45">
        <v>4104</v>
      </c>
      <c r="E23" s="61" t="s">
        <v>356</v>
      </c>
      <c r="G23" s="45">
        <v>1402</v>
      </c>
      <c r="H23" s="61" t="s">
        <v>571</v>
      </c>
      <c r="J23" s="17" t="s">
        <v>768</v>
      </c>
      <c r="K23" s="31" t="s">
        <v>767</v>
      </c>
      <c r="P23" s="21" t="s">
        <v>853</v>
      </c>
      <c r="Q23" s="24" t="s">
        <v>762</v>
      </c>
      <c r="S23" s="51"/>
      <c r="T23" s="51"/>
      <c r="U23" s="51"/>
    </row>
    <row r="24" spans="1:21" ht="15.75" customHeight="1" thickBot="1">
      <c r="A24" s="47">
        <v>4201</v>
      </c>
      <c r="B24" s="61" t="s">
        <v>93</v>
      </c>
      <c r="D24" s="45">
        <v>9242</v>
      </c>
      <c r="E24" s="61" t="s">
        <v>357</v>
      </c>
      <c r="G24" s="45" t="s">
        <v>746</v>
      </c>
      <c r="H24" s="61" t="s">
        <v>747</v>
      </c>
      <c r="J24" s="17" t="s">
        <v>872</v>
      </c>
      <c r="K24" s="31" t="s">
        <v>873</v>
      </c>
      <c r="M24" s="56" t="s">
        <v>726</v>
      </c>
      <c r="N24" s="57" t="s">
        <v>837</v>
      </c>
      <c r="P24" s="51"/>
      <c r="Q24" s="51"/>
      <c r="S24" s="51"/>
      <c r="T24" s="51"/>
      <c r="U24" s="51"/>
    </row>
    <row r="25" spans="1:21" ht="15.75" customHeight="1">
      <c r="A25" s="47">
        <v>7101</v>
      </c>
      <c r="B25" s="61" t="s">
        <v>94</v>
      </c>
      <c r="D25" s="45">
        <v>2901</v>
      </c>
      <c r="E25" s="61" t="s">
        <v>358</v>
      </c>
      <c r="G25" s="45" t="s">
        <v>866</v>
      </c>
      <c r="H25" s="61" t="s">
        <v>867</v>
      </c>
      <c r="J25" s="17" t="s">
        <v>770</v>
      </c>
      <c r="K25" s="25" t="s">
        <v>769</v>
      </c>
      <c r="M25" s="32">
        <v>1</v>
      </c>
      <c r="N25" s="18" t="s">
        <v>831</v>
      </c>
      <c r="P25" s="56" t="s">
        <v>331</v>
      </c>
      <c r="Q25" s="57" t="s">
        <v>38</v>
      </c>
      <c r="S25" s="51"/>
      <c r="T25" s="51"/>
      <c r="U25" s="51"/>
    </row>
    <row r="26" spans="1:21" ht="15.75" customHeight="1">
      <c r="A26" s="47">
        <v>8405</v>
      </c>
      <c r="B26" s="61" t="s">
        <v>95</v>
      </c>
      <c r="D26" s="45">
        <v>9243</v>
      </c>
      <c r="E26" s="61" t="s">
        <v>359</v>
      </c>
      <c r="G26" s="45" t="s">
        <v>866</v>
      </c>
      <c r="H26" s="61" t="s">
        <v>868</v>
      </c>
      <c r="J26" s="17" t="s">
        <v>772</v>
      </c>
      <c r="K26" s="25" t="s">
        <v>771</v>
      </c>
      <c r="M26" s="32">
        <v>2</v>
      </c>
      <c r="N26" s="18" t="s">
        <v>832</v>
      </c>
      <c r="P26" s="17" t="s">
        <v>799</v>
      </c>
      <c r="Q26" s="23" t="s">
        <v>855</v>
      </c>
      <c r="R26" s="52"/>
      <c r="S26" s="51"/>
      <c r="T26" s="51"/>
      <c r="U26" s="51"/>
    </row>
    <row r="27" spans="1:21" ht="15.75" customHeight="1">
      <c r="A27" s="47">
        <v>3301</v>
      </c>
      <c r="B27" s="61" t="s">
        <v>96</v>
      </c>
      <c r="D27" s="45">
        <v>3401</v>
      </c>
      <c r="E27" s="61" t="s">
        <v>360</v>
      </c>
      <c r="G27" s="45">
        <v>2101</v>
      </c>
      <c r="H27" s="61" t="s">
        <v>979</v>
      </c>
      <c r="J27" s="17" t="s">
        <v>774</v>
      </c>
      <c r="K27" s="25" t="s">
        <v>773</v>
      </c>
      <c r="M27" s="32">
        <v>3</v>
      </c>
      <c r="N27" s="18" t="s">
        <v>833</v>
      </c>
      <c r="P27" s="17" t="s">
        <v>801</v>
      </c>
      <c r="Q27" s="23" t="s">
        <v>871</v>
      </c>
      <c r="R27" s="53"/>
      <c r="S27" s="51"/>
      <c r="T27" s="51"/>
      <c r="U27" s="51"/>
    </row>
    <row r="28" spans="1:21" ht="15.75" customHeight="1">
      <c r="A28" s="47">
        <v>2302</v>
      </c>
      <c r="B28" s="61" t="s">
        <v>97</v>
      </c>
      <c r="D28" s="45">
        <v>9215</v>
      </c>
      <c r="E28" s="61" t="s">
        <v>361</v>
      </c>
      <c r="G28" s="45">
        <v>2101</v>
      </c>
      <c r="H28" s="61" t="s">
        <v>572</v>
      </c>
      <c r="J28" s="17" t="s">
        <v>776</v>
      </c>
      <c r="K28" s="25" t="s">
        <v>775</v>
      </c>
      <c r="M28" s="32">
        <v>4</v>
      </c>
      <c r="N28" s="18" t="s">
        <v>834</v>
      </c>
      <c r="P28" s="17" t="s">
        <v>803</v>
      </c>
      <c r="Q28" s="23" t="s">
        <v>856</v>
      </c>
      <c r="R28" s="53"/>
      <c r="S28" s="51"/>
      <c r="T28" s="51"/>
      <c r="U28" s="51"/>
    </row>
    <row r="29" spans="1:21" ht="15.75" customHeight="1">
      <c r="A29" s="47">
        <v>8301</v>
      </c>
      <c r="B29" s="61" t="s">
        <v>98</v>
      </c>
      <c r="D29" s="45">
        <v>5201</v>
      </c>
      <c r="E29" s="61" t="s">
        <v>362</v>
      </c>
      <c r="G29" s="45">
        <v>2102</v>
      </c>
      <c r="H29" s="61" t="s">
        <v>573</v>
      </c>
      <c r="J29" s="17" t="s">
        <v>777</v>
      </c>
      <c r="K29" s="25" t="s">
        <v>778</v>
      </c>
      <c r="M29" s="32">
        <v>5</v>
      </c>
      <c r="N29" s="18" t="s">
        <v>835</v>
      </c>
      <c r="P29" s="17" t="s">
        <v>805</v>
      </c>
      <c r="Q29" s="23" t="s">
        <v>857</v>
      </c>
      <c r="R29" s="53"/>
      <c r="S29" s="51"/>
      <c r="T29" s="51"/>
      <c r="U29" s="51"/>
    </row>
    <row r="30" spans="1:21" ht="15.75" customHeight="1" thickBot="1">
      <c r="A30" s="47">
        <v>9101</v>
      </c>
      <c r="B30" s="61" t="s">
        <v>99</v>
      </c>
      <c r="D30" s="45">
        <v>6515</v>
      </c>
      <c r="E30" s="61" t="s">
        <v>363</v>
      </c>
      <c r="G30" s="45">
        <v>2199</v>
      </c>
      <c r="H30" s="61" t="s">
        <v>574</v>
      </c>
      <c r="J30" s="17" t="s">
        <v>780</v>
      </c>
      <c r="K30" s="25" t="s">
        <v>779</v>
      </c>
      <c r="M30" s="32">
        <v>6</v>
      </c>
      <c r="N30" s="33" t="s">
        <v>854</v>
      </c>
      <c r="P30" s="21" t="s">
        <v>809</v>
      </c>
      <c r="Q30" s="24" t="s">
        <v>752</v>
      </c>
      <c r="R30" s="53"/>
      <c r="S30" s="51"/>
      <c r="T30" s="51"/>
      <c r="U30" s="51"/>
    </row>
    <row r="31" spans="1:21" ht="15.75" customHeight="1">
      <c r="A31" s="47">
        <v>8101</v>
      </c>
      <c r="B31" s="61" t="s">
        <v>100</v>
      </c>
      <c r="D31" s="45">
        <v>8516</v>
      </c>
      <c r="E31" s="61" t="s">
        <v>364</v>
      </c>
      <c r="G31" s="45">
        <v>2202</v>
      </c>
      <c r="H31" s="61" t="s">
        <v>575</v>
      </c>
      <c r="J31" s="17" t="s">
        <v>781</v>
      </c>
      <c r="K31" s="25" t="s">
        <v>68</v>
      </c>
      <c r="M31" s="32">
        <v>7</v>
      </c>
      <c r="N31" s="18" t="s">
        <v>836</v>
      </c>
      <c r="P31" s="51"/>
      <c r="Q31" s="51"/>
      <c r="R31" s="53"/>
      <c r="S31" s="51"/>
      <c r="T31" s="51"/>
      <c r="U31" s="51"/>
    </row>
    <row r="32" spans="1:21" ht="15.75" customHeight="1">
      <c r="A32" s="47">
        <v>7102</v>
      </c>
      <c r="B32" s="61" t="s">
        <v>101</v>
      </c>
      <c r="D32" s="45">
        <v>6501</v>
      </c>
      <c r="E32" s="61" t="s">
        <v>365</v>
      </c>
      <c r="G32" s="45">
        <v>2203</v>
      </c>
      <c r="H32" s="61" t="s">
        <v>576</v>
      </c>
      <c r="J32" s="17" t="s">
        <v>783</v>
      </c>
      <c r="K32" s="25" t="s">
        <v>782</v>
      </c>
      <c r="M32" s="32">
        <v>8</v>
      </c>
      <c r="N32" s="18" t="s">
        <v>762</v>
      </c>
      <c r="P32" s="54"/>
      <c r="Q32" s="55"/>
      <c r="S32" s="51"/>
      <c r="T32" s="51"/>
      <c r="U32" s="51"/>
    </row>
    <row r="33" spans="1:21" ht="15.75" customHeight="1" thickBot="1">
      <c r="A33" s="47">
        <v>8202</v>
      </c>
      <c r="B33" s="61" t="s">
        <v>102</v>
      </c>
      <c r="D33" s="45">
        <v>9402</v>
      </c>
      <c r="E33" s="61" t="s">
        <v>366</v>
      </c>
      <c r="G33" s="45">
        <v>2204</v>
      </c>
      <c r="H33" s="61" t="s">
        <v>577</v>
      </c>
      <c r="J33" s="17" t="s">
        <v>785</v>
      </c>
      <c r="K33" s="25" t="s">
        <v>784</v>
      </c>
      <c r="M33" s="34">
        <v>99</v>
      </c>
      <c r="N33" s="22" t="s">
        <v>864</v>
      </c>
      <c r="P33" s="51"/>
      <c r="Q33" s="51"/>
      <c r="S33" s="51"/>
      <c r="T33" s="51"/>
      <c r="U33" s="51"/>
    </row>
    <row r="34" spans="1:21" ht="15.75" customHeight="1">
      <c r="A34" s="47">
        <v>8433</v>
      </c>
      <c r="B34" s="61" t="s">
        <v>103</v>
      </c>
      <c r="D34" s="45">
        <v>3501</v>
      </c>
      <c r="E34" s="61" t="s">
        <v>367</v>
      </c>
      <c r="G34" s="45" t="s">
        <v>744</v>
      </c>
      <c r="H34" s="61" t="s">
        <v>745</v>
      </c>
      <c r="J34" s="17" t="s">
        <v>787</v>
      </c>
      <c r="K34" s="25" t="s">
        <v>786</v>
      </c>
      <c r="M34" s="51"/>
      <c r="N34" s="51"/>
      <c r="P34" s="51"/>
      <c r="Q34" s="51"/>
      <c r="S34" s="51"/>
      <c r="T34" s="51"/>
      <c r="U34" s="51"/>
    </row>
    <row r="35" spans="1:21" ht="15.75" customHeight="1">
      <c r="A35" s="47">
        <v>3202</v>
      </c>
      <c r="B35" s="61" t="s">
        <v>104</v>
      </c>
      <c r="D35" s="45">
        <v>3502</v>
      </c>
      <c r="E35" s="61" t="s">
        <v>368</v>
      </c>
      <c r="G35" s="45">
        <v>2299</v>
      </c>
      <c r="H35" s="61" t="s">
        <v>578</v>
      </c>
      <c r="J35" s="17" t="s">
        <v>789</v>
      </c>
      <c r="K35" s="25" t="s">
        <v>788</v>
      </c>
      <c r="M35" s="51"/>
      <c r="N35" s="51"/>
      <c r="P35" s="51"/>
      <c r="Q35" s="51"/>
      <c r="S35" s="51"/>
      <c r="T35" s="51"/>
      <c r="U35" s="51"/>
    </row>
    <row r="36" spans="1:21" ht="15.75" customHeight="1">
      <c r="A36" s="47">
        <v>9202</v>
      </c>
      <c r="B36" s="61" t="s">
        <v>105</v>
      </c>
      <c r="D36" s="45">
        <v>6101</v>
      </c>
      <c r="E36" s="61" t="s">
        <v>369</v>
      </c>
      <c r="G36" s="45">
        <v>2301</v>
      </c>
      <c r="H36" s="61" t="s">
        <v>579</v>
      </c>
      <c r="J36" s="17" t="s">
        <v>770</v>
      </c>
      <c r="K36" s="25" t="s">
        <v>790</v>
      </c>
      <c r="M36" s="51"/>
      <c r="N36" s="51"/>
      <c r="P36" s="51"/>
      <c r="Q36" s="51"/>
      <c r="S36" s="51"/>
      <c r="T36" s="51"/>
      <c r="U36" s="51"/>
    </row>
    <row r="37" spans="1:21" ht="15.75" customHeight="1">
      <c r="A37" s="47">
        <v>8203</v>
      </c>
      <c r="B37" s="61" t="s">
        <v>106</v>
      </c>
      <c r="D37" s="45">
        <v>6199</v>
      </c>
      <c r="E37" s="61" t="s">
        <v>370</v>
      </c>
      <c r="G37" s="45">
        <v>2302</v>
      </c>
      <c r="H37" s="61" t="s">
        <v>580</v>
      </c>
      <c r="J37" s="17" t="s">
        <v>792</v>
      </c>
      <c r="K37" s="25" t="s">
        <v>791</v>
      </c>
      <c r="M37" s="51"/>
      <c r="N37" s="51"/>
      <c r="P37" s="51"/>
      <c r="Q37" s="51"/>
      <c r="S37" s="51"/>
      <c r="T37" s="51"/>
      <c r="U37" s="51"/>
    </row>
    <row r="38" spans="1:21" ht="15.75" customHeight="1">
      <c r="A38" s="47">
        <v>1604</v>
      </c>
      <c r="B38" s="61" t="s">
        <v>107</v>
      </c>
      <c r="D38" s="45">
        <v>7101</v>
      </c>
      <c r="E38" s="61" t="s">
        <v>371</v>
      </c>
      <c r="G38" s="45">
        <v>2303</v>
      </c>
      <c r="H38" s="61" t="s">
        <v>581</v>
      </c>
      <c r="J38" s="17" t="s">
        <v>793</v>
      </c>
      <c r="K38" s="25" t="s">
        <v>752</v>
      </c>
      <c r="M38" s="51"/>
      <c r="N38" s="51"/>
      <c r="P38" s="51"/>
      <c r="Q38" s="51"/>
      <c r="S38" s="51"/>
      <c r="T38" s="51"/>
      <c r="U38" s="51"/>
    </row>
    <row r="39" spans="1:21" ht="15.75" customHeight="1">
      <c r="A39" s="47">
        <v>5201</v>
      </c>
      <c r="B39" s="61" t="s">
        <v>108</v>
      </c>
      <c r="D39" s="45">
        <v>2301</v>
      </c>
      <c r="E39" s="61" t="s">
        <v>372</v>
      </c>
      <c r="G39" s="45">
        <v>2399</v>
      </c>
      <c r="H39" s="61" t="s">
        <v>582</v>
      </c>
      <c r="J39" s="17" t="s">
        <v>794</v>
      </c>
      <c r="K39" s="25" t="s">
        <v>762</v>
      </c>
      <c r="M39" s="51"/>
      <c r="N39" s="51"/>
      <c r="P39" s="51"/>
      <c r="Q39" s="51"/>
      <c r="S39" s="51"/>
      <c r="T39" s="51"/>
      <c r="U39" s="51"/>
    </row>
    <row r="40" spans="1:21" ht="15.75" customHeight="1" thickBot="1">
      <c r="A40" s="47">
        <v>3203</v>
      </c>
      <c r="B40" s="61" t="s">
        <v>109</v>
      </c>
      <c r="D40" s="45">
        <v>6502</v>
      </c>
      <c r="E40" s="61" t="s">
        <v>373</v>
      </c>
      <c r="G40" s="45">
        <v>2401</v>
      </c>
      <c r="H40" s="61" t="s">
        <v>583</v>
      </c>
      <c r="J40" s="21" t="s">
        <v>796</v>
      </c>
      <c r="K40" s="26" t="s">
        <v>795</v>
      </c>
      <c r="M40" s="51"/>
      <c r="N40" s="51"/>
      <c r="P40" s="51"/>
      <c r="Q40" s="51"/>
      <c r="S40" s="51"/>
      <c r="T40" s="51"/>
      <c r="U40" s="51"/>
    </row>
    <row r="41" spans="1:21" ht="15.75" customHeight="1">
      <c r="A41" s="47">
        <v>9102</v>
      </c>
      <c r="B41" s="61" t="s">
        <v>110</v>
      </c>
      <c r="D41" s="45">
        <v>1199</v>
      </c>
      <c r="E41" s="61" t="s">
        <v>374</v>
      </c>
      <c r="G41" s="45">
        <v>2402</v>
      </c>
      <c r="H41" s="61" t="s">
        <v>584</v>
      </c>
      <c r="J41" s="51"/>
      <c r="K41" s="51"/>
      <c r="M41" s="51"/>
      <c r="N41" s="51"/>
      <c r="P41" s="51"/>
      <c r="Q41" s="51"/>
      <c r="S41" s="51"/>
      <c r="T41" s="51"/>
      <c r="U41" s="51"/>
    </row>
    <row r="42" spans="1:21" ht="15.75" customHeight="1">
      <c r="A42" s="47">
        <v>9203</v>
      </c>
      <c r="B42" s="61" t="s">
        <v>111</v>
      </c>
      <c r="D42" s="45">
        <v>4207</v>
      </c>
      <c r="E42" s="61" t="s">
        <v>375</v>
      </c>
      <c r="G42" s="45">
        <v>2403</v>
      </c>
      <c r="H42" s="61" t="s">
        <v>585</v>
      </c>
      <c r="J42" s="51"/>
      <c r="K42" s="51"/>
      <c r="M42" s="51"/>
      <c r="N42" s="51"/>
      <c r="P42" s="51"/>
      <c r="Q42" s="51"/>
      <c r="S42" s="51"/>
      <c r="T42" s="51"/>
      <c r="U42" s="51"/>
    </row>
    <row r="43" spans="1:21" ht="15.75" customHeight="1">
      <c r="A43" s="47">
        <v>5102</v>
      </c>
      <c r="B43" s="61" t="s">
        <v>112</v>
      </c>
      <c r="D43" s="45">
        <v>6102</v>
      </c>
      <c r="E43" s="61" t="s">
        <v>376</v>
      </c>
      <c r="G43" s="45">
        <v>2404</v>
      </c>
      <c r="H43" s="61" t="s">
        <v>586</v>
      </c>
      <c r="J43" s="51"/>
      <c r="K43" s="51"/>
      <c r="M43" s="51"/>
      <c r="N43" s="51"/>
      <c r="P43" s="51"/>
      <c r="Q43" s="51"/>
      <c r="S43" s="51"/>
      <c r="T43" s="51"/>
    </row>
    <row r="44" spans="1:21" ht="15.75" customHeight="1">
      <c r="A44" s="47">
        <v>9103</v>
      </c>
      <c r="B44" s="61" t="s">
        <v>113</v>
      </c>
      <c r="D44" s="45">
        <v>7199</v>
      </c>
      <c r="E44" s="61" t="s">
        <v>377</v>
      </c>
      <c r="G44" s="45">
        <v>2405</v>
      </c>
      <c r="H44" s="61" t="s">
        <v>587</v>
      </c>
      <c r="J44" s="51"/>
      <c r="K44" s="51"/>
      <c r="M44" s="51"/>
      <c r="N44" s="51"/>
      <c r="P44" s="51"/>
      <c r="Q44" s="51"/>
      <c r="S44" s="51"/>
      <c r="T44" s="51"/>
    </row>
    <row r="45" spans="1:21" ht="15.75" customHeight="1">
      <c r="A45" s="47">
        <v>8102</v>
      </c>
      <c r="B45" s="61" t="s">
        <v>114</v>
      </c>
      <c r="D45" s="45">
        <v>3503</v>
      </c>
      <c r="E45" s="61" t="s">
        <v>378</v>
      </c>
      <c r="G45" s="45">
        <v>2406</v>
      </c>
      <c r="H45" s="61" t="s">
        <v>588</v>
      </c>
      <c r="J45" s="51"/>
      <c r="K45" s="51"/>
      <c r="M45" s="51"/>
      <c r="N45" s="51"/>
      <c r="P45" s="51"/>
      <c r="Q45" s="51"/>
      <c r="S45" s="51"/>
      <c r="T45" s="51"/>
    </row>
    <row r="46" spans="1:21" ht="15.75" customHeight="1">
      <c r="A46" s="47">
        <v>9104</v>
      </c>
      <c r="B46" s="61" t="s">
        <v>115</v>
      </c>
      <c r="D46" s="45">
        <v>3507</v>
      </c>
      <c r="E46" s="61" t="s">
        <v>379</v>
      </c>
      <c r="G46" s="45">
        <v>2407</v>
      </c>
      <c r="H46" s="61" t="s">
        <v>589</v>
      </c>
      <c r="J46" s="51"/>
      <c r="K46" s="51"/>
      <c r="M46" s="51"/>
      <c r="N46" s="51"/>
      <c r="P46" s="51"/>
      <c r="Q46" s="51"/>
      <c r="S46" s="51"/>
      <c r="T46" s="51"/>
    </row>
    <row r="47" spans="1:21" ht="15.75" customHeight="1">
      <c r="A47" s="47">
        <v>8406</v>
      </c>
      <c r="B47" s="61" t="s">
        <v>116</v>
      </c>
      <c r="D47" s="45">
        <v>3601</v>
      </c>
      <c r="E47" s="61" t="s">
        <v>380</v>
      </c>
      <c r="G47" s="45">
        <v>2408</v>
      </c>
      <c r="H47" s="61" t="s">
        <v>590</v>
      </c>
      <c r="J47" s="51"/>
      <c r="K47" s="51"/>
      <c r="M47" s="51"/>
      <c r="N47" s="51"/>
      <c r="P47" s="51"/>
      <c r="Q47" s="51"/>
      <c r="S47" s="51"/>
      <c r="T47" s="51"/>
    </row>
    <row r="48" spans="1:21" ht="15.75" customHeight="1">
      <c r="A48" s="47">
        <v>9105</v>
      </c>
      <c r="B48" s="61" t="s">
        <v>117</v>
      </c>
      <c r="D48" s="45">
        <v>3604</v>
      </c>
      <c r="E48" s="61" t="s">
        <v>381</v>
      </c>
      <c r="G48" s="45">
        <v>2499</v>
      </c>
      <c r="H48" s="61" t="s">
        <v>591</v>
      </c>
      <c r="J48" s="51"/>
      <c r="K48" s="51"/>
      <c r="M48" s="51"/>
      <c r="N48" s="51"/>
      <c r="P48" s="51"/>
      <c r="Q48" s="51"/>
      <c r="S48" s="51"/>
      <c r="T48" s="51"/>
    </row>
    <row r="49" spans="1:8" ht="15.75" customHeight="1">
      <c r="A49" s="47">
        <v>9106</v>
      </c>
      <c r="B49" s="61" t="s">
        <v>118</v>
      </c>
      <c r="D49" s="45">
        <v>9244</v>
      </c>
      <c r="E49" s="61" t="s">
        <v>382</v>
      </c>
      <c r="G49" s="45">
        <v>2499</v>
      </c>
      <c r="H49" s="61" t="s">
        <v>874</v>
      </c>
    </row>
    <row r="50" spans="1:8" ht="15.75" customHeight="1">
      <c r="A50" s="47">
        <v>8204</v>
      </c>
      <c r="B50" s="61" t="s">
        <v>119</v>
      </c>
      <c r="D50" s="45">
        <v>1501</v>
      </c>
      <c r="E50" s="61" t="s">
        <v>383</v>
      </c>
      <c r="G50" s="45" t="s">
        <v>736</v>
      </c>
      <c r="H50" s="61" t="s">
        <v>737</v>
      </c>
    </row>
    <row r="51" spans="1:8" ht="15.75" customHeight="1">
      <c r="A51" s="47">
        <v>1605</v>
      </c>
      <c r="B51" s="61" t="s">
        <v>120</v>
      </c>
      <c r="D51" s="45">
        <v>4105</v>
      </c>
      <c r="E51" s="61" t="s">
        <v>384</v>
      </c>
      <c r="G51" s="45" t="s">
        <v>738</v>
      </c>
      <c r="H51" s="61" t="s">
        <v>739</v>
      </c>
    </row>
    <row r="52" spans="1:8" ht="15.75" customHeight="1">
      <c r="A52" s="47">
        <v>6101</v>
      </c>
      <c r="B52" s="61" t="s">
        <v>121</v>
      </c>
      <c r="D52" s="45">
        <v>5214</v>
      </c>
      <c r="E52" s="61" t="s">
        <v>385</v>
      </c>
      <c r="G52" s="45" t="s">
        <v>740</v>
      </c>
      <c r="H52" s="61" t="s">
        <v>741</v>
      </c>
    </row>
    <row r="53" spans="1:8" ht="15.75" customHeight="1">
      <c r="A53" s="47">
        <v>8205</v>
      </c>
      <c r="B53" s="61" t="s">
        <v>122</v>
      </c>
      <c r="D53" s="45">
        <v>9216</v>
      </c>
      <c r="E53" s="61" t="s">
        <v>386</v>
      </c>
      <c r="G53" s="45" t="s">
        <v>742</v>
      </c>
      <c r="H53" s="61" t="s">
        <v>743</v>
      </c>
    </row>
    <row r="54" spans="1:8" ht="15.75" customHeight="1">
      <c r="A54" s="47">
        <v>9204</v>
      </c>
      <c r="B54" s="61" t="s">
        <v>123</v>
      </c>
      <c r="D54" s="45">
        <v>5199</v>
      </c>
      <c r="E54" s="61" t="s">
        <v>387</v>
      </c>
      <c r="G54" s="45">
        <v>2901</v>
      </c>
      <c r="H54" s="61" t="s">
        <v>592</v>
      </c>
    </row>
    <row r="55" spans="1:8" ht="15.75" customHeight="1">
      <c r="A55" s="47">
        <v>9108</v>
      </c>
      <c r="B55" s="61" t="s">
        <v>124</v>
      </c>
      <c r="D55" s="45">
        <v>1401</v>
      </c>
      <c r="E55" s="61" t="s">
        <v>388</v>
      </c>
      <c r="G55" s="45">
        <v>2902</v>
      </c>
      <c r="H55" s="61" t="s">
        <v>593</v>
      </c>
    </row>
    <row r="56" spans="1:8" ht="15.75" customHeight="1">
      <c r="A56" s="47">
        <v>9107</v>
      </c>
      <c r="B56" s="61" t="s">
        <v>125</v>
      </c>
      <c r="D56" s="45">
        <v>1201</v>
      </c>
      <c r="E56" s="61" t="s">
        <v>389</v>
      </c>
      <c r="G56" s="45">
        <v>2903</v>
      </c>
      <c r="H56" s="61" t="s">
        <v>594</v>
      </c>
    </row>
    <row r="57" spans="1:8" ht="15.75" customHeight="1">
      <c r="A57" s="47">
        <v>1501</v>
      </c>
      <c r="B57" s="61" t="s">
        <v>126</v>
      </c>
      <c r="D57" s="45">
        <v>1601</v>
      </c>
      <c r="E57" s="61" t="s">
        <v>390</v>
      </c>
      <c r="G57" s="45" t="s">
        <v>730</v>
      </c>
      <c r="H57" s="61" t="s">
        <v>731</v>
      </c>
    </row>
    <row r="58" spans="1:8" ht="15.75" customHeight="1">
      <c r="A58" s="47">
        <v>8302</v>
      </c>
      <c r="B58" s="61" t="s">
        <v>127</v>
      </c>
      <c r="D58" s="45">
        <v>9217</v>
      </c>
      <c r="E58" s="61" t="s">
        <v>391</v>
      </c>
      <c r="G58" s="45" t="s">
        <v>732</v>
      </c>
      <c r="H58" s="61" t="s">
        <v>733</v>
      </c>
    </row>
    <row r="59" spans="1:8" ht="15.75" customHeight="1">
      <c r="A59" s="47">
        <v>9111</v>
      </c>
      <c r="B59" s="61" t="s">
        <v>128</v>
      </c>
      <c r="D59" s="45">
        <v>9301</v>
      </c>
      <c r="E59" s="61" t="s">
        <v>392</v>
      </c>
      <c r="G59" s="45" t="s">
        <v>734</v>
      </c>
      <c r="H59" s="61" t="s">
        <v>735</v>
      </c>
    </row>
    <row r="60" spans="1:8" ht="15.75" customHeight="1">
      <c r="A60" s="47">
        <v>3204</v>
      </c>
      <c r="B60" s="61" t="s">
        <v>129</v>
      </c>
      <c r="D60" s="45">
        <v>5217</v>
      </c>
      <c r="E60" s="61" t="s">
        <v>393</v>
      </c>
      <c r="G60" s="45">
        <v>3101</v>
      </c>
      <c r="H60" s="61" t="s">
        <v>595</v>
      </c>
    </row>
    <row r="61" spans="1:8" ht="15.75" customHeight="1">
      <c r="A61" s="47">
        <v>8407</v>
      </c>
      <c r="B61" s="61" t="s">
        <v>130</v>
      </c>
      <c r="D61" s="45">
        <v>6512</v>
      </c>
      <c r="E61" s="61" t="s">
        <v>394</v>
      </c>
      <c r="G61" s="45">
        <v>3102</v>
      </c>
      <c r="H61" s="61" t="s">
        <v>596</v>
      </c>
    </row>
    <row r="62" spans="1:8" ht="15.75" customHeight="1">
      <c r="A62" s="47">
        <v>8434</v>
      </c>
      <c r="B62" s="61" t="s">
        <v>131</v>
      </c>
      <c r="D62" s="45">
        <v>1602</v>
      </c>
      <c r="E62" s="61" t="s">
        <v>395</v>
      </c>
      <c r="G62" s="45">
        <v>3103</v>
      </c>
      <c r="H62" s="61" t="s">
        <v>597</v>
      </c>
    </row>
    <row r="63" spans="1:8" ht="15.75" customHeight="1">
      <c r="A63" s="47">
        <v>3205</v>
      </c>
      <c r="B63" s="61" t="s">
        <v>132</v>
      </c>
      <c r="D63" s="45">
        <v>1699</v>
      </c>
      <c r="E63" s="61" t="s">
        <v>396</v>
      </c>
      <c r="G63" s="45" t="s">
        <v>728</v>
      </c>
      <c r="H63" s="61" t="s">
        <v>729</v>
      </c>
    </row>
    <row r="64" spans="1:8" ht="15.75" customHeight="1">
      <c r="A64" s="47">
        <v>3302</v>
      </c>
      <c r="B64" s="61" t="s">
        <v>133</v>
      </c>
      <c r="D64" s="45">
        <v>2101</v>
      </c>
      <c r="E64" s="61" t="s">
        <v>397</v>
      </c>
      <c r="G64" s="45">
        <v>3199</v>
      </c>
      <c r="H64" s="61" t="s">
        <v>598</v>
      </c>
    </row>
    <row r="65" spans="1:8" ht="15.75" customHeight="1">
      <c r="A65" s="47">
        <v>2401</v>
      </c>
      <c r="B65" s="61" t="s">
        <v>134</v>
      </c>
      <c r="D65" s="45">
        <v>1402</v>
      </c>
      <c r="E65" s="61" t="s">
        <v>398</v>
      </c>
      <c r="G65" s="45">
        <v>3199</v>
      </c>
      <c r="H65" s="61" t="s">
        <v>875</v>
      </c>
    </row>
    <row r="66" spans="1:8" ht="15.75" customHeight="1">
      <c r="A66" s="47">
        <v>9205</v>
      </c>
      <c r="B66" s="61" t="s">
        <v>135</v>
      </c>
      <c r="D66" s="45">
        <v>9245</v>
      </c>
      <c r="E66" s="61" t="s">
        <v>399</v>
      </c>
      <c r="G66" s="45">
        <v>3301</v>
      </c>
      <c r="H66" s="61" t="s">
        <v>599</v>
      </c>
    </row>
    <row r="67" spans="1:8" ht="15.75" customHeight="1">
      <c r="A67" s="47">
        <v>8408</v>
      </c>
      <c r="B67" s="61" t="s">
        <v>136</v>
      </c>
      <c r="D67" s="45">
        <v>9218</v>
      </c>
      <c r="E67" s="61" t="s">
        <v>400</v>
      </c>
      <c r="G67" s="45">
        <v>3302</v>
      </c>
      <c r="H67" s="61" t="s">
        <v>600</v>
      </c>
    </row>
    <row r="68" spans="1:8" ht="15.75" customHeight="1">
      <c r="A68" s="47">
        <v>8411</v>
      </c>
      <c r="B68" s="61" t="s">
        <v>137</v>
      </c>
      <c r="D68" s="45">
        <v>1101</v>
      </c>
      <c r="E68" s="61" t="s">
        <v>401</v>
      </c>
      <c r="G68" s="45">
        <v>3303</v>
      </c>
      <c r="H68" s="61" t="s">
        <v>601</v>
      </c>
    </row>
    <row r="69" spans="1:8" ht="15.75" customHeight="1">
      <c r="A69" s="47">
        <v>8206</v>
      </c>
      <c r="B69" s="61" t="s">
        <v>138</v>
      </c>
      <c r="D69" s="45">
        <v>4902</v>
      </c>
      <c r="E69" s="61" t="s">
        <v>402</v>
      </c>
      <c r="G69" s="45">
        <v>3399</v>
      </c>
      <c r="H69" s="61" t="s">
        <v>602</v>
      </c>
    </row>
    <row r="70" spans="1:8" ht="15.75" customHeight="1">
      <c r="A70" s="47">
        <v>4102</v>
      </c>
      <c r="B70" s="61" t="s">
        <v>139</v>
      </c>
      <c r="D70" s="45">
        <v>1301</v>
      </c>
      <c r="E70" s="61" t="s">
        <v>403</v>
      </c>
      <c r="G70" s="45">
        <v>3401</v>
      </c>
      <c r="H70" s="61" t="s">
        <v>10</v>
      </c>
    </row>
    <row r="71" spans="1:8" ht="15.75" customHeight="1">
      <c r="A71" s="47">
        <v>8303</v>
      </c>
      <c r="B71" s="61" t="s">
        <v>140</v>
      </c>
      <c r="D71" s="45">
        <v>9302</v>
      </c>
      <c r="E71" s="61" t="s">
        <v>404</v>
      </c>
      <c r="G71" s="45">
        <v>3402</v>
      </c>
      <c r="H71" s="61" t="s">
        <v>603</v>
      </c>
    </row>
    <row r="72" spans="1:8" ht="15.75" customHeight="1">
      <c r="A72" s="47">
        <v>2102</v>
      </c>
      <c r="B72" s="61" t="s">
        <v>71</v>
      </c>
      <c r="D72" s="45">
        <v>2201</v>
      </c>
      <c r="E72" s="61" t="s">
        <v>405</v>
      </c>
      <c r="G72" s="45">
        <v>3403</v>
      </c>
      <c r="H72" s="61" t="s">
        <v>604</v>
      </c>
    </row>
    <row r="73" spans="1:8" ht="15.75" customHeight="1">
      <c r="A73" s="47">
        <v>9112</v>
      </c>
      <c r="B73" s="61" t="s">
        <v>141</v>
      </c>
      <c r="D73" s="45">
        <v>5202</v>
      </c>
      <c r="E73" s="61" t="s">
        <v>406</v>
      </c>
      <c r="G73" s="45">
        <v>3404</v>
      </c>
      <c r="H73" s="61" t="s">
        <v>605</v>
      </c>
    </row>
    <row r="74" spans="1:8" ht="15.75" customHeight="1">
      <c r="A74" s="47">
        <v>9206</v>
      </c>
      <c r="B74" s="61" t="s">
        <v>142</v>
      </c>
      <c r="D74" s="45">
        <v>7102</v>
      </c>
      <c r="E74" s="61" t="s">
        <v>407</v>
      </c>
      <c r="G74" s="45">
        <v>3405</v>
      </c>
      <c r="H74" s="61" t="s">
        <v>606</v>
      </c>
    </row>
    <row r="75" spans="1:8" ht="15.75" customHeight="1">
      <c r="A75" s="47">
        <v>3303</v>
      </c>
      <c r="B75" s="61" t="s">
        <v>143</v>
      </c>
      <c r="D75" s="45">
        <v>9221</v>
      </c>
      <c r="E75" s="61" t="s">
        <v>408</v>
      </c>
      <c r="G75" s="45">
        <v>3406</v>
      </c>
      <c r="H75" s="61" t="s">
        <v>607</v>
      </c>
    </row>
    <row r="76" spans="1:8" ht="15.75" customHeight="1">
      <c r="A76" s="47">
        <v>9207</v>
      </c>
      <c r="B76" s="61" t="s">
        <v>144</v>
      </c>
      <c r="D76" s="45">
        <v>9222</v>
      </c>
      <c r="E76" s="61" t="s">
        <v>409</v>
      </c>
      <c r="G76" s="45">
        <v>3407</v>
      </c>
      <c r="H76" s="61" t="s">
        <v>608</v>
      </c>
    </row>
    <row r="77" spans="1:8" ht="15.75" customHeight="1">
      <c r="A77" s="47">
        <v>8207</v>
      </c>
      <c r="B77" s="61" t="s">
        <v>145</v>
      </c>
      <c r="D77" s="45">
        <v>9403</v>
      </c>
      <c r="E77" s="61" t="s">
        <v>410</v>
      </c>
      <c r="G77" s="45">
        <v>3408</v>
      </c>
      <c r="H77" s="61" t="s">
        <v>609</v>
      </c>
    </row>
    <row r="78" spans="1:8" ht="15.75" customHeight="1">
      <c r="A78" s="47">
        <v>2402</v>
      </c>
      <c r="B78" s="61" t="s">
        <v>146</v>
      </c>
      <c r="D78" s="45">
        <v>4107</v>
      </c>
      <c r="E78" s="61" t="s">
        <v>411</v>
      </c>
      <c r="G78" s="45">
        <v>3411</v>
      </c>
      <c r="H78" s="61" t="s">
        <v>610</v>
      </c>
    </row>
    <row r="79" spans="1:8" ht="15.75" customHeight="1">
      <c r="A79" s="47">
        <v>1502</v>
      </c>
      <c r="B79" s="61" t="s">
        <v>147</v>
      </c>
      <c r="D79" s="45">
        <v>4204</v>
      </c>
      <c r="E79" s="61" t="s">
        <v>412</v>
      </c>
      <c r="G79" s="45">
        <v>3412</v>
      </c>
      <c r="H79" s="61" t="s">
        <v>611</v>
      </c>
    </row>
    <row r="80" spans="1:8" ht="15.75" customHeight="1">
      <c r="A80" s="47">
        <v>2403</v>
      </c>
      <c r="B80" s="61" t="s">
        <v>148</v>
      </c>
      <c r="D80" s="45">
        <v>5203</v>
      </c>
      <c r="E80" s="61" t="s">
        <v>413</v>
      </c>
      <c r="G80" s="45">
        <v>3413</v>
      </c>
      <c r="H80" s="61" t="s">
        <v>612</v>
      </c>
    </row>
    <row r="81" spans="1:8" ht="15.75" customHeight="1">
      <c r="A81" s="47">
        <v>2303</v>
      </c>
      <c r="B81" s="61" t="s">
        <v>149</v>
      </c>
      <c r="D81" s="45">
        <v>6201</v>
      </c>
      <c r="E81" s="61" t="s">
        <v>414</v>
      </c>
      <c r="G81" s="45">
        <v>3414</v>
      </c>
      <c r="H81" s="61" t="s">
        <v>613</v>
      </c>
    </row>
    <row r="82" spans="1:8" ht="15.75" customHeight="1">
      <c r="A82" s="47">
        <v>8208</v>
      </c>
      <c r="B82" s="61" t="s">
        <v>150</v>
      </c>
      <c r="D82" s="45">
        <v>6299</v>
      </c>
      <c r="E82" s="61" t="s">
        <v>415</v>
      </c>
      <c r="G82" s="45">
        <v>3499</v>
      </c>
      <c r="H82" s="61" t="s">
        <v>614</v>
      </c>
    </row>
    <row r="83" spans="1:8" ht="15.75" customHeight="1">
      <c r="A83" s="47">
        <v>1503</v>
      </c>
      <c r="B83" s="61" t="s">
        <v>151</v>
      </c>
      <c r="D83" s="45">
        <v>3301</v>
      </c>
      <c r="E83" s="61" t="s">
        <v>416</v>
      </c>
      <c r="G83" s="45">
        <v>3501</v>
      </c>
      <c r="H83" s="61" t="s">
        <v>615</v>
      </c>
    </row>
    <row r="84" spans="1:8" ht="15.75" customHeight="1">
      <c r="A84" s="47">
        <v>9113</v>
      </c>
      <c r="B84" s="61" t="s">
        <v>152</v>
      </c>
      <c r="D84" s="45">
        <v>6516</v>
      </c>
      <c r="E84" s="61" t="s">
        <v>417</v>
      </c>
      <c r="G84" s="45">
        <v>3502</v>
      </c>
      <c r="H84" s="61" t="s">
        <v>616</v>
      </c>
    </row>
    <row r="85" spans="1:8" ht="15.75" customHeight="1">
      <c r="A85" s="47">
        <v>9114</v>
      </c>
      <c r="B85" s="61" t="s">
        <v>153</v>
      </c>
      <c r="D85" s="45">
        <v>2399</v>
      </c>
      <c r="E85" s="61" t="s">
        <v>418</v>
      </c>
      <c r="G85" s="45">
        <v>3503</v>
      </c>
      <c r="H85" s="61" t="s">
        <v>617</v>
      </c>
    </row>
    <row r="86" spans="1:8" ht="15.75" customHeight="1">
      <c r="A86" s="47">
        <v>4202</v>
      </c>
      <c r="B86" s="61" t="s">
        <v>154</v>
      </c>
      <c r="D86" s="45">
        <v>1502</v>
      </c>
      <c r="E86" s="61" t="s">
        <v>419</v>
      </c>
      <c r="G86" s="45">
        <v>3504</v>
      </c>
      <c r="H86" s="61" t="s">
        <v>618</v>
      </c>
    </row>
    <row r="87" spans="1:8" ht="15.75" customHeight="1">
      <c r="A87" s="47">
        <v>7204</v>
      </c>
      <c r="B87" s="61" t="s">
        <v>155</v>
      </c>
      <c r="D87" s="45">
        <v>9223</v>
      </c>
      <c r="E87" s="61" t="s">
        <v>420</v>
      </c>
      <c r="G87" s="45">
        <v>3505</v>
      </c>
      <c r="H87" s="61" t="s">
        <v>619</v>
      </c>
    </row>
    <row r="88" spans="1:8" ht="15.75" customHeight="1">
      <c r="A88" s="47">
        <v>2304</v>
      </c>
      <c r="B88" s="61" t="s">
        <v>156</v>
      </c>
      <c r="D88" s="45">
        <v>6503</v>
      </c>
      <c r="E88" s="61" t="s">
        <v>421</v>
      </c>
      <c r="G88" s="45">
        <v>3506</v>
      </c>
      <c r="H88" s="61" t="s">
        <v>620</v>
      </c>
    </row>
    <row r="89" spans="1:8" ht="15.75" customHeight="1">
      <c r="A89" s="47">
        <v>9115</v>
      </c>
      <c r="B89" s="61" t="s">
        <v>157</v>
      </c>
      <c r="D89" s="45">
        <v>6517</v>
      </c>
      <c r="E89" s="61" t="s">
        <v>422</v>
      </c>
      <c r="G89" s="45">
        <v>3599</v>
      </c>
      <c r="H89" s="61" t="s">
        <v>621</v>
      </c>
    </row>
    <row r="90" spans="1:8" ht="15.75" customHeight="1">
      <c r="A90" s="47">
        <v>3102</v>
      </c>
      <c r="B90" s="61" t="s">
        <v>158</v>
      </c>
      <c r="D90" s="45">
        <v>5299</v>
      </c>
      <c r="E90" s="61" t="s">
        <v>423</v>
      </c>
      <c r="G90" s="45">
        <v>3601</v>
      </c>
      <c r="H90" s="61" t="s">
        <v>622</v>
      </c>
    </row>
    <row r="91" spans="1:8" ht="15.75" customHeight="1">
      <c r="A91" s="47">
        <v>3207</v>
      </c>
      <c r="B91" s="61" t="s">
        <v>159</v>
      </c>
      <c r="D91" s="45">
        <v>6504</v>
      </c>
      <c r="E91" s="61" t="s">
        <v>424</v>
      </c>
      <c r="G91" s="45">
        <v>3602</v>
      </c>
      <c r="H91" s="61" t="s">
        <v>623</v>
      </c>
    </row>
    <row r="92" spans="1:8" ht="15.75" customHeight="1">
      <c r="A92" s="47">
        <v>2404</v>
      </c>
      <c r="B92" s="61" t="s">
        <v>160</v>
      </c>
      <c r="D92" s="45">
        <v>4199</v>
      </c>
      <c r="E92" s="61" t="s">
        <v>425</v>
      </c>
      <c r="G92" s="45">
        <v>3699</v>
      </c>
      <c r="H92" s="61" t="s">
        <v>624</v>
      </c>
    </row>
    <row r="93" spans="1:8" ht="15.75" customHeight="1">
      <c r="A93" s="47">
        <v>8412</v>
      </c>
      <c r="B93" s="61" t="s">
        <v>161</v>
      </c>
      <c r="D93" s="45">
        <v>1102</v>
      </c>
      <c r="E93" s="61" t="s">
        <v>426</v>
      </c>
      <c r="G93" s="45">
        <v>3701</v>
      </c>
      <c r="H93" s="61" t="s">
        <v>625</v>
      </c>
    </row>
    <row r="94" spans="1:8" ht="15.75" customHeight="1">
      <c r="A94" s="47">
        <v>8413</v>
      </c>
      <c r="B94" s="61" t="s">
        <v>162</v>
      </c>
      <c r="D94" s="45">
        <v>2401</v>
      </c>
      <c r="E94" s="61" t="s">
        <v>427</v>
      </c>
      <c r="G94" s="45">
        <v>3702</v>
      </c>
      <c r="H94" s="61" t="s">
        <v>626</v>
      </c>
    </row>
    <row r="95" spans="1:8" ht="15.75" customHeight="1">
      <c r="A95" s="47">
        <v>1401</v>
      </c>
      <c r="B95" s="61" t="s">
        <v>163</v>
      </c>
      <c r="D95" s="45">
        <v>7201</v>
      </c>
      <c r="E95" s="61" t="s">
        <v>428</v>
      </c>
      <c r="G95" s="45">
        <v>3703</v>
      </c>
      <c r="H95" s="61" t="s">
        <v>627</v>
      </c>
    </row>
    <row r="96" spans="1:8" ht="15.75" customHeight="1">
      <c r="A96" s="47">
        <v>8304</v>
      </c>
      <c r="B96" s="61" t="s">
        <v>164</v>
      </c>
      <c r="D96" s="45">
        <v>6518</v>
      </c>
      <c r="E96" s="61" t="s">
        <v>429</v>
      </c>
      <c r="G96" s="45">
        <v>3799</v>
      </c>
      <c r="H96" s="61" t="s">
        <v>628</v>
      </c>
    </row>
    <row r="97" spans="1:8" ht="15.75" customHeight="1">
      <c r="A97" s="47">
        <v>2107</v>
      </c>
      <c r="B97" s="61" t="s">
        <v>165</v>
      </c>
      <c r="D97" s="45">
        <v>5101</v>
      </c>
      <c r="E97" s="61" t="s">
        <v>430</v>
      </c>
      <c r="G97" s="45">
        <v>3801</v>
      </c>
      <c r="H97" s="61" t="s">
        <v>629</v>
      </c>
    </row>
    <row r="98" spans="1:8" ht="15.75" customHeight="1">
      <c r="A98" s="47">
        <v>9116</v>
      </c>
      <c r="B98" s="61" t="s">
        <v>166</v>
      </c>
      <c r="D98" s="45">
        <v>6103</v>
      </c>
      <c r="E98" s="61" t="s">
        <v>431</v>
      </c>
      <c r="G98" s="45">
        <v>3802</v>
      </c>
      <c r="H98" s="61" t="s">
        <v>630</v>
      </c>
    </row>
    <row r="99" spans="1:8" ht="15.75" customHeight="1">
      <c r="A99" s="47">
        <v>9117</v>
      </c>
      <c r="B99" s="61" t="s">
        <v>167</v>
      </c>
      <c r="D99" s="45">
        <v>5215</v>
      </c>
      <c r="E99" s="61" t="s">
        <v>432</v>
      </c>
      <c r="G99" s="45">
        <v>3803</v>
      </c>
      <c r="H99" s="61" t="s">
        <v>631</v>
      </c>
    </row>
    <row r="100" spans="1:8" ht="15.75" customHeight="1">
      <c r="A100" s="47">
        <v>8211</v>
      </c>
      <c r="B100" s="61" t="s">
        <v>168</v>
      </c>
      <c r="D100" s="45">
        <v>6301</v>
      </c>
      <c r="E100" s="61" t="s">
        <v>433</v>
      </c>
      <c r="G100" s="45">
        <v>3804</v>
      </c>
      <c r="H100" s="61" t="s">
        <v>632</v>
      </c>
    </row>
    <row r="101" spans="1:8" ht="15.75" customHeight="1">
      <c r="A101" s="47">
        <v>8414</v>
      </c>
      <c r="B101" s="61" t="s">
        <v>169</v>
      </c>
      <c r="D101" s="45">
        <v>9224</v>
      </c>
      <c r="E101" s="61" t="s">
        <v>434</v>
      </c>
      <c r="G101" s="45">
        <v>3899</v>
      </c>
      <c r="H101" s="61" t="s">
        <v>633</v>
      </c>
    </row>
    <row r="102" spans="1:8" ht="15.75" customHeight="1">
      <c r="A102" s="47">
        <v>3103</v>
      </c>
      <c r="B102" s="61" t="s">
        <v>170</v>
      </c>
      <c r="D102" s="45">
        <v>9246</v>
      </c>
      <c r="E102" s="61" t="s">
        <v>435</v>
      </c>
      <c r="G102" s="45">
        <v>3901</v>
      </c>
      <c r="H102" s="61" t="s">
        <v>634</v>
      </c>
    </row>
    <row r="103" spans="1:8" ht="15.75" customHeight="1">
      <c r="A103" s="47">
        <v>8305</v>
      </c>
      <c r="B103" s="61" t="s">
        <v>171</v>
      </c>
      <c r="D103" s="45">
        <v>9247</v>
      </c>
      <c r="E103" s="61" t="s">
        <v>436</v>
      </c>
      <c r="G103" s="45">
        <v>3903</v>
      </c>
      <c r="H103" s="61" t="s">
        <v>635</v>
      </c>
    </row>
    <row r="104" spans="1:8" ht="15.75" customHeight="1">
      <c r="A104" s="47">
        <v>6102</v>
      </c>
      <c r="B104" s="61" t="s">
        <v>172</v>
      </c>
      <c r="D104" s="45">
        <v>9502</v>
      </c>
      <c r="E104" s="61" t="s">
        <v>437</v>
      </c>
      <c r="G104" s="45">
        <v>3905</v>
      </c>
      <c r="H104" s="61" t="s">
        <v>636</v>
      </c>
    </row>
    <row r="105" spans="1:8" ht="15.75" customHeight="1">
      <c r="A105" s="47">
        <v>3304</v>
      </c>
      <c r="B105" s="61" t="s">
        <v>173</v>
      </c>
      <c r="D105" s="45">
        <v>5204</v>
      </c>
      <c r="E105" s="61" t="s">
        <v>438</v>
      </c>
      <c r="G105" s="45">
        <v>3906</v>
      </c>
      <c r="H105" s="61" t="s">
        <v>637</v>
      </c>
    </row>
    <row r="106" spans="1:8" ht="15.75" customHeight="1">
      <c r="A106" s="47">
        <v>2405</v>
      </c>
      <c r="B106" s="61" t="s">
        <v>174</v>
      </c>
      <c r="D106" s="45">
        <v>7301</v>
      </c>
      <c r="E106" s="61" t="s">
        <v>439</v>
      </c>
      <c r="G106" s="45">
        <v>3999</v>
      </c>
      <c r="H106" s="61" t="s">
        <v>638</v>
      </c>
    </row>
    <row r="107" spans="1:8" ht="15.75" customHeight="1">
      <c r="A107" s="47">
        <v>7103</v>
      </c>
      <c r="B107" s="61" t="s">
        <v>175</v>
      </c>
      <c r="D107" s="45">
        <v>9248</v>
      </c>
      <c r="E107" s="61" t="s">
        <v>440</v>
      </c>
      <c r="G107" s="45">
        <v>4101</v>
      </c>
      <c r="H107" s="61" t="s">
        <v>639</v>
      </c>
    </row>
    <row r="108" spans="1:8" ht="15.75" customHeight="1">
      <c r="A108" s="47">
        <v>5202</v>
      </c>
      <c r="B108" s="61" t="s">
        <v>176</v>
      </c>
      <c r="D108" s="45">
        <v>9251</v>
      </c>
      <c r="E108" s="61" t="s">
        <v>441</v>
      </c>
      <c r="G108" s="45">
        <v>4102</v>
      </c>
      <c r="H108" s="61" t="s">
        <v>640</v>
      </c>
    </row>
    <row r="109" spans="1:8" ht="15.75" customHeight="1">
      <c r="A109" s="47">
        <v>4203</v>
      </c>
      <c r="B109" s="61" t="s">
        <v>177</v>
      </c>
      <c r="D109" s="45">
        <v>9225</v>
      </c>
      <c r="E109" s="61" t="s">
        <v>442</v>
      </c>
      <c r="G109" s="45">
        <v>4103</v>
      </c>
      <c r="H109" s="61" t="s">
        <v>641</v>
      </c>
    </row>
    <row r="110" spans="1:8" ht="15.75" customHeight="1">
      <c r="A110" s="47">
        <v>4204</v>
      </c>
      <c r="B110" s="61" t="s">
        <v>178</v>
      </c>
      <c r="D110" s="45">
        <v>4101</v>
      </c>
      <c r="E110" s="61" t="s">
        <v>443</v>
      </c>
      <c r="G110" s="45">
        <v>4104</v>
      </c>
      <c r="H110" s="61" t="s">
        <v>642</v>
      </c>
    </row>
    <row r="111" spans="1:8" ht="15.75" customHeight="1">
      <c r="A111" s="47">
        <v>2201</v>
      </c>
      <c r="B111" s="61" t="s">
        <v>179</v>
      </c>
      <c r="D111" s="45">
        <v>6401</v>
      </c>
      <c r="E111" s="61" t="s">
        <v>444</v>
      </c>
      <c r="G111" s="45">
        <v>4105</v>
      </c>
      <c r="H111" s="61" t="s">
        <v>643</v>
      </c>
    </row>
    <row r="112" spans="1:8" ht="15.75" customHeight="1">
      <c r="A112" s="47">
        <v>2103</v>
      </c>
      <c r="B112" s="61" t="s">
        <v>180</v>
      </c>
      <c r="D112" s="45">
        <v>2902</v>
      </c>
      <c r="E112" s="61" t="s">
        <v>445</v>
      </c>
      <c r="G112" s="45">
        <v>4106</v>
      </c>
      <c r="H112" s="61" t="s">
        <v>644</v>
      </c>
    </row>
    <row r="113" spans="1:8" ht="15.75" customHeight="1">
      <c r="A113" s="47">
        <v>4205</v>
      </c>
      <c r="B113" s="61" t="s">
        <v>181</v>
      </c>
      <c r="D113" s="45">
        <v>3101</v>
      </c>
      <c r="E113" s="61" t="s">
        <v>446</v>
      </c>
      <c r="G113" s="45">
        <v>4107</v>
      </c>
      <c r="H113" s="61" t="s">
        <v>645</v>
      </c>
    </row>
    <row r="114" spans="1:8" ht="15.75" customHeight="1">
      <c r="A114" s="47">
        <v>3104</v>
      </c>
      <c r="B114" s="61" t="s">
        <v>182</v>
      </c>
      <c r="D114" s="45">
        <v>1302</v>
      </c>
      <c r="E114" s="61" t="s">
        <v>447</v>
      </c>
      <c r="G114" s="45">
        <v>4108</v>
      </c>
      <c r="H114" s="61" t="s">
        <v>646</v>
      </c>
    </row>
    <row r="115" spans="1:8" ht="15.75" customHeight="1">
      <c r="A115" s="47">
        <v>8415</v>
      </c>
      <c r="B115" s="61" t="s">
        <v>183</v>
      </c>
      <c r="D115" s="45">
        <v>9252</v>
      </c>
      <c r="E115" s="61" t="s">
        <v>448</v>
      </c>
      <c r="G115" s="45">
        <v>4111</v>
      </c>
      <c r="H115" s="61" t="s">
        <v>647</v>
      </c>
    </row>
    <row r="116" spans="1:8" ht="15.75" customHeight="1">
      <c r="A116" s="47">
        <v>6201</v>
      </c>
      <c r="B116" s="61" t="s">
        <v>184</v>
      </c>
      <c r="D116" s="45">
        <v>3102</v>
      </c>
      <c r="E116" s="61" t="s">
        <v>449</v>
      </c>
      <c r="G116" s="45">
        <v>4112</v>
      </c>
      <c r="H116" s="61" t="s">
        <v>648</v>
      </c>
    </row>
    <row r="117" spans="1:8" ht="15.75" customHeight="1">
      <c r="A117" s="47">
        <v>2108</v>
      </c>
      <c r="B117" s="61" t="s">
        <v>185</v>
      </c>
      <c r="D117" s="45">
        <v>9253</v>
      </c>
      <c r="E117" s="61" t="s">
        <v>450</v>
      </c>
      <c r="G117" s="45">
        <v>4199</v>
      </c>
      <c r="H117" s="61" t="s">
        <v>649</v>
      </c>
    </row>
    <row r="118" spans="1:8" ht="15.75" customHeight="1">
      <c r="A118" s="47">
        <v>4206</v>
      </c>
      <c r="B118" s="61" t="s">
        <v>186</v>
      </c>
      <c r="D118" s="45">
        <v>9226</v>
      </c>
      <c r="E118" s="61" t="s">
        <v>451</v>
      </c>
      <c r="G118" s="45">
        <v>4201</v>
      </c>
      <c r="H118" s="61" t="s">
        <v>650</v>
      </c>
    </row>
    <row r="119" spans="1:8" ht="15.75" customHeight="1">
      <c r="A119" s="47">
        <v>7205</v>
      </c>
      <c r="B119" s="61" t="s">
        <v>187</v>
      </c>
      <c r="D119" s="45">
        <v>9254</v>
      </c>
      <c r="E119" s="61" t="s">
        <v>452</v>
      </c>
      <c r="G119" s="45">
        <v>4202</v>
      </c>
      <c r="H119" s="61" t="s">
        <v>651</v>
      </c>
    </row>
    <row r="120" spans="1:8" ht="15.75" customHeight="1">
      <c r="A120" s="47">
        <v>9208</v>
      </c>
      <c r="B120" s="61" t="s">
        <v>188</v>
      </c>
      <c r="D120" s="45">
        <v>9227</v>
      </c>
      <c r="E120" s="61" t="s">
        <v>453</v>
      </c>
      <c r="G120" s="45">
        <v>4203</v>
      </c>
      <c r="H120" s="61" t="s">
        <v>652</v>
      </c>
    </row>
    <row r="121" spans="1:8" ht="15.75" customHeight="1">
      <c r="A121" s="47">
        <v>1402</v>
      </c>
      <c r="B121" s="61" t="s">
        <v>189</v>
      </c>
      <c r="D121" s="45">
        <v>3504</v>
      </c>
      <c r="E121" s="61" t="s">
        <v>454</v>
      </c>
      <c r="G121" s="45">
        <v>4299</v>
      </c>
      <c r="H121" s="61" t="s">
        <v>653</v>
      </c>
    </row>
    <row r="122" spans="1:8" ht="15.75" customHeight="1">
      <c r="A122" s="47">
        <v>6202</v>
      </c>
      <c r="B122" s="61" t="s">
        <v>190</v>
      </c>
      <c r="D122" s="45">
        <v>9255</v>
      </c>
      <c r="E122" s="61" t="s">
        <v>455</v>
      </c>
      <c r="G122" s="45">
        <v>4301</v>
      </c>
      <c r="H122" s="61" t="s">
        <v>654</v>
      </c>
    </row>
    <row r="123" spans="1:8" ht="15.75" customHeight="1">
      <c r="A123" s="47">
        <v>6203</v>
      </c>
      <c r="B123" s="61" t="s">
        <v>191</v>
      </c>
      <c r="D123" s="45">
        <v>6505</v>
      </c>
      <c r="E123" s="61" t="s">
        <v>456</v>
      </c>
      <c r="G123" s="45">
        <v>4302</v>
      </c>
      <c r="H123" s="61" t="s">
        <v>655</v>
      </c>
    </row>
    <row r="124" spans="1:8" ht="15.75" customHeight="1">
      <c r="A124" s="47">
        <v>3216</v>
      </c>
      <c r="B124" s="61" t="s">
        <v>192</v>
      </c>
      <c r="D124" s="45">
        <v>5102</v>
      </c>
      <c r="E124" s="61" t="s">
        <v>457</v>
      </c>
      <c r="G124" s="45">
        <v>4303</v>
      </c>
      <c r="H124" s="61" t="s">
        <v>656</v>
      </c>
    </row>
    <row r="125" spans="1:8" ht="15.75" customHeight="1">
      <c r="A125" s="47">
        <v>4207</v>
      </c>
      <c r="B125" s="61" t="s">
        <v>193</v>
      </c>
      <c r="D125" s="45">
        <v>2501</v>
      </c>
      <c r="E125" s="61" t="s">
        <v>458</v>
      </c>
      <c r="G125" s="45">
        <v>4304</v>
      </c>
      <c r="H125" s="61" t="s">
        <v>657</v>
      </c>
    </row>
    <row r="126" spans="1:8" ht="15.75" customHeight="1">
      <c r="A126" s="47">
        <v>7206</v>
      </c>
      <c r="B126" s="61" t="s">
        <v>194</v>
      </c>
      <c r="D126" s="45">
        <v>4208</v>
      </c>
      <c r="E126" s="61" t="s">
        <v>459</v>
      </c>
      <c r="G126" s="45">
        <v>4305</v>
      </c>
      <c r="H126" s="61" t="s">
        <v>658</v>
      </c>
    </row>
    <row r="127" spans="1:8" ht="15.75" customHeight="1">
      <c r="A127" s="47">
        <v>5103</v>
      </c>
      <c r="B127" s="61" t="s">
        <v>195</v>
      </c>
      <c r="D127" s="45">
        <v>7104</v>
      </c>
      <c r="E127" s="61" t="s">
        <v>460</v>
      </c>
      <c r="G127" s="45">
        <v>4399</v>
      </c>
      <c r="H127" s="61" t="s">
        <v>659</v>
      </c>
    </row>
    <row r="128" spans="1:8" ht="15.75" customHeight="1">
      <c r="A128" s="47">
        <v>3305</v>
      </c>
      <c r="B128" s="61" t="s">
        <v>196</v>
      </c>
      <c r="D128" s="45">
        <v>9256</v>
      </c>
      <c r="E128" s="61" t="s">
        <v>461</v>
      </c>
      <c r="G128" s="45">
        <v>4901</v>
      </c>
      <c r="H128" s="61" t="s">
        <v>660</v>
      </c>
    </row>
    <row r="129" spans="1:8" ht="15.75" customHeight="1">
      <c r="A129" s="47">
        <v>4208</v>
      </c>
      <c r="B129" s="61" t="s">
        <v>197</v>
      </c>
      <c r="D129" s="45">
        <v>9257</v>
      </c>
      <c r="E129" s="61" t="s">
        <v>462</v>
      </c>
      <c r="G129" s="45">
        <v>4902</v>
      </c>
      <c r="H129" s="61" t="s">
        <v>661</v>
      </c>
    </row>
    <row r="130" spans="1:8" ht="15.75" customHeight="1">
      <c r="A130" s="47">
        <v>9211</v>
      </c>
      <c r="B130" s="61" t="s">
        <v>198</v>
      </c>
      <c r="D130" s="45">
        <v>9303</v>
      </c>
      <c r="E130" s="61" t="s">
        <v>463</v>
      </c>
      <c r="G130" s="45">
        <v>4903</v>
      </c>
      <c r="H130" s="61" t="s">
        <v>662</v>
      </c>
    </row>
    <row r="131" spans="1:8" ht="15.75" customHeight="1">
      <c r="A131" s="47">
        <v>9118</v>
      </c>
      <c r="B131" s="61" t="s">
        <v>199</v>
      </c>
      <c r="D131" s="45">
        <v>9304</v>
      </c>
      <c r="E131" s="61" t="s">
        <v>464</v>
      </c>
      <c r="G131" s="45">
        <v>4999</v>
      </c>
      <c r="H131" s="61" t="s">
        <v>663</v>
      </c>
    </row>
    <row r="132" spans="1:8" ht="15.75" customHeight="1">
      <c r="A132" s="47">
        <v>4103</v>
      </c>
      <c r="B132" s="61" t="s">
        <v>200</v>
      </c>
      <c r="D132" s="45">
        <v>5205</v>
      </c>
      <c r="E132" s="61" t="s">
        <v>465</v>
      </c>
      <c r="G132" s="45">
        <v>5101</v>
      </c>
      <c r="H132" s="61" t="s">
        <v>664</v>
      </c>
    </row>
    <row r="133" spans="1:8" ht="15.75" customHeight="1">
      <c r="A133" s="47">
        <v>2305</v>
      </c>
      <c r="B133" s="61" t="s">
        <v>201</v>
      </c>
      <c r="D133" s="45">
        <v>9205</v>
      </c>
      <c r="E133" s="61" t="s">
        <v>466</v>
      </c>
      <c r="G133" s="45">
        <v>5102</v>
      </c>
      <c r="H133" s="61" t="s">
        <v>665</v>
      </c>
    </row>
    <row r="134" spans="1:8" ht="15.75" customHeight="1">
      <c r="A134" s="47">
        <v>3306</v>
      </c>
      <c r="B134" s="61" t="s">
        <v>202</v>
      </c>
      <c r="D134" s="45">
        <v>4299</v>
      </c>
      <c r="E134" s="61" t="s">
        <v>467</v>
      </c>
      <c r="G134" s="45">
        <v>5103</v>
      </c>
      <c r="H134" s="61" t="s">
        <v>666</v>
      </c>
    </row>
    <row r="135" spans="1:8" ht="15.75" customHeight="1">
      <c r="A135" s="47">
        <v>2306</v>
      </c>
      <c r="B135" s="61" t="s">
        <v>203</v>
      </c>
      <c r="D135" s="45">
        <v>7107</v>
      </c>
      <c r="E135" s="61" t="s">
        <v>468</v>
      </c>
      <c r="G135" s="45">
        <v>5199</v>
      </c>
      <c r="H135" s="61" t="s">
        <v>667</v>
      </c>
    </row>
    <row r="136" spans="1:8" ht="15.75" customHeight="1">
      <c r="A136" s="47">
        <v>6103</v>
      </c>
      <c r="B136" s="61" t="s">
        <v>204</v>
      </c>
      <c r="D136" s="45">
        <v>6303</v>
      </c>
      <c r="E136" s="61" t="s">
        <v>469</v>
      </c>
      <c r="G136" s="45">
        <v>5201</v>
      </c>
      <c r="H136" s="61" t="s">
        <v>668</v>
      </c>
    </row>
    <row r="137" spans="1:8" ht="15.75" customHeight="1">
      <c r="A137" s="47">
        <v>9212</v>
      </c>
      <c r="B137" s="61" t="s">
        <v>205</v>
      </c>
      <c r="D137" s="45">
        <v>7902</v>
      </c>
      <c r="E137" s="61" t="s">
        <v>470</v>
      </c>
      <c r="G137" s="45">
        <v>5202</v>
      </c>
      <c r="H137" s="61" t="s">
        <v>669</v>
      </c>
    </row>
    <row r="138" spans="1:8" ht="15.75" customHeight="1">
      <c r="A138" s="47">
        <v>9213</v>
      </c>
      <c r="B138" s="61" t="s">
        <v>206</v>
      </c>
      <c r="D138" s="45">
        <v>6399</v>
      </c>
      <c r="E138" s="61" t="s">
        <v>471</v>
      </c>
      <c r="G138" s="45">
        <v>5203</v>
      </c>
      <c r="H138" s="61" t="s">
        <v>670</v>
      </c>
    </row>
    <row r="139" spans="1:8" ht="15.75" customHeight="1">
      <c r="A139" s="47">
        <v>5203</v>
      </c>
      <c r="B139" s="61" t="s">
        <v>207</v>
      </c>
      <c r="D139" s="45">
        <v>9258</v>
      </c>
      <c r="E139" s="61" t="s">
        <v>472</v>
      </c>
      <c r="G139" s="45">
        <v>5204</v>
      </c>
      <c r="H139" s="61" t="s">
        <v>671</v>
      </c>
    </row>
    <row r="140" spans="1:8" ht="15.75" customHeight="1">
      <c r="A140" s="47">
        <v>7104</v>
      </c>
      <c r="B140" s="61" t="s">
        <v>208</v>
      </c>
      <c r="D140" s="45">
        <v>9503</v>
      </c>
      <c r="E140" s="61" t="s">
        <v>473</v>
      </c>
      <c r="G140" s="45">
        <v>5205</v>
      </c>
      <c r="H140" s="61" t="s">
        <v>672</v>
      </c>
    </row>
    <row r="141" spans="1:8" ht="15.75" customHeight="1">
      <c r="A141" s="47">
        <v>9121</v>
      </c>
      <c r="B141" s="61" t="s">
        <v>209</v>
      </c>
      <c r="D141" s="45">
        <v>9306</v>
      </c>
      <c r="E141" s="61" t="s">
        <v>474</v>
      </c>
      <c r="G141" s="45">
        <v>5299</v>
      </c>
      <c r="H141" s="61" t="s">
        <v>673</v>
      </c>
    </row>
    <row r="142" spans="1:8" ht="15.75" customHeight="1">
      <c r="A142" s="47">
        <v>3105</v>
      </c>
      <c r="B142" s="61" t="s">
        <v>210</v>
      </c>
      <c r="D142" s="45">
        <v>9228</v>
      </c>
      <c r="E142" s="61" t="s">
        <v>475</v>
      </c>
      <c r="G142" s="45">
        <v>5301</v>
      </c>
      <c r="H142" s="61" t="s">
        <v>674</v>
      </c>
    </row>
    <row r="143" spans="1:8" ht="15.75" customHeight="1">
      <c r="A143" s="47">
        <v>1403</v>
      </c>
      <c r="B143" s="61" t="s">
        <v>211</v>
      </c>
      <c r="D143" s="45">
        <v>5206</v>
      </c>
      <c r="E143" s="61" t="s">
        <v>476</v>
      </c>
      <c r="G143" s="45">
        <v>5302</v>
      </c>
      <c r="H143" s="61" t="s">
        <v>675</v>
      </c>
    </row>
    <row r="144" spans="1:8" ht="15.75" customHeight="1">
      <c r="A144" s="47">
        <v>8416</v>
      </c>
      <c r="B144" s="61" t="s">
        <v>212</v>
      </c>
      <c r="D144" s="45">
        <v>9307</v>
      </c>
      <c r="E144" s="61" t="s">
        <v>235</v>
      </c>
      <c r="G144" s="45">
        <v>5303</v>
      </c>
      <c r="H144" s="61" t="s">
        <v>676</v>
      </c>
    </row>
    <row r="145" spans="1:8" ht="15.75" customHeight="1">
      <c r="A145" s="47">
        <v>9122</v>
      </c>
      <c r="B145" s="61" t="s">
        <v>213</v>
      </c>
      <c r="D145" s="45">
        <v>1503</v>
      </c>
      <c r="E145" s="61" t="s">
        <v>477</v>
      </c>
      <c r="G145" s="45">
        <v>5304</v>
      </c>
      <c r="H145" s="61" t="s">
        <v>677</v>
      </c>
    </row>
    <row r="146" spans="1:8" ht="15.75" customHeight="1">
      <c r="A146" s="47">
        <v>9214</v>
      </c>
      <c r="B146" s="61" t="s">
        <v>214</v>
      </c>
      <c r="D146" s="45">
        <v>9231</v>
      </c>
      <c r="E146" s="61" t="s">
        <v>478</v>
      </c>
      <c r="G146" s="45">
        <v>5399</v>
      </c>
      <c r="H146" s="61" t="s">
        <v>678</v>
      </c>
    </row>
    <row r="147" spans="1:8" ht="15.75" customHeight="1">
      <c r="A147" s="47">
        <v>9215</v>
      </c>
      <c r="B147" s="61" t="s">
        <v>215</v>
      </c>
      <c r="D147" s="45">
        <v>9232</v>
      </c>
      <c r="E147" s="61" t="s">
        <v>479</v>
      </c>
      <c r="G147" s="45">
        <v>5401</v>
      </c>
      <c r="H147" s="61" t="s">
        <v>679</v>
      </c>
    </row>
    <row r="148" spans="1:8" ht="15.75" customHeight="1">
      <c r="A148" s="47">
        <v>8306</v>
      </c>
      <c r="B148" s="61" t="s">
        <v>216</v>
      </c>
      <c r="D148" s="45">
        <v>9499</v>
      </c>
      <c r="E148" s="61" t="s">
        <v>480</v>
      </c>
      <c r="G148" s="45">
        <v>5402</v>
      </c>
      <c r="H148" s="61" t="s">
        <v>680</v>
      </c>
    </row>
    <row r="149" spans="1:8" ht="15.75" customHeight="1">
      <c r="A149" s="47">
        <v>1404</v>
      </c>
      <c r="B149" s="61" t="s">
        <v>217</v>
      </c>
      <c r="D149" s="45">
        <v>5216</v>
      </c>
      <c r="E149" s="61" t="s">
        <v>481</v>
      </c>
      <c r="G149" s="45">
        <v>5499</v>
      </c>
      <c r="H149" s="61" t="s">
        <v>681</v>
      </c>
    </row>
    <row r="150" spans="1:8" ht="15.75" customHeight="1">
      <c r="A150" s="47">
        <v>3208</v>
      </c>
      <c r="B150" s="61" t="s">
        <v>218</v>
      </c>
      <c r="D150" s="45">
        <v>9206</v>
      </c>
      <c r="E150" s="61" t="s">
        <v>482</v>
      </c>
      <c r="G150" s="45">
        <v>5501</v>
      </c>
      <c r="H150" s="61" t="s">
        <v>682</v>
      </c>
    </row>
    <row r="151" spans="1:8" ht="15.75" customHeight="1">
      <c r="A151" s="47">
        <v>2307</v>
      </c>
      <c r="B151" s="61" t="s">
        <v>219</v>
      </c>
      <c r="D151" s="45">
        <v>7999</v>
      </c>
      <c r="E151" s="61" t="s">
        <v>483</v>
      </c>
      <c r="G151" s="45">
        <v>5502</v>
      </c>
      <c r="H151" s="61" t="s">
        <v>683</v>
      </c>
    </row>
    <row r="152" spans="1:8" ht="15.75" customHeight="1">
      <c r="A152" s="47">
        <v>6104</v>
      </c>
      <c r="B152" s="61" t="s">
        <v>220</v>
      </c>
      <c r="D152" s="45">
        <v>3999</v>
      </c>
      <c r="E152" s="61" t="s">
        <v>484</v>
      </c>
      <c r="G152" s="45">
        <v>5503</v>
      </c>
      <c r="H152" s="61" t="s">
        <v>684</v>
      </c>
    </row>
    <row r="153" spans="1:8" ht="15.75" customHeight="1">
      <c r="A153" s="47">
        <v>3214</v>
      </c>
      <c r="B153" s="61" t="s">
        <v>221</v>
      </c>
      <c r="D153" s="45">
        <v>6999</v>
      </c>
      <c r="E153" s="61" t="s">
        <v>485</v>
      </c>
      <c r="G153" s="45">
        <v>5504</v>
      </c>
      <c r="H153" s="61" t="s">
        <v>685</v>
      </c>
    </row>
    <row r="154" spans="1:8" ht="15.75" customHeight="1">
      <c r="A154" s="47">
        <v>8417</v>
      </c>
      <c r="B154" s="61" t="s">
        <v>222</v>
      </c>
      <c r="D154" s="45">
        <v>5999</v>
      </c>
      <c r="E154" s="61" t="s">
        <v>486</v>
      </c>
      <c r="G154" s="45">
        <v>5505</v>
      </c>
      <c r="H154" s="61" t="s">
        <v>686</v>
      </c>
    </row>
    <row r="155" spans="1:8" ht="15.75" customHeight="1">
      <c r="A155" s="47">
        <v>4104</v>
      </c>
      <c r="B155" s="61" t="s">
        <v>223</v>
      </c>
      <c r="D155" s="45">
        <v>2999</v>
      </c>
      <c r="E155" s="61" t="s">
        <v>487</v>
      </c>
      <c r="G155" s="45">
        <v>5599</v>
      </c>
      <c r="H155" s="61" t="s">
        <v>687</v>
      </c>
    </row>
    <row r="156" spans="1:8" ht="15.75" customHeight="1">
      <c r="A156" s="47">
        <v>5101</v>
      </c>
      <c r="B156" s="61" t="s">
        <v>224</v>
      </c>
      <c r="D156" s="45">
        <v>4999</v>
      </c>
      <c r="E156" s="61" t="s">
        <v>488</v>
      </c>
      <c r="G156" s="45">
        <v>5601</v>
      </c>
      <c r="H156" s="61" t="s">
        <v>688</v>
      </c>
    </row>
    <row r="157" spans="1:8" ht="15.75" customHeight="1">
      <c r="A157" s="47">
        <v>9216</v>
      </c>
      <c r="B157" s="61" t="s">
        <v>225</v>
      </c>
      <c r="D157" s="45">
        <v>9399</v>
      </c>
      <c r="E157" s="61" t="s">
        <v>489</v>
      </c>
      <c r="G157" s="45">
        <v>5602</v>
      </c>
      <c r="H157" s="61" t="s">
        <v>689</v>
      </c>
    </row>
    <row r="158" spans="1:8" ht="15.75" customHeight="1">
      <c r="A158" s="47">
        <v>9217</v>
      </c>
      <c r="B158" s="61" t="s">
        <v>226</v>
      </c>
      <c r="D158" s="45">
        <v>6521</v>
      </c>
      <c r="E158" s="61" t="s">
        <v>490</v>
      </c>
      <c r="G158" s="45">
        <v>5603</v>
      </c>
      <c r="H158" s="61" t="s">
        <v>690</v>
      </c>
    </row>
    <row r="159" spans="1:8" ht="15.75" customHeight="1">
      <c r="A159" s="47">
        <v>1405</v>
      </c>
      <c r="B159" s="61" t="s">
        <v>227</v>
      </c>
      <c r="D159" s="45">
        <v>9599</v>
      </c>
      <c r="E159" s="61" t="s">
        <v>491</v>
      </c>
      <c r="G159" s="45">
        <v>5604</v>
      </c>
      <c r="H159" s="61" t="s">
        <v>691</v>
      </c>
    </row>
    <row r="160" spans="1:8" ht="15.75" customHeight="1">
      <c r="A160" s="47">
        <v>7105</v>
      </c>
      <c r="B160" s="61" t="s">
        <v>228</v>
      </c>
      <c r="D160" s="45">
        <v>4102</v>
      </c>
      <c r="E160" s="61" t="s">
        <v>492</v>
      </c>
      <c r="G160" s="45">
        <v>5605</v>
      </c>
      <c r="H160" s="61" t="s">
        <v>692</v>
      </c>
    </row>
    <row r="161" spans="1:8" ht="15.75" customHeight="1">
      <c r="A161" s="47">
        <v>2308</v>
      </c>
      <c r="B161" s="61" t="s">
        <v>229</v>
      </c>
      <c r="D161" s="45">
        <v>4106</v>
      </c>
      <c r="E161" s="61" t="s">
        <v>493</v>
      </c>
      <c r="G161" s="45">
        <v>5606</v>
      </c>
      <c r="H161" s="61" t="s">
        <v>693</v>
      </c>
    </row>
    <row r="162" spans="1:8" ht="15.75" customHeight="1">
      <c r="A162" s="47">
        <v>1301</v>
      </c>
      <c r="B162" s="61" t="s">
        <v>230</v>
      </c>
      <c r="D162" s="45">
        <v>9404</v>
      </c>
      <c r="E162" s="61" t="s">
        <v>494</v>
      </c>
      <c r="G162" s="45">
        <v>5607</v>
      </c>
      <c r="H162" s="61" t="s">
        <v>694</v>
      </c>
    </row>
    <row r="163" spans="1:8" ht="15.75" customHeight="1">
      <c r="A163" s="47">
        <v>1201</v>
      </c>
      <c r="B163" s="61" t="s">
        <v>231</v>
      </c>
      <c r="D163" s="45">
        <v>3602</v>
      </c>
      <c r="E163" s="61" t="s">
        <v>495</v>
      </c>
      <c r="G163" s="45">
        <v>5699</v>
      </c>
      <c r="H163" s="61" t="s">
        <v>695</v>
      </c>
    </row>
    <row r="164" spans="1:8" ht="15.75" customHeight="1">
      <c r="A164" s="47">
        <v>8307</v>
      </c>
      <c r="B164" s="61" t="s">
        <v>232</v>
      </c>
      <c r="D164" s="45">
        <v>2302</v>
      </c>
      <c r="E164" s="61" t="s">
        <v>496</v>
      </c>
      <c r="G164" s="45">
        <v>5901</v>
      </c>
      <c r="H164" s="61" t="s">
        <v>696</v>
      </c>
    </row>
    <row r="165" spans="1:8" ht="15.75" customHeight="1">
      <c r="A165" s="47">
        <v>9123</v>
      </c>
      <c r="B165" s="61" t="s">
        <v>233</v>
      </c>
      <c r="D165" s="45">
        <v>5207</v>
      </c>
      <c r="E165" s="61" t="s">
        <v>497</v>
      </c>
      <c r="G165" s="45">
        <v>5902</v>
      </c>
      <c r="H165" s="61" t="s">
        <v>697</v>
      </c>
    </row>
    <row r="166" spans="1:8" ht="15.75" customHeight="1">
      <c r="A166" s="47">
        <v>9124</v>
      </c>
      <c r="B166" s="61" t="s">
        <v>234</v>
      </c>
      <c r="D166" s="45">
        <v>6104</v>
      </c>
      <c r="E166" s="61" t="s">
        <v>498</v>
      </c>
      <c r="G166" s="45">
        <v>5903</v>
      </c>
      <c r="H166" s="61" t="s">
        <v>698</v>
      </c>
    </row>
    <row r="167" spans="1:8" ht="15.75" customHeight="1">
      <c r="A167" s="47">
        <v>1504</v>
      </c>
      <c r="B167" s="61" t="s">
        <v>235</v>
      </c>
      <c r="D167" s="45">
        <v>3904</v>
      </c>
      <c r="E167" s="61" t="s">
        <v>499</v>
      </c>
      <c r="G167" s="45">
        <v>5999</v>
      </c>
      <c r="H167" s="61" t="s">
        <v>699</v>
      </c>
    </row>
    <row r="168" spans="1:8" ht="15.75" customHeight="1">
      <c r="A168" s="47">
        <v>1102</v>
      </c>
      <c r="B168" s="61" t="s">
        <v>236</v>
      </c>
      <c r="D168" s="45">
        <v>3905</v>
      </c>
      <c r="E168" s="61" t="s">
        <v>500</v>
      </c>
      <c r="G168" s="45">
        <v>6101</v>
      </c>
      <c r="H168" s="61" t="s">
        <v>700</v>
      </c>
    </row>
    <row r="169" spans="1:8" ht="15.75" customHeight="1">
      <c r="A169" s="47">
        <v>2104</v>
      </c>
      <c r="B169" s="61" t="s">
        <v>237</v>
      </c>
      <c r="D169" s="45">
        <v>9312</v>
      </c>
      <c r="E169" s="61" t="s">
        <v>501</v>
      </c>
      <c r="G169" s="45">
        <v>6102</v>
      </c>
      <c r="H169" s="61" t="s">
        <v>701</v>
      </c>
    </row>
    <row r="170" spans="1:8" ht="15.75" customHeight="1">
      <c r="A170" s="47">
        <v>1406</v>
      </c>
      <c r="B170" s="61" t="s">
        <v>238</v>
      </c>
      <c r="D170" s="45">
        <v>3402</v>
      </c>
      <c r="E170" s="61" t="s">
        <v>502</v>
      </c>
      <c r="G170" s="45">
        <v>6103</v>
      </c>
      <c r="H170" s="61" t="s">
        <v>702</v>
      </c>
    </row>
    <row r="171" spans="1:8" ht="15.75" customHeight="1">
      <c r="A171" s="47">
        <v>2406</v>
      </c>
      <c r="B171" s="61" t="s">
        <v>239</v>
      </c>
      <c r="D171" s="45">
        <v>9308</v>
      </c>
      <c r="E171" s="61" t="s">
        <v>503</v>
      </c>
      <c r="G171" s="45">
        <v>6199</v>
      </c>
      <c r="H171" s="61" t="s">
        <v>703</v>
      </c>
    </row>
    <row r="172" spans="1:8" ht="15.75" customHeight="1">
      <c r="A172" s="47">
        <v>4211</v>
      </c>
      <c r="B172" s="61" t="s">
        <v>240</v>
      </c>
      <c r="D172" s="45">
        <v>1599</v>
      </c>
      <c r="E172" s="61" t="s">
        <v>504</v>
      </c>
      <c r="G172" s="45">
        <v>6201</v>
      </c>
      <c r="H172" s="61" t="s">
        <v>704</v>
      </c>
    </row>
    <row r="173" spans="1:8" ht="15.75" customHeight="1">
      <c r="A173" s="47">
        <v>7106</v>
      </c>
      <c r="B173" s="61" t="s">
        <v>241</v>
      </c>
      <c r="D173" s="45">
        <v>3505</v>
      </c>
      <c r="E173" s="61" t="s">
        <v>505</v>
      </c>
      <c r="G173" s="45">
        <v>6202</v>
      </c>
      <c r="H173" s="61" t="s">
        <v>705</v>
      </c>
    </row>
    <row r="174" spans="1:8" ht="15.75" customHeight="1">
      <c r="A174" s="47">
        <v>1407</v>
      </c>
      <c r="B174" s="61" t="s">
        <v>242</v>
      </c>
      <c r="D174" s="45">
        <v>3507</v>
      </c>
      <c r="E174" s="61" t="s">
        <v>506</v>
      </c>
      <c r="G174" s="45">
        <v>6299</v>
      </c>
      <c r="H174" s="61" t="s">
        <v>706</v>
      </c>
    </row>
    <row r="175" spans="1:8" ht="15.75" customHeight="1">
      <c r="A175" s="47">
        <v>8308</v>
      </c>
      <c r="B175" s="61" t="s">
        <v>243</v>
      </c>
      <c r="D175" s="45">
        <v>9238</v>
      </c>
      <c r="E175" s="61" t="s">
        <v>507</v>
      </c>
      <c r="G175" s="45">
        <v>6301</v>
      </c>
      <c r="H175" s="61" t="s">
        <v>707</v>
      </c>
    </row>
    <row r="176" spans="1:8" ht="15.75" customHeight="1">
      <c r="A176" s="47">
        <v>1302</v>
      </c>
      <c r="B176" s="61" t="s">
        <v>244</v>
      </c>
      <c r="D176" s="45">
        <v>9233</v>
      </c>
      <c r="E176" s="61" t="s">
        <v>508</v>
      </c>
      <c r="G176" s="45">
        <v>6302</v>
      </c>
      <c r="H176" s="61" t="s">
        <v>708</v>
      </c>
    </row>
    <row r="177" spans="1:8" ht="15.75" customHeight="1">
      <c r="A177" s="47">
        <v>8212</v>
      </c>
      <c r="B177" s="61" t="s">
        <v>245</v>
      </c>
      <c r="D177" s="45">
        <v>9207</v>
      </c>
      <c r="E177" s="61" t="s">
        <v>509</v>
      </c>
      <c r="G177" s="45">
        <v>6303</v>
      </c>
      <c r="H177" s="61" t="s">
        <v>709</v>
      </c>
    </row>
    <row r="178" spans="1:8" ht="15.75" customHeight="1">
      <c r="A178" s="47">
        <v>8213</v>
      </c>
      <c r="B178" s="61" t="s">
        <v>246</v>
      </c>
      <c r="D178" s="45">
        <v>9799</v>
      </c>
      <c r="E178" s="61" t="s">
        <v>510</v>
      </c>
      <c r="G178" s="45">
        <v>6304</v>
      </c>
      <c r="H178" s="61" t="s">
        <v>710</v>
      </c>
    </row>
    <row r="179" spans="1:8" ht="15.75" customHeight="1">
      <c r="A179" s="47">
        <v>5204</v>
      </c>
      <c r="B179" s="61" t="s">
        <v>247</v>
      </c>
      <c r="D179" s="45">
        <v>5208</v>
      </c>
      <c r="E179" s="61" t="s">
        <v>511</v>
      </c>
      <c r="G179" s="45">
        <v>6305</v>
      </c>
      <c r="H179" s="61" t="s">
        <v>711</v>
      </c>
    </row>
    <row r="180" spans="1:8" ht="15.75" customHeight="1">
      <c r="A180" s="47">
        <v>1513</v>
      </c>
      <c r="B180" s="61" t="s">
        <v>248</v>
      </c>
      <c r="D180" s="45">
        <v>5211</v>
      </c>
      <c r="E180" s="61" t="s">
        <v>512</v>
      </c>
      <c r="G180" s="45">
        <v>6399</v>
      </c>
      <c r="H180" s="61" t="s">
        <v>712</v>
      </c>
    </row>
    <row r="181" spans="1:8" ht="15.75" customHeight="1">
      <c r="A181" s="47">
        <v>3307</v>
      </c>
      <c r="B181" s="61" t="s">
        <v>249</v>
      </c>
      <c r="D181" s="45">
        <v>3603</v>
      </c>
      <c r="E181" s="61" t="s">
        <v>513</v>
      </c>
      <c r="G181" s="45">
        <v>6901</v>
      </c>
      <c r="H181" s="61" t="s">
        <v>713</v>
      </c>
    </row>
    <row r="182" spans="1:8" ht="15.75" customHeight="1">
      <c r="A182" s="47">
        <v>1599</v>
      </c>
      <c r="B182" s="61" t="s">
        <v>250</v>
      </c>
      <c r="D182" s="45">
        <v>3506</v>
      </c>
      <c r="E182" s="61" t="s">
        <v>514</v>
      </c>
      <c r="G182" s="45">
        <v>6902</v>
      </c>
      <c r="H182" s="61" t="s">
        <v>714</v>
      </c>
    </row>
    <row r="183" spans="1:8" ht="15.75" customHeight="1">
      <c r="A183" s="47">
        <v>3106</v>
      </c>
      <c r="B183" s="61" t="s">
        <v>251</v>
      </c>
      <c r="D183" s="45">
        <v>9405</v>
      </c>
      <c r="E183" s="61" t="s">
        <v>515</v>
      </c>
      <c r="G183" s="45">
        <v>6999</v>
      </c>
      <c r="H183" s="61" t="s">
        <v>715</v>
      </c>
    </row>
    <row r="184" spans="1:8" ht="15.75" customHeight="1">
      <c r="A184" s="47">
        <v>8421</v>
      </c>
      <c r="B184" s="61" t="s">
        <v>252</v>
      </c>
      <c r="D184" s="45">
        <v>9208</v>
      </c>
      <c r="E184" s="61" t="s">
        <v>516</v>
      </c>
      <c r="G184" s="45">
        <v>7101</v>
      </c>
      <c r="H184" s="61" t="s">
        <v>716</v>
      </c>
    </row>
    <row r="185" spans="1:8" ht="15.75" customHeight="1">
      <c r="A185" s="47">
        <v>4212</v>
      </c>
      <c r="B185" s="61" t="s">
        <v>253</v>
      </c>
      <c r="D185" s="45">
        <v>6599</v>
      </c>
      <c r="E185" s="61" t="s">
        <v>517</v>
      </c>
      <c r="G185" s="45">
        <v>7102</v>
      </c>
      <c r="H185" s="61" t="s">
        <v>717</v>
      </c>
    </row>
    <row r="186" spans="1:8" ht="15.75" customHeight="1">
      <c r="A186" s="47">
        <v>1606</v>
      </c>
      <c r="B186" s="61" t="s">
        <v>254</v>
      </c>
      <c r="D186" s="45">
        <v>2303</v>
      </c>
      <c r="E186" s="61" t="s">
        <v>518</v>
      </c>
      <c r="G186" s="45">
        <v>7199</v>
      </c>
      <c r="H186" s="61" t="s">
        <v>718</v>
      </c>
    </row>
    <row r="187" spans="1:8" ht="15.75" customHeight="1">
      <c r="A187" s="47">
        <v>9218</v>
      </c>
      <c r="B187" s="61" t="s">
        <v>255</v>
      </c>
      <c r="D187" s="45">
        <v>9211</v>
      </c>
      <c r="E187" s="61" t="s">
        <v>519</v>
      </c>
      <c r="G187" s="45">
        <v>9101</v>
      </c>
      <c r="H187" s="61" t="s">
        <v>719</v>
      </c>
    </row>
    <row r="188" spans="1:8" ht="15.75" customHeight="1">
      <c r="A188" s="47">
        <v>3211</v>
      </c>
      <c r="B188" s="61" t="s">
        <v>256</v>
      </c>
      <c r="D188" s="45">
        <v>1504</v>
      </c>
      <c r="E188" s="61" t="s">
        <v>520</v>
      </c>
      <c r="G188" s="45">
        <v>9102</v>
      </c>
      <c r="H188" s="61" t="s">
        <v>720</v>
      </c>
    </row>
    <row r="189" spans="1:8" ht="15.75" customHeight="1">
      <c r="A189" s="47">
        <v>1607</v>
      </c>
      <c r="B189" s="61" t="s">
        <v>257</v>
      </c>
      <c r="D189" s="45">
        <v>6511</v>
      </c>
      <c r="E189" s="61" t="s">
        <v>521</v>
      </c>
      <c r="G189" s="45">
        <v>9103</v>
      </c>
      <c r="H189" s="61" t="s">
        <v>721</v>
      </c>
    </row>
    <row r="190" spans="1:8" ht="15.75" customHeight="1">
      <c r="A190" s="47">
        <v>3308</v>
      </c>
      <c r="B190" s="61" t="s">
        <v>258</v>
      </c>
      <c r="D190" s="45">
        <v>6499</v>
      </c>
      <c r="E190" s="61" t="s">
        <v>522</v>
      </c>
      <c r="G190" s="45">
        <v>9199</v>
      </c>
      <c r="H190" s="61" t="s">
        <v>722</v>
      </c>
    </row>
    <row r="191" spans="1:8" ht="15.75" customHeight="1">
      <c r="A191" s="47">
        <v>9221</v>
      </c>
      <c r="B191" s="61" t="s">
        <v>259</v>
      </c>
      <c r="D191" s="45">
        <v>5103</v>
      </c>
      <c r="E191" s="61" t="s">
        <v>523</v>
      </c>
      <c r="G191" s="45">
        <v>9201</v>
      </c>
      <c r="H191" s="61" t="s">
        <v>723</v>
      </c>
    </row>
    <row r="192" spans="1:8" ht="15.75" customHeight="1">
      <c r="A192" s="47">
        <v>1505</v>
      </c>
      <c r="B192" s="61" t="s">
        <v>260</v>
      </c>
      <c r="D192" s="45">
        <v>4303</v>
      </c>
      <c r="E192" s="61" t="s">
        <v>524</v>
      </c>
      <c r="G192" s="45">
        <v>9202</v>
      </c>
      <c r="H192" s="61" t="s">
        <v>724</v>
      </c>
    </row>
    <row r="193" spans="1:8" ht="15.75" customHeight="1">
      <c r="A193" s="47">
        <v>1506</v>
      </c>
      <c r="B193" s="61" t="s">
        <v>261</v>
      </c>
      <c r="D193" s="45">
        <v>5104</v>
      </c>
      <c r="E193" s="61" t="s">
        <v>525</v>
      </c>
      <c r="G193" s="45">
        <v>9299</v>
      </c>
      <c r="H193" s="61" t="s">
        <v>725</v>
      </c>
    </row>
    <row r="194" spans="1:8" ht="15.75" customHeight="1" thickBot="1">
      <c r="A194" s="47">
        <v>3107</v>
      </c>
      <c r="B194" s="61" t="s">
        <v>262</v>
      </c>
      <c r="D194" s="45">
        <v>6507</v>
      </c>
      <c r="E194" s="61" t="s">
        <v>526</v>
      </c>
      <c r="G194" s="46">
        <v>9999</v>
      </c>
      <c r="H194" s="62" t="s">
        <v>876</v>
      </c>
    </row>
    <row r="195" spans="1:8" ht="15.75" customHeight="1">
      <c r="A195" s="47">
        <v>9125</v>
      </c>
      <c r="B195" s="61" t="s">
        <v>263</v>
      </c>
      <c r="D195" s="45">
        <v>6402</v>
      </c>
      <c r="E195" s="61" t="s">
        <v>527</v>
      </c>
      <c r="G195" s="114"/>
      <c r="H195" s="115"/>
    </row>
    <row r="196" spans="1:8" ht="15.75" customHeight="1">
      <c r="A196" s="47">
        <v>4213</v>
      </c>
      <c r="B196" s="61" t="s">
        <v>264</v>
      </c>
      <c r="D196" s="45">
        <v>9261</v>
      </c>
      <c r="E196" s="61" t="s">
        <v>528</v>
      </c>
      <c r="G196" s="10"/>
      <c r="H196" s="64"/>
    </row>
    <row r="197" spans="1:8" ht="15.75" customHeight="1">
      <c r="A197" s="47">
        <v>2105</v>
      </c>
      <c r="B197" s="61" t="s">
        <v>265</v>
      </c>
      <c r="D197" s="45">
        <v>7901</v>
      </c>
      <c r="E197" s="61" t="s">
        <v>529</v>
      </c>
      <c r="G197" s="10"/>
      <c r="H197" s="64"/>
    </row>
    <row r="198" spans="1:8" ht="15.75" customHeight="1">
      <c r="A198" s="47">
        <v>9126</v>
      </c>
      <c r="B198" s="61" t="s">
        <v>266</v>
      </c>
      <c r="D198" s="45">
        <v>9234</v>
      </c>
      <c r="E198" s="61" t="s">
        <v>530</v>
      </c>
      <c r="G198" s="10"/>
      <c r="H198" s="64"/>
    </row>
    <row r="199" spans="1:8" ht="15.75" customHeight="1">
      <c r="A199" s="47">
        <v>3215</v>
      </c>
      <c r="B199" s="61" t="s">
        <v>267</v>
      </c>
      <c r="D199" s="45">
        <v>9235</v>
      </c>
      <c r="E199" s="61" t="s">
        <v>531</v>
      </c>
      <c r="G199" s="10"/>
      <c r="H199" s="64"/>
    </row>
    <row r="200" spans="1:8" ht="15.75" customHeight="1">
      <c r="A200" s="47">
        <v>9223</v>
      </c>
      <c r="B200" s="61" t="s">
        <v>268</v>
      </c>
      <c r="D200" s="45">
        <v>6508</v>
      </c>
      <c r="E200" s="61" t="s">
        <v>532</v>
      </c>
      <c r="G200" s="10"/>
      <c r="H200" s="64"/>
    </row>
    <row r="201" spans="1:8" ht="15.75" customHeight="1">
      <c r="A201" s="47">
        <v>9127</v>
      </c>
      <c r="B201" s="61" t="s">
        <v>269</v>
      </c>
      <c r="D201" s="45">
        <v>9504</v>
      </c>
      <c r="E201" s="61" t="s">
        <v>533</v>
      </c>
      <c r="G201" s="10"/>
      <c r="H201" s="64"/>
    </row>
    <row r="202" spans="1:8" ht="15.75" customHeight="1">
      <c r="A202" s="47">
        <v>5205</v>
      </c>
      <c r="B202" s="61" t="s">
        <v>270</v>
      </c>
      <c r="D202" s="45">
        <v>9313</v>
      </c>
      <c r="E202" s="61" t="s">
        <v>534</v>
      </c>
      <c r="G202" s="10"/>
      <c r="H202" s="64"/>
    </row>
    <row r="203" spans="1:8" ht="15.75" customHeight="1">
      <c r="A203" s="47">
        <v>8435</v>
      </c>
      <c r="B203" s="61" t="s">
        <v>271</v>
      </c>
      <c r="D203" s="45">
        <v>9311</v>
      </c>
      <c r="E203" s="61" t="s">
        <v>535</v>
      </c>
      <c r="G203" s="10"/>
      <c r="H203" s="64"/>
    </row>
    <row r="204" spans="1:8" ht="15.75" customHeight="1">
      <c r="A204" s="47">
        <v>3311</v>
      </c>
      <c r="B204" s="61" t="s">
        <v>272</v>
      </c>
      <c r="D204" s="45">
        <v>9236</v>
      </c>
      <c r="E204" s="61" t="s">
        <v>536</v>
      </c>
      <c r="G204" s="10"/>
      <c r="H204" s="64"/>
    </row>
    <row r="205" spans="1:8" ht="15.75" customHeight="1">
      <c r="A205" s="47">
        <v>3212</v>
      </c>
      <c r="B205" s="61" t="s">
        <v>273</v>
      </c>
      <c r="D205" s="45">
        <v>5105</v>
      </c>
      <c r="E205" s="61" t="s">
        <v>537</v>
      </c>
      <c r="G205" s="10"/>
      <c r="H205" s="64"/>
    </row>
    <row r="206" spans="1:8" ht="15.75" customHeight="1">
      <c r="A206" s="47">
        <v>1303</v>
      </c>
      <c r="B206" s="61" t="s">
        <v>274</v>
      </c>
      <c r="D206" s="45">
        <v>4399</v>
      </c>
      <c r="E206" s="61" t="s">
        <v>538</v>
      </c>
      <c r="G206" s="10"/>
      <c r="H206" s="64"/>
    </row>
    <row r="207" spans="1:8" ht="15.75" customHeight="1">
      <c r="A207" s="47">
        <v>9224</v>
      </c>
      <c r="B207" s="61" t="s">
        <v>275</v>
      </c>
      <c r="D207" s="45">
        <v>4301</v>
      </c>
      <c r="E207" s="61" t="s">
        <v>539</v>
      </c>
      <c r="G207" s="10"/>
      <c r="H207" s="64"/>
    </row>
    <row r="208" spans="1:8" ht="15.75" customHeight="1">
      <c r="A208" s="47">
        <v>9225</v>
      </c>
      <c r="B208" s="61" t="s">
        <v>276</v>
      </c>
      <c r="D208" s="45">
        <v>4304</v>
      </c>
      <c r="E208" s="61" t="s">
        <v>540</v>
      </c>
      <c r="G208" s="10"/>
      <c r="H208" s="64"/>
    </row>
    <row r="209" spans="1:8" ht="15.75" customHeight="1">
      <c r="A209" s="47">
        <v>8299</v>
      </c>
      <c r="B209" s="61" t="s">
        <v>277</v>
      </c>
      <c r="D209" s="45">
        <v>9314</v>
      </c>
      <c r="E209" s="61" t="s">
        <v>541</v>
      </c>
      <c r="G209" s="10"/>
      <c r="H209" s="64"/>
    </row>
    <row r="210" spans="1:8" ht="15.75" customHeight="1">
      <c r="A210" s="47">
        <v>4111</v>
      </c>
      <c r="B210" s="61" t="s">
        <v>278</v>
      </c>
      <c r="D210" s="45">
        <v>3403</v>
      </c>
      <c r="E210" s="61" t="s">
        <v>542</v>
      </c>
      <c r="G210" s="10"/>
      <c r="H210" s="64"/>
    </row>
    <row r="211" spans="1:8" ht="15.75" customHeight="1">
      <c r="A211" s="47">
        <v>9299</v>
      </c>
      <c r="B211" s="61" t="s">
        <v>279</v>
      </c>
      <c r="D211" s="45">
        <v>5212</v>
      </c>
      <c r="E211" s="61" t="s">
        <v>543</v>
      </c>
      <c r="G211" s="10"/>
      <c r="H211" s="64"/>
    </row>
    <row r="212" spans="1:8" ht="15.75" customHeight="1">
      <c r="A212" s="47">
        <v>3108</v>
      </c>
      <c r="B212" s="61" t="s">
        <v>280</v>
      </c>
      <c r="D212" s="45">
        <v>4305</v>
      </c>
      <c r="E212" s="61" t="s">
        <v>544</v>
      </c>
      <c r="G212" s="10"/>
      <c r="H212" s="64"/>
    </row>
    <row r="213" spans="1:8" ht="15.75" customHeight="1">
      <c r="A213" s="47">
        <v>4108</v>
      </c>
      <c r="B213" s="61" t="s">
        <v>281</v>
      </c>
      <c r="D213" s="45">
        <v>4306</v>
      </c>
      <c r="E213" s="61" t="s">
        <v>545</v>
      </c>
      <c r="G213" s="10"/>
      <c r="H213" s="64"/>
    </row>
    <row r="214" spans="1:8" ht="15.75" customHeight="1">
      <c r="A214" s="47">
        <v>7107</v>
      </c>
      <c r="B214" s="61" t="s">
        <v>282</v>
      </c>
      <c r="D214" s="45">
        <v>6302</v>
      </c>
      <c r="E214" s="61" t="s">
        <v>546</v>
      </c>
      <c r="G214" s="10"/>
      <c r="H214" s="64"/>
    </row>
    <row r="215" spans="1:8" ht="15.75" customHeight="1">
      <c r="A215" s="47">
        <v>8431</v>
      </c>
      <c r="B215" s="61" t="s">
        <v>283</v>
      </c>
      <c r="D215" s="45">
        <v>1103</v>
      </c>
      <c r="E215" s="61" t="s">
        <v>547</v>
      </c>
      <c r="G215" s="10"/>
      <c r="H215" s="64"/>
    </row>
    <row r="216" spans="1:8" ht="15.75" customHeight="1">
      <c r="A216" s="47">
        <v>9222</v>
      </c>
      <c r="B216" s="61" t="s">
        <v>284</v>
      </c>
      <c r="D216" s="45">
        <v>7106</v>
      </c>
      <c r="E216" s="61" t="s">
        <v>548</v>
      </c>
      <c r="G216" s="10"/>
      <c r="H216" s="64"/>
    </row>
    <row r="217" spans="1:8" ht="15.75" customHeight="1">
      <c r="A217" s="47">
        <v>8422</v>
      </c>
      <c r="B217" s="61" t="s">
        <v>285</v>
      </c>
      <c r="D217" s="45">
        <v>9237</v>
      </c>
      <c r="E217" s="61" t="s">
        <v>549</v>
      </c>
      <c r="G217" s="10"/>
      <c r="H217" s="64"/>
    </row>
    <row r="218" spans="1:8" ht="15.75" customHeight="1">
      <c r="A218" s="47">
        <v>8423</v>
      </c>
      <c r="B218" s="61" t="s">
        <v>286</v>
      </c>
      <c r="D218" s="45">
        <v>9315</v>
      </c>
      <c r="E218" s="61" t="s">
        <v>550</v>
      </c>
      <c r="G218" s="10"/>
      <c r="H218" s="64"/>
    </row>
    <row r="219" spans="1:8" ht="15.75" customHeight="1">
      <c r="A219" s="47">
        <v>8432</v>
      </c>
      <c r="B219" s="61" t="s">
        <v>287</v>
      </c>
      <c r="D219" s="45">
        <v>1303</v>
      </c>
      <c r="E219" s="61" t="s">
        <v>551</v>
      </c>
      <c r="G219" s="10"/>
      <c r="H219" s="64"/>
    </row>
    <row r="220" spans="1:8" ht="15.75" customHeight="1">
      <c r="A220" s="47">
        <v>8103</v>
      </c>
      <c r="B220" s="61" t="s">
        <v>288</v>
      </c>
      <c r="D220" s="45">
        <v>9212</v>
      </c>
      <c r="E220" s="61" t="s">
        <v>552</v>
      </c>
      <c r="G220" s="10"/>
      <c r="H220" s="64"/>
    </row>
    <row r="221" spans="1:8" ht="15.75" customHeight="1" thickBot="1">
      <c r="A221" s="47">
        <v>8424</v>
      </c>
      <c r="B221" s="61" t="s">
        <v>289</v>
      </c>
      <c r="D221" s="46">
        <v>9213</v>
      </c>
      <c r="E221" s="62" t="s">
        <v>553</v>
      </c>
      <c r="G221" s="10"/>
      <c r="H221" s="64"/>
    </row>
    <row r="222" spans="1:8" ht="15.75" customHeight="1">
      <c r="A222" s="47">
        <v>4105</v>
      </c>
      <c r="B222" s="61" t="s">
        <v>290</v>
      </c>
      <c r="G222" s="10"/>
      <c r="H222" s="64"/>
    </row>
    <row r="223" spans="1:8" ht="15.75" customHeight="1">
      <c r="A223" s="47">
        <v>8214</v>
      </c>
      <c r="B223" s="61" t="s">
        <v>291</v>
      </c>
      <c r="G223" s="10"/>
      <c r="H223" s="64"/>
    </row>
    <row r="224" spans="1:8" ht="15.75" customHeight="1">
      <c r="A224" s="47">
        <v>9226</v>
      </c>
      <c r="B224" s="61" t="s">
        <v>292</v>
      </c>
      <c r="G224" s="10"/>
      <c r="H224" s="64"/>
    </row>
    <row r="225" spans="1:8" ht="15.75" customHeight="1">
      <c r="A225" s="47">
        <v>2407</v>
      </c>
      <c r="B225" s="61" t="s">
        <v>293</v>
      </c>
      <c r="G225" s="10"/>
      <c r="H225" s="64"/>
    </row>
    <row r="226" spans="1:8" ht="15.75" customHeight="1">
      <c r="A226" s="47">
        <v>2311</v>
      </c>
      <c r="B226" s="61" t="s">
        <v>294</v>
      </c>
      <c r="G226" s="10"/>
      <c r="H226" s="64"/>
    </row>
    <row r="227" spans="1:8" ht="15.75" customHeight="1">
      <c r="A227" s="47">
        <v>4214</v>
      </c>
      <c r="B227" s="61" t="s">
        <v>295</v>
      </c>
      <c r="G227" s="10"/>
      <c r="H227" s="64"/>
    </row>
    <row r="228" spans="1:8" ht="15.75" customHeight="1">
      <c r="A228" s="47">
        <v>6105</v>
      </c>
      <c r="B228" s="61" t="s">
        <v>296</v>
      </c>
      <c r="G228" s="10"/>
      <c r="H228" s="64"/>
    </row>
    <row r="229" spans="1:8" ht="15.75" customHeight="1">
      <c r="A229" s="47">
        <v>7207</v>
      </c>
      <c r="B229" s="61" t="s">
        <v>297</v>
      </c>
      <c r="G229" s="10"/>
      <c r="H229" s="64"/>
    </row>
    <row r="230" spans="1:8" ht="15.75" customHeight="1">
      <c r="A230" s="47">
        <v>9227</v>
      </c>
      <c r="B230" s="61" t="s">
        <v>298</v>
      </c>
      <c r="G230" s="10"/>
      <c r="H230" s="64"/>
    </row>
    <row r="231" spans="1:8" ht="15.75" customHeight="1">
      <c r="A231" s="47">
        <v>3206</v>
      </c>
      <c r="B231" s="61" t="s">
        <v>299</v>
      </c>
      <c r="G231" s="10"/>
      <c r="H231" s="64"/>
    </row>
    <row r="232" spans="1:8" ht="15.75" customHeight="1">
      <c r="A232" s="47">
        <v>5104</v>
      </c>
      <c r="B232" s="61" t="s">
        <v>300</v>
      </c>
      <c r="G232" s="10"/>
      <c r="H232" s="64"/>
    </row>
    <row r="233" spans="1:8" ht="15.75" customHeight="1">
      <c r="A233" s="47">
        <v>5206</v>
      </c>
      <c r="B233" s="61" t="s">
        <v>301</v>
      </c>
    </row>
    <row r="234" spans="1:8" ht="15.75" customHeight="1">
      <c r="A234" s="47">
        <v>9128</v>
      </c>
      <c r="B234" s="61" t="s">
        <v>302</v>
      </c>
    </row>
    <row r="235" spans="1:8" ht="15.75" customHeight="1">
      <c r="A235" s="47">
        <v>1507</v>
      </c>
      <c r="B235" s="61" t="s">
        <v>303</v>
      </c>
    </row>
    <row r="236" spans="1:8" ht="15.75" customHeight="1">
      <c r="A236" s="47">
        <v>1508</v>
      </c>
      <c r="B236" s="61" t="s">
        <v>304</v>
      </c>
    </row>
    <row r="237" spans="1:8" ht="15.75" customHeight="1">
      <c r="A237" s="47">
        <v>8425</v>
      </c>
      <c r="B237" s="61" t="s">
        <v>305</v>
      </c>
    </row>
    <row r="238" spans="1:8" ht="15.75" customHeight="1">
      <c r="A238" s="47">
        <v>4106</v>
      </c>
      <c r="B238" s="61" t="s">
        <v>306</v>
      </c>
    </row>
    <row r="239" spans="1:8" ht="15.75" customHeight="1">
      <c r="A239" s="47">
        <v>4215</v>
      </c>
      <c r="B239" s="61" t="s">
        <v>307</v>
      </c>
    </row>
    <row r="240" spans="1:8" ht="15.75" customHeight="1">
      <c r="A240" s="47">
        <v>7208</v>
      </c>
      <c r="B240" s="61" t="s">
        <v>308</v>
      </c>
    </row>
    <row r="241" spans="1:2" ht="15.75" customHeight="1">
      <c r="A241" s="47">
        <v>8426</v>
      </c>
      <c r="B241" s="61" t="s">
        <v>309</v>
      </c>
    </row>
    <row r="242" spans="1:2" ht="15.75" customHeight="1">
      <c r="A242" s="47">
        <v>1511</v>
      </c>
      <c r="B242" s="61" t="s">
        <v>310</v>
      </c>
    </row>
    <row r="243" spans="1:2" ht="15.75" customHeight="1">
      <c r="A243" s="47">
        <v>9228</v>
      </c>
      <c r="B243" s="61" t="s">
        <v>311</v>
      </c>
    </row>
    <row r="244" spans="1:2" ht="15.75" customHeight="1">
      <c r="A244" s="47">
        <v>3312</v>
      </c>
      <c r="B244" s="61" t="s">
        <v>312</v>
      </c>
    </row>
    <row r="245" spans="1:2" ht="15.75" customHeight="1">
      <c r="A245" s="47">
        <v>4216</v>
      </c>
      <c r="B245" s="61" t="s">
        <v>313</v>
      </c>
    </row>
    <row r="246" spans="1:2" ht="15.75" customHeight="1">
      <c r="A246" s="47">
        <v>8104</v>
      </c>
      <c r="B246" s="61" t="s">
        <v>314</v>
      </c>
    </row>
    <row r="247" spans="1:2" ht="15.75" customHeight="1">
      <c r="A247" s="47">
        <v>8215</v>
      </c>
      <c r="B247" s="61" t="s">
        <v>315</v>
      </c>
    </row>
    <row r="248" spans="1:2" ht="15.75" customHeight="1">
      <c r="A248" s="47">
        <v>7211</v>
      </c>
      <c r="B248" s="61" t="s">
        <v>316</v>
      </c>
    </row>
    <row r="249" spans="1:2" ht="15.75" customHeight="1">
      <c r="A249" s="47">
        <v>1304</v>
      </c>
      <c r="B249" s="61" t="s">
        <v>317</v>
      </c>
    </row>
    <row r="250" spans="1:2" ht="15.75" customHeight="1">
      <c r="A250" s="47">
        <v>8216</v>
      </c>
      <c r="B250" s="61" t="s">
        <v>318</v>
      </c>
    </row>
    <row r="251" spans="1:2" ht="15.75" customHeight="1">
      <c r="A251" s="47">
        <v>5105</v>
      </c>
      <c r="B251" s="61" t="s">
        <v>319</v>
      </c>
    </row>
    <row r="252" spans="1:2" ht="15.75" customHeight="1">
      <c r="A252" s="47">
        <v>8427</v>
      </c>
      <c r="B252" s="61" t="s">
        <v>320</v>
      </c>
    </row>
    <row r="253" spans="1:2" ht="15.75" customHeight="1">
      <c r="A253" s="47">
        <v>8428</v>
      </c>
      <c r="B253" s="61" t="s">
        <v>321</v>
      </c>
    </row>
    <row r="254" spans="1:2" ht="15.75" customHeight="1">
      <c r="A254" s="47">
        <v>2106</v>
      </c>
      <c r="B254" s="61" t="s">
        <v>322</v>
      </c>
    </row>
    <row r="255" spans="1:2" ht="15.75" customHeight="1">
      <c r="A255" s="47">
        <v>1512</v>
      </c>
      <c r="B255" s="61" t="s">
        <v>323</v>
      </c>
    </row>
    <row r="256" spans="1:2" ht="15.75" customHeight="1">
      <c r="A256" s="47">
        <v>4107</v>
      </c>
      <c r="B256" s="61" t="s">
        <v>324</v>
      </c>
    </row>
    <row r="257" spans="1:2" ht="15.75" customHeight="1">
      <c r="A257" s="47">
        <v>4217</v>
      </c>
      <c r="B257" s="61" t="s">
        <v>325</v>
      </c>
    </row>
    <row r="258" spans="1:2" ht="15.75" customHeight="1">
      <c r="A258" s="47">
        <v>9231</v>
      </c>
      <c r="B258" s="61" t="s">
        <v>326</v>
      </c>
    </row>
    <row r="259" spans="1:2" ht="15.75" customHeight="1" thickBot="1">
      <c r="A259" s="48">
        <v>9232</v>
      </c>
      <c r="B259" s="62" t="s">
        <v>327</v>
      </c>
    </row>
  </sheetData>
  <autoFilter ref="B1:B25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activeCell="E11" sqref="E11"/>
    </sheetView>
  </sheetViews>
  <sheetFormatPr defaultRowHeight="15"/>
  <cols>
    <col min="4" max="4" width="20.5703125" bestFit="1" customWidth="1"/>
  </cols>
  <sheetData>
    <row r="1" spans="1:5">
      <c r="A1" t="s">
        <v>885</v>
      </c>
      <c r="B1" t="s">
        <v>887</v>
      </c>
      <c r="C1" t="s">
        <v>883</v>
      </c>
      <c r="D1" t="s">
        <v>882</v>
      </c>
      <c r="E1" t="s">
        <v>911</v>
      </c>
    </row>
    <row r="2" spans="1:5">
      <c r="D2" s="74" t="s">
        <v>10</v>
      </c>
      <c r="E2" s="70" t="s">
        <v>896</v>
      </c>
    </row>
    <row r="3" spans="1:5">
      <c r="D3" s="74" t="s">
        <v>10</v>
      </c>
      <c r="E3" s="72" t="s">
        <v>884</v>
      </c>
    </row>
    <row r="4" spans="1:5">
      <c r="D4" s="74" t="s">
        <v>10</v>
      </c>
      <c r="E4" s="73" t="s">
        <v>888</v>
      </c>
    </row>
    <row r="5" spans="1:5">
      <c r="D5" s="74" t="s">
        <v>10</v>
      </c>
      <c r="E5" s="71" t="s">
        <v>897</v>
      </c>
    </row>
    <row r="6" spans="1:5">
      <c r="D6" s="74" t="s">
        <v>10</v>
      </c>
      <c r="E6" s="71" t="s">
        <v>898</v>
      </c>
    </row>
    <row r="7" spans="1:5">
      <c r="D7" s="74" t="s">
        <v>10</v>
      </c>
      <c r="E7" s="71" t="s">
        <v>899</v>
      </c>
    </row>
    <row r="8" spans="1:5">
      <c r="D8" s="74" t="s">
        <v>10</v>
      </c>
      <c r="E8" s="71" t="s">
        <v>900</v>
      </c>
    </row>
    <row r="9" spans="1:5">
      <c r="D9" s="74" t="s">
        <v>10</v>
      </c>
      <c r="E9" s="71" t="s">
        <v>901</v>
      </c>
    </row>
    <row r="10" spans="1:5">
      <c r="D10" s="74" t="s">
        <v>10</v>
      </c>
      <c r="E10" s="71" t="s">
        <v>902</v>
      </c>
    </row>
    <row r="11" spans="1:5">
      <c r="D11" s="74" t="s">
        <v>10</v>
      </c>
      <c r="E11" s="73" t="s">
        <v>889</v>
      </c>
    </row>
    <row r="12" spans="1:5">
      <c r="D12" s="74" t="s">
        <v>10</v>
      </c>
      <c r="E12" s="71" t="s">
        <v>903</v>
      </c>
    </row>
    <row r="13" spans="1:5">
      <c r="D13" s="74" t="s">
        <v>10</v>
      </c>
      <c r="E13" s="71" t="s">
        <v>904</v>
      </c>
    </row>
    <row r="14" spans="1:5">
      <c r="D14" s="74" t="s">
        <v>30</v>
      </c>
      <c r="E14" s="70" t="s">
        <v>886</v>
      </c>
    </row>
    <row r="15" spans="1:5">
      <c r="D15" s="74" t="s">
        <v>30</v>
      </c>
      <c r="E15" s="71" t="s">
        <v>891</v>
      </c>
    </row>
    <row r="16" spans="1:5">
      <c r="D16" s="74" t="s">
        <v>30</v>
      </c>
      <c r="E16" s="71" t="s">
        <v>905</v>
      </c>
    </row>
    <row r="17" spans="4:5">
      <c r="D17" s="74" t="s">
        <v>30</v>
      </c>
      <c r="E17" s="71" t="s">
        <v>906</v>
      </c>
    </row>
    <row r="18" spans="4:5">
      <c r="D18" s="74" t="s">
        <v>30</v>
      </c>
      <c r="E18" s="71" t="s">
        <v>907</v>
      </c>
    </row>
    <row r="19" spans="4:5">
      <c r="D19" s="74" t="s">
        <v>30</v>
      </c>
      <c r="E19" s="71" t="s">
        <v>908</v>
      </c>
    </row>
    <row r="20" spans="4:5">
      <c r="D20" s="74" t="s">
        <v>30</v>
      </c>
      <c r="E20" s="71" t="s">
        <v>909</v>
      </c>
    </row>
    <row r="21" spans="4:5">
      <c r="D21" s="74" t="s">
        <v>30</v>
      </c>
      <c r="E21" s="71" t="s">
        <v>910</v>
      </c>
    </row>
    <row r="22" spans="4:5">
      <c r="D22" s="74" t="s">
        <v>890</v>
      </c>
      <c r="E22" s="70" t="s">
        <v>886</v>
      </c>
    </row>
    <row r="23" spans="4:5">
      <c r="D23" s="74" t="s">
        <v>890</v>
      </c>
      <c r="E23" s="71" t="s">
        <v>891</v>
      </c>
    </row>
    <row r="24" spans="4:5">
      <c r="D24" s="74" t="s">
        <v>890</v>
      </c>
      <c r="E24" s="71" t="s">
        <v>892</v>
      </c>
    </row>
    <row r="25" spans="4:5">
      <c r="D25" s="74" t="s">
        <v>890</v>
      </c>
      <c r="E25" s="71" t="s">
        <v>893</v>
      </c>
    </row>
    <row r="26" spans="4:5">
      <c r="D26" s="74" t="s">
        <v>890</v>
      </c>
      <c r="E26" s="71" t="s">
        <v>894</v>
      </c>
    </row>
    <row r="27" spans="4:5">
      <c r="D27" s="74" t="s">
        <v>890</v>
      </c>
      <c r="E27" s="71" t="s">
        <v>895</v>
      </c>
    </row>
    <row r="29" spans="4:5">
      <c r="D29" s="74" t="s">
        <v>38</v>
      </c>
      <c r="E29" s="74" t="s">
        <v>913</v>
      </c>
    </row>
    <row r="30" spans="4:5">
      <c r="D30" s="74" t="s">
        <v>38</v>
      </c>
      <c r="E30" s="74" t="s">
        <v>912</v>
      </c>
    </row>
    <row r="31" spans="4:5">
      <c r="D31" s="74" t="s">
        <v>38</v>
      </c>
      <c r="E31" s="71" t="s">
        <v>914</v>
      </c>
    </row>
    <row r="32" spans="4:5">
      <c r="D32" s="74"/>
      <c r="E32" s="74"/>
    </row>
    <row r="33" spans="4:5">
      <c r="D33" s="74"/>
    </row>
    <row r="34" spans="4:5">
      <c r="D34" s="74" t="s">
        <v>915</v>
      </c>
      <c r="E34" s="74" t="s">
        <v>916</v>
      </c>
    </row>
    <row r="36" spans="4:5">
      <c r="D36" t="s">
        <v>917</v>
      </c>
      <c r="E36" s="71" t="s">
        <v>926</v>
      </c>
    </row>
    <row r="37" spans="4:5">
      <c r="D37" t="s">
        <v>917</v>
      </c>
      <c r="E37" s="71" t="s">
        <v>927</v>
      </c>
    </row>
    <row r="38" spans="4:5">
      <c r="D38" t="s">
        <v>917</v>
      </c>
      <c r="E38" s="71" t="s">
        <v>928</v>
      </c>
    </row>
    <row r="39" spans="4:5">
      <c r="D39" t="s">
        <v>917</v>
      </c>
      <c r="E39" s="71" t="s">
        <v>929</v>
      </c>
    </row>
    <row r="40" spans="4:5">
      <c r="D40" t="s">
        <v>917</v>
      </c>
      <c r="E40" s="71" t="s">
        <v>930</v>
      </c>
    </row>
    <row r="41" spans="4:5">
      <c r="D41" t="s">
        <v>917</v>
      </c>
      <c r="E41" s="71" t="s">
        <v>931</v>
      </c>
    </row>
    <row r="43" spans="4:5">
      <c r="D43" s="74" t="s">
        <v>925</v>
      </c>
      <c r="E43" s="74" t="s">
        <v>912</v>
      </c>
    </row>
    <row r="44" spans="4:5" ht="15.75">
      <c r="D44" s="76"/>
    </row>
    <row r="45" spans="4:5">
      <c r="D45" t="s">
        <v>933</v>
      </c>
      <c r="E45" s="69" t="s">
        <v>912</v>
      </c>
    </row>
    <row r="46" spans="4:5">
      <c r="D46" t="s">
        <v>933</v>
      </c>
      <c r="E46" s="71" t="s">
        <v>932</v>
      </c>
    </row>
    <row r="47" spans="4:5">
      <c r="E47" s="69"/>
    </row>
    <row r="48" spans="4:5" ht="15.75">
      <c r="E48" s="75"/>
    </row>
    <row r="50" spans="1:7">
      <c r="D50" t="s">
        <v>950</v>
      </c>
      <c r="E50" s="69" t="s">
        <v>954</v>
      </c>
    </row>
    <row r="51" spans="1:7">
      <c r="E51" s="71" t="s">
        <v>955</v>
      </c>
      <c r="F51" s="71"/>
      <c r="G51" s="71"/>
    </row>
    <row r="52" spans="1:7" ht="15.75">
      <c r="E52" s="71" t="s">
        <v>951</v>
      </c>
      <c r="F52" s="71"/>
      <c r="G52" s="71"/>
    </row>
    <row r="53" spans="1:7" ht="15.75">
      <c r="E53" s="71" t="s">
        <v>952</v>
      </c>
      <c r="F53" s="71"/>
      <c r="G53" s="71"/>
    </row>
    <row r="54" spans="1:7" ht="15.75">
      <c r="E54" s="71" t="s">
        <v>953</v>
      </c>
      <c r="F54" s="71"/>
      <c r="G54" s="71"/>
    </row>
    <row r="63" spans="1:7">
      <c r="A63" t="s">
        <v>922</v>
      </c>
      <c r="D63" s="74" t="s">
        <v>921</v>
      </c>
    </row>
    <row r="64" spans="1:7">
      <c r="A64" t="s">
        <v>922</v>
      </c>
      <c r="D64" s="74"/>
      <c r="E64" s="74"/>
    </row>
    <row r="65" spans="1:5">
      <c r="A65" t="s">
        <v>922</v>
      </c>
      <c r="D65" s="74" t="s">
        <v>923</v>
      </c>
      <c r="E65" s="74" t="s">
        <v>886</v>
      </c>
    </row>
    <row r="66" spans="1:5">
      <c r="A66" t="s">
        <v>922</v>
      </c>
      <c r="D66" s="74"/>
      <c r="E66" s="74"/>
    </row>
    <row r="67" spans="1:5">
      <c r="A67" t="s">
        <v>922</v>
      </c>
      <c r="D67" s="74" t="s">
        <v>924</v>
      </c>
      <c r="E67" s="74" t="s">
        <v>886</v>
      </c>
    </row>
    <row r="68" spans="1:5">
      <c r="A68" t="s">
        <v>922</v>
      </c>
      <c r="D68" s="74"/>
      <c r="E68" s="74"/>
    </row>
    <row r="69" spans="1:5">
      <c r="E69" s="74" t="s">
        <v>886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
  <sheetViews>
    <sheetView workbookViewId="0">
      <selection activeCell="H45" sqref="H45"/>
    </sheetView>
  </sheetViews>
  <sheetFormatPr defaultRowHeight="15"/>
  <sheetData>
    <row r="2" spans="3:4">
      <c r="C2" t="s">
        <v>917</v>
      </c>
    </row>
    <row r="5" spans="3:4" ht="15.75">
      <c r="C5" t="s">
        <v>920</v>
      </c>
      <c r="D5" s="66" t="s">
        <v>919</v>
      </c>
    </row>
    <row r="7" spans="3:4" ht="15.75">
      <c r="D7" s="68" t="s">
        <v>918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BB98A6-08AE-4ED2-9E6C-594C51982B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vt:i4>
      </vt:variant>
    </vt:vector>
  </HeadingPairs>
  <TitlesOfParts>
    <vt:vector size="43" baseType="lpstr">
      <vt:lpstr>stats</vt:lpstr>
      <vt:lpstr>loaded</vt:lpstr>
      <vt:lpstr>Sheet1</vt:lpstr>
      <vt:lpstr>coded</vt:lpstr>
      <vt:lpstr>code_mappings</vt:lpstr>
      <vt:lpstr>validations_listing</vt:lpstr>
      <vt:lpstr>NotesOnDataEntry</vt:lpstr>
      <vt:lpstr>atsi</vt:lpstr>
      <vt:lpstr>atsi_codes</vt:lpstr>
      <vt:lpstr>client</vt:lpstr>
      <vt:lpstr>client_codes</vt:lpstr>
      <vt:lpstr>cntry_codes</vt:lpstr>
      <vt:lpstr>countries</vt:lpstr>
      <vt:lpstr>stats!drug</vt:lpstr>
      <vt:lpstr>drug</vt:lpstr>
      <vt:lpstr>stats!drug_codes</vt:lpstr>
      <vt:lpstr>drug_codes</vt:lpstr>
      <vt:lpstr>validations_listing!HepCtreatmentmedicine</vt:lpstr>
      <vt:lpstr>inj</vt:lpstr>
      <vt:lpstr>inj_codes</vt:lpstr>
      <vt:lpstr>validations_listing!Injectingdrugusestatus</vt:lpstr>
      <vt:lpstr>lang</vt:lpstr>
      <vt:lpstr>lang_codes</vt:lpstr>
      <vt:lpstr>liv_ar</vt:lpstr>
      <vt:lpstr>liv_ar_codes</vt:lpstr>
      <vt:lpstr>mental</vt:lpstr>
      <vt:lpstr>mental_codes</vt:lpstr>
      <vt:lpstr>validations_listing!Mentalillness</vt:lpstr>
      <vt:lpstr>method</vt:lpstr>
      <vt:lpstr>method_codes</vt:lpstr>
      <vt:lpstr>MTT</vt:lpstr>
      <vt:lpstr>MTT_codes</vt:lpstr>
      <vt:lpstr>validations_listing!NRTmedicine</vt:lpstr>
      <vt:lpstr>validations_listing!Opioidoverdosereversal</vt:lpstr>
      <vt:lpstr>validations_listing!Othedrugofconcern</vt:lpstr>
      <vt:lpstr>reason</vt:lpstr>
      <vt:lpstr>reces_codes</vt:lpstr>
      <vt:lpstr>src_ref</vt:lpstr>
      <vt:lpstr>src_ref_codes</vt:lpstr>
      <vt:lpstr>TDS</vt:lpstr>
      <vt:lpstr>TDS_codes</vt:lpstr>
      <vt:lpstr>us_acc</vt:lpstr>
      <vt:lpstr>us_acc_codes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aftabmj</dc:creator>
  <cp:lastModifiedBy>Aftab MJ</cp:lastModifiedBy>
  <dcterms:created xsi:type="dcterms:W3CDTF">2019-07-19T10:22:58Z</dcterms:created>
  <dcterms:modified xsi:type="dcterms:W3CDTF">2019-11-15T04:18:59Z</dcterms:modified>
</cp:coreProperties>
</file>