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 activeTab="1"/>
  </bookViews>
  <sheets>
    <sheet name="Estimación del modelo" sheetId="1" r:id="rId1"/>
    <sheet name="SCResi" sheetId="2" r:id="rId2"/>
  </sheets>
  <definedNames>
    <definedName name="Beta">'Estimación del modelo'!$L$31:$L$33</definedName>
    <definedName name="Betat">SCResi!$F$20:$H$20</definedName>
    <definedName name="varresi">SCResi!$O$16</definedName>
    <definedName name="X">'Estimación del modelo'!$K$2:$M$9</definedName>
    <definedName name="Xt">'Estimación del modelo'!$B$11:$I$13</definedName>
    <definedName name="XtX">'Estimación del modelo'!$K$11:$M$13</definedName>
    <definedName name="XtXinv">'Estimación del modelo'!$G$31:$I$33</definedName>
    <definedName name="XtY">'Estimación del modelo'!$L$26:$L$28</definedName>
    <definedName name="Y">'Estimación del modelo'!$L$17:$L$24</definedName>
    <definedName name="Ybarra">SCResi!$O$5</definedName>
    <definedName name="Ybarrasqrd">SCResi!$O$6</definedName>
    <definedName name="Yt">SCResi!$B$12:$I$12</definedName>
    <definedName name="YtY">SCResi!$K$12</definedName>
  </definedNames>
  <calcPr calcId="125725"/>
</workbook>
</file>

<file path=xl/calcChain.xml><?xml version="1.0" encoding="utf-8"?>
<calcChain xmlns="http://schemas.openxmlformats.org/spreadsheetml/2006/main">
  <c r="O25" i="2"/>
  <c r="O22"/>
  <c r="O6"/>
  <c r="O5"/>
  <c r="D27" a="1"/>
  <c r="F29" s="1"/>
  <c r="K20"/>
  <c r="O9" s="1"/>
  <c r="O19" s="1"/>
  <c r="K18"/>
  <c r="K16"/>
  <c r="K16" a="1"/>
  <c r="K17" s="1"/>
  <c r="K12"/>
  <c r="O13" s="1"/>
  <c r="O16" s="1"/>
  <c r="J27" s="1"/>
  <c r="L26" i="1" a="1"/>
  <c r="L26" s="1"/>
  <c r="K11" a="1"/>
  <c r="K11" s="1"/>
  <c r="H27" i="2" l="1"/>
  <c r="H28"/>
  <c r="I29"/>
  <c r="I28"/>
  <c r="I27"/>
  <c r="H29"/>
  <c r="J29"/>
  <c r="J28"/>
  <c r="E27"/>
  <c r="D28"/>
  <c r="F28"/>
  <c r="E29"/>
  <c r="D27"/>
  <c r="F27"/>
  <c r="E28"/>
  <c r="D29"/>
  <c r="L27" i="1"/>
  <c r="L28"/>
  <c r="L13"/>
  <c r="M12"/>
  <c r="K12"/>
  <c r="L11"/>
  <c r="M13"/>
  <c r="K13"/>
  <c r="L12"/>
  <c r="M11"/>
  <c r="G31" l="1" a="1"/>
  <c r="G31"/>
  <c r="H33"/>
  <c r="G32"/>
  <c r="I33"/>
  <c r="H32"/>
  <c r="I32"/>
  <c r="H31"/>
  <c r="G33"/>
  <c r="I31"/>
  <c r="L31" l="1" a="1"/>
  <c r="L31" l="1"/>
  <c r="L32"/>
  <c r="L33"/>
</calcChain>
</file>

<file path=xl/sharedStrings.xml><?xml version="1.0" encoding="utf-8"?>
<sst xmlns="http://schemas.openxmlformats.org/spreadsheetml/2006/main" count="27" uniqueCount="23">
  <si>
    <t>X'</t>
  </si>
  <si>
    <t>X</t>
  </si>
  <si>
    <t>(X'X)</t>
  </si>
  <si>
    <t>Y</t>
  </si>
  <si>
    <t>(X'Y)</t>
  </si>
  <si>
    <t>Beta</t>
  </si>
  <si>
    <t>Y'</t>
  </si>
  <si>
    <t>(Y'Y)</t>
  </si>
  <si>
    <t>Beta'</t>
  </si>
  <si>
    <t>Beta'*(X'Y)</t>
  </si>
  <si>
    <t>SCResi</t>
  </si>
  <si>
    <t>VAR resi</t>
  </si>
  <si>
    <r>
      <t>(X'X)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</si>
  <si>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Var resi</t>
  </si>
  <si>
    <t>=</t>
  </si>
  <si>
    <t>*</t>
  </si>
  <si>
    <t xml:space="preserve">Σ = </t>
  </si>
  <si>
    <t>Y-barra</t>
  </si>
  <si>
    <t>Y-barra-sqrd</t>
  </si>
  <si>
    <t>SCReg</t>
  </si>
  <si>
    <t>R-sqrd</t>
  </si>
  <si>
    <t>R-sqrd-corr</t>
  </si>
  <si>
    <t>Fo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</si>
</sst>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_-;\-* #,##0.0000_-;_-* &quot;-&quot;??_-;_-@_-"/>
    <numFmt numFmtId="169" formatCode="_-* #,##0.00000_-;\-* #,##0.0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4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64" fontId="0" fillId="0" borderId="0" xfId="1" applyNumberFormat="1" applyFont="1"/>
    <xf numFmtId="0" fontId="0" fillId="0" borderId="10" xfId="0" applyBorder="1"/>
    <xf numFmtId="0" fontId="0" fillId="0" borderId="9" xfId="0" applyBorder="1"/>
    <xf numFmtId="166" fontId="0" fillId="0" borderId="2" xfId="1" applyNumberFormat="1" applyFon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0" fillId="0" borderId="0" xfId="1" applyNumberFormat="1" applyFont="1"/>
    <xf numFmtId="0" fontId="2" fillId="0" borderId="11" xfId="0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6" fontId="2" fillId="0" borderId="12" xfId="1" applyNumberFormat="1" applyFont="1" applyBorder="1"/>
    <xf numFmtId="43" fontId="0" fillId="0" borderId="6" xfId="1" applyFont="1" applyBorder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4" xfId="1" applyNumberFormat="1" applyFont="1" applyBorder="1"/>
    <xf numFmtId="166" fontId="0" fillId="0" borderId="2" xfId="1" applyNumberFormat="1" applyFont="1" applyBorder="1"/>
    <xf numFmtId="166" fontId="0" fillId="0" borderId="3" xfId="1" applyNumberFormat="1" applyFont="1" applyBorder="1" applyAlignment="1">
      <alignment horizontal="center"/>
    </xf>
    <xf numFmtId="166" fontId="0" fillId="0" borderId="5" xfId="1" applyNumberFormat="1" applyFont="1" applyBorder="1"/>
    <xf numFmtId="0" fontId="2" fillId="0" borderId="13" xfId="0" applyFont="1" applyBorder="1"/>
    <xf numFmtId="43" fontId="2" fillId="0" borderId="14" xfId="1" applyFont="1" applyBorder="1"/>
    <xf numFmtId="0" fontId="2" fillId="0" borderId="15" xfId="0" applyFont="1" applyBorder="1"/>
    <xf numFmtId="43" fontId="2" fillId="0" borderId="16" xfId="1" applyFont="1" applyBorder="1"/>
    <xf numFmtId="169" fontId="2" fillId="0" borderId="12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opLeftCell="A16" workbookViewId="0">
      <selection activeCell="E31" sqref="E31:I33"/>
    </sheetView>
  </sheetViews>
  <sheetFormatPr baseColWidth="10" defaultRowHeight="15"/>
  <cols>
    <col min="2" max="11" width="5.7109375" style="1" customWidth="1"/>
    <col min="12" max="12" width="9" style="1" bestFit="1" customWidth="1"/>
    <col min="13" max="13" width="5.7109375" style="1" customWidth="1"/>
  </cols>
  <sheetData>
    <row r="1" spans="1:15">
      <c r="I1" s="9"/>
      <c r="L1" s="13" t="s">
        <v>1</v>
      </c>
    </row>
    <row r="2" spans="1:15">
      <c r="I2" s="9"/>
      <c r="J2" s="9"/>
      <c r="K2" s="8">
        <v>1</v>
      </c>
      <c r="L2" s="1">
        <v>4</v>
      </c>
      <c r="M2" s="5">
        <v>2</v>
      </c>
      <c r="O2" s="16"/>
    </row>
    <row r="3" spans="1:15">
      <c r="I3" s="9"/>
      <c r="J3" s="6"/>
      <c r="K3" s="1">
        <v>1</v>
      </c>
      <c r="L3" s="1">
        <v>5</v>
      </c>
      <c r="M3" s="6">
        <v>2</v>
      </c>
      <c r="O3" s="16"/>
    </row>
    <row r="4" spans="1:15">
      <c r="I4" s="9"/>
      <c r="J4" s="6"/>
      <c r="K4" s="1">
        <v>1</v>
      </c>
      <c r="L4" s="1">
        <v>7</v>
      </c>
      <c r="M4" s="6">
        <v>8</v>
      </c>
      <c r="O4" s="16"/>
    </row>
    <row r="5" spans="1:15">
      <c r="I5" s="9"/>
      <c r="J5" s="6"/>
      <c r="K5" s="1">
        <v>1</v>
      </c>
      <c r="L5" s="1">
        <v>7</v>
      </c>
      <c r="M5" s="6">
        <v>8</v>
      </c>
      <c r="O5" s="16"/>
    </row>
    <row r="6" spans="1:15">
      <c r="I6" s="9"/>
      <c r="J6" s="6"/>
      <c r="K6" s="1">
        <v>1</v>
      </c>
      <c r="L6" s="1">
        <v>9</v>
      </c>
      <c r="M6" s="6">
        <v>6</v>
      </c>
      <c r="O6" s="16"/>
    </row>
    <row r="7" spans="1:15">
      <c r="I7" s="9"/>
      <c r="J7" s="6"/>
      <c r="K7" s="1">
        <v>1</v>
      </c>
      <c r="L7" s="1">
        <v>10</v>
      </c>
      <c r="M7" s="6">
        <v>6</v>
      </c>
      <c r="O7" s="16"/>
    </row>
    <row r="8" spans="1:15">
      <c r="I8" s="9"/>
      <c r="J8" s="6"/>
      <c r="K8" s="1">
        <v>1</v>
      </c>
      <c r="L8" s="1">
        <v>11</v>
      </c>
      <c r="M8" s="6">
        <v>4</v>
      </c>
      <c r="O8" s="16"/>
    </row>
    <row r="9" spans="1:15">
      <c r="B9" s="9"/>
      <c r="I9" s="9"/>
      <c r="J9" s="6"/>
      <c r="K9" s="2">
        <v>1</v>
      </c>
      <c r="L9" s="1">
        <v>12</v>
      </c>
      <c r="M9" s="7">
        <v>4</v>
      </c>
      <c r="O9" s="16"/>
    </row>
    <row r="10" spans="1:15">
      <c r="B10" s="2"/>
      <c r="I10" s="2"/>
      <c r="J10" s="9"/>
      <c r="K10" s="10"/>
      <c r="M10" s="10"/>
      <c r="O10" s="16"/>
    </row>
    <row r="11" spans="1:15">
      <c r="A11" s="3"/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5">
        <v>1</v>
      </c>
      <c r="J11" s="11"/>
      <c r="K11" s="1">
        <f t="array" ref="K11:M13">+MMULT(Xt,X)</f>
        <v>8</v>
      </c>
      <c r="L11" s="1">
        <v>65</v>
      </c>
      <c r="M11" s="5">
        <v>40</v>
      </c>
      <c r="O11" s="16"/>
    </row>
    <row r="12" spans="1:15">
      <c r="A12" s="12" t="s">
        <v>0</v>
      </c>
      <c r="B12" s="1">
        <v>4</v>
      </c>
      <c r="C12" s="1">
        <v>5</v>
      </c>
      <c r="D12" s="1">
        <v>7</v>
      </c>
      <c r="E12" s="1">
        <v>7</v>
      </c>
      <c r="F12" s="1">
        <v>9</v>
      </c>
      <c r="G12" s="1">
        <v>10</v>
      </c>
      <c r="H12" s="1">
        <v>11</v>
      </c>
      <c r="I12" s="6">
        <v>12</v>
      </c>
      <c r="J12" s="11"/>
      <c r="K12" s="1">
        <v>65</v>
      </c>
      <c r="L12" s="1">
        <v>585</v>
      </c>
      <c r="M12" s="6">
        <v>336</v>
      </c>
      <c r="N12" s="13" t="s">
        <v>2</v>
      </c>
      <c r="O12" s="16"/>
    </row>
    <row r="13" spans="1:15">
      <c r="A13" s="3"/>
      <c r="B13" s="4">
        <v>2</v>
      </c>
      <c r="C13" s="1">
        <v>2</v>
      </c>
      <c r="D13" s="1">
        <v>8</v>
      </c>
      <c r="E13" s="1">
        <v>8</v>
      </c>
      <c r="F13" s="1">
        <v>6</v>
      </c>
      <c r="G13" s="1">
        <v>6</v>
      </c>
      <c r="H13" s="1">
        <v>4</v>
      </c>
      <c r="I13" s="7">
        <v>4</v>
      </c>
      <c r="J13" s="11"/>
      <c r="K13" s="4">
        <v>40</v>
      </c>
      <c r="L13" s="1">
        <v>336</v>
      </c>
      <c r="M13" s="7">
        <v>240</v>
      </c>
      <c r="O13" s="16"/>
    </row>
    <row r="14" spans="1:15">
      <c r="O14" s="16"/>
    </row>
    <row r="15" spans="1:15">
      <c r="O15" s="16"/>
    </row>
    <row r="16" spans="1:15">
      <c r="K16" s="14"/>
      <c r="L16" s="13" t="s">
        <v>3</v>
      </c>
      <c r="M16" s="14"/>
    </row>
    <row r="17" spans="1:14">
      <c r="J17" s="6"/>
      <c r="L17" s="1">
        <v>19</v>
      </c>
      <c r="M17" s="5"/>
    </row>
    <row r="18" spans="1:14">
      <c r="J18" s="6"/>
      <c r="L18" s="1">
        <v>16</v>
      </c>
      <c r="M18" s="6"/>
    </row>
    <row r="19" spans="1:14">
      <c r="J19" s="6"/>
      <c r="L19" s="1">
        <v>20</v>
      </c>
      <c r="M19" s="6"/>
    </row>
    <row r="20" spans="1:14">
      <c r="J20" s="6"/>
      <c r="L20" s="1">
        <v>22</v>
      </c>
      <c r="M20" s="6"/>
    </row>
    <row r="21" spans="1:14">
      <c r="J21" s="6"/>
      <c r="L21" s="1">
        <v>18</v>
      </c>
      <c r="M21" s="6"/>
    </row>
    <row r="22" spans="1:14">
      <c r="J22" s="6"/>
      <c r="L22" s="1">
        <v>15</v>
      </c>
      <c r="M22" s="6"/>
    </row>
    <row r="23" spans="1:14">
      <c r="J23" s="6"/>
      <c r="L23" s="1">
        <v>12</v>
      </c>
      <c r="M23" s="6"/>
    </row>
    <row r="24" spans="1:14">
      <c r="K24" s="4"/>
      <c r="L24" s="1">
        <v>13</v>
      </c>
      <c r="M24" s="7"/>
    </row>
    <row r="25" spans="1:14">
      <c r="B25" s="2"/>
      <c r="K25" s="10"/>
      <c r="M25" s="10"/>
    </row>
    <row r="26" spans="1:14">
      <c r="A26" s="3"/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5">
        <v>1</v>
      </c>
      <c r="J26" s="6"/>
      <c r="L26" s="1">
        <f t="array" ref="L26:L28">+MMULT(Xt,Y)</f>
        <v>135</v>
      </c>
      <c r="M26" s="5"/>
    </row>
    <row r="27" spans="1:14">
      <c r="A27" s="12" t="s">
        <v>0</v>
      </c>
      <c r="B27" s="1">
        <v>4</v>
      </c>
      <c r="C27" s="1">
        <v>5</v>
      </c>
      <c r="D27" s="1">
        <v>7</v>
      </c>
      <c r="E27" s="1">
        <v>7</v>
      </c>
      <c r="F27" s="1">
        <v>9</v>
      </c>
      <c r="G27" s="1">
        <v>10</v>
      </c>
      <c r="H27" s="1">
        <v>11</v>
      </c>
      <c r="I27" s="6">
        <v>12</v>
      </c>
      <c r="J27" s="6"/>
      <c r="L27" s="1">
        <v>1050</v>
      </c>
      <c r="M27" s="6"/>
      <c r="N27" s="13" t="s">
        <v>4</v>
      </c>
    </row>
    <row r="28" spans="1:14">
      <c r="A28" s="3"/>
      <c r="B28" s="4">
        <v>2</v>
      </c>
      <c r="C28" s="1">
        <v>2</v>
      </c>
      <c r="D28" s="1">
        <v>8</v>
      </c>
      <c r="E28" s="1">
        <v>8</v>
      </c>
      <c r="F28" s="1">
        <v>6</v>
      </c>
      <c r="G28" s="1">
        <v>6</v>
      </c>
      <c r="H28" s="1">
        <v>4</v>
      </c>
      <c r="I28" s="7">
        <v>4</v>
      </c>
      <c r="K28" s="4"/>
      <c r="L28" s="1">
        <v>704</v>
      </c>
      <c r="M28" s="7"/>
    </row>
    <row r="30" spans="1:14">
      <c r="G30" s="2"/>
    </row>
    <row r="31" spans="1:14">
      <c r="F31" s="6"/>
      <c r="G31" s="21">
        <f t="array" ref="G31:I33">+MINVERSE(XtX)</f>
        <v>1.5961002785515317</v>
      </c>
      <c r="H31" s="21">
        <v>-0.12534818941504178</v>
      </c>
      <c r="I31" s="22">
        <v>-9.0529247910863461E-2</v>
      </c>
      <c r="J31" s="11"/>
      <c r="K31" s="15"/>
      <c r="L31" s="27">
        <f t="array" ref="L31:L33">+MMULT(XtXinv,XtY)</f>
        <v>20.125348189415014</v>
      </c>
      <c r="M31" s="5"/>
    </row>
    <row r="32" spans="1:14" ht="17.25">
      <c r="E32" s="20" t="s">
        <v>12</v>
      </c>
      <c r="F32" s="20"/>
      <c r="G32" s="23">
        <v>-0.12534818941504175</v>
      </c>
      <c r="H32" s="21">
        <v>1.8570102135561747E-2</v>
      </c>
      <c r="I32" s="24">
        <v>-5.1067780872794859E-3</v>
      </c>
      <c r="J32" s="11"/>
      <c r="L32" s="27">
        <v>-1.0185701021355595</v>
      </c>
      <c r="M32" s="6"/>
      <c r="N32" s="13" t="s">
        <v>5</v>
      </c>
    </row>
    <row r="33" spans="7:13">
      <c r="G33" s="25">
        <v>-9.0529247910863503E-2</v>
      </c>
      <c r="H33" s="21">
        <v>-5.1067780872794816E-3</v>
      </c>
      <c r="I33" s="26">
        <v>2.6404363974001855E-2</v>
      </c>
      <c r="J33" s="11"/>
      <c r="K33" s="4"/>
      <c r="L33" s="27">
        <v>1.0051067780872778</v>
      </c>
      <c r="M33" s="7"/>
    </row>
  </sheetData>
  <mergeCells count="1">
    <mergeCell ref="E32:F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tabSelected="1" topLeftCell="A10" workbookViewId="0">
      <selection activeCell="K23" sqref="K23"/>
    </sheetView>
  </sheetViews>
  <sheetFormatPr baseColWidth="10" defaultRowHeight="15"/>
  <cols>
    <col min="2" max="13" width="9.140625" customWidth="1"/>
    <col min="14" max="14" width="11.85546875" bestFit="1" customWidth="1"/>
    <col min="15" max="15" width="10.85546875" bestFit="1" customWidth="1"/>
  </cols>
  <sheetData>
    <row r="1" spans="1:15">
      <c r="J1" s="14"/>
      <c r="K1" s="17" t="s">
        <v>3</v>
      </c>
      <c r="L1" s="14"/>
    </row>
    <row r="2" spans="1:15">
      <c r="J2" s="8"/>
      <c r="K2" s="1">
        <v>19</v>
      </c>
      <c r="L2" s="5"/>
    </row>
    <row r="3" spans="1:15">
      <c r="J3" s="18"/>
      <c r="K3" s="1">
        <v>16</v>
      </c>
      <c r="L3" s="6"/>
    </row>
    <row r="4" spans="1:15" ht="15.75" thickBot="1">
      <c r="J4" s="18"/>
      <c r="K4" s="1">
        <v>20</v>
      </c>
      <c r="L4" s="6"/>
    </row>
    <row r="5" spans="1:15">
      <c r="J5" s="18"/>
      <c r="K5" s="1">
        <v>22</v>
      </c>
      <c r="L5" s="6"/>
      <c r="N5" s="52" t="s">
        <v>17</v>
      </c>
      <c r="O5" s="53">
        <f>+AVERAGE(Y)</f>
        <v>16.875</v>
      </c>
    </row>
    <row r="6" spans="1:15" ht="15.75" thickBot="1">
      <c r="J6" s="18"/>
      <c r="K6" s="1">
        <v>18</v>
      </c>
      <c r="L6" s="6"/>
      <c r="N6" s="54" t="s">
        <v>18</v>
      </c>
      <c r="O6" s="55">
        <f>+O5^2</f>
        <v>284.765625</v>
      </c>
    </row>
    <row r="7" spans="1:15" ht="15.75" thickBot="1">
      <c r="J7" s="18"/>
      <c r="K7" s="1">
        <v>15</v>
      </c>
      <c r="L7" s="6"/>
    </row>
    <row r="8" spans="1:15">
      <c r="J8" s="18"/>
      <c r="K8" s="1">
        <v>12</v>
      </c>
      <c r="L8" s="6"/>
      <c r="O8" s="40" t="s">
        <v>19</v>
      </c>
    </row>
    <row r="9" spans="1:15" ht="15.75" thickBot="1">
      <c r="J9" s="4"/>
      <c r="K9" s="1">
        <v>13</v>
      </c>
      <c r="L9" s="7"/>
      <c r="O9" s="41">
        <f>+K20-8*Ybarrasqrd</f>
        <v>76.893570102132799</v>
      </c>
    </row>
    <row r="10" spans="1:15">
      <c r="B10" s="28"/>
      <c r="I10" s="28"/>
      <c r="J10" s="35"/>
      <c r="L10" s="35"/>
    </row>
    <row r="11" spans="1:15" ht="15.75" thickBot="1">
      <c r="A11" s="3"/>
      <c r="I11" s="30"/>
      <c r="L11" s="16"/>
    </row>
    <row r="12" spans="1:15">
      <c r="A12" s="12" t="s">
        <v>6</v>
      </c>
      <c r="B12" s="1">
        <v>19</v>
      </c>
      <c r="C12" s="1">
        <v>16</v>
      </c>
      <c r="D12" s="1">
        <v>20</v>
      </c>
      <c r="E12" s="1">
        <v>22</v>
      </c>
      <c r="F12" s="1">
        <v>18</v>
      </c>
      <c r="G12" s="1">
        <v>15</v>
      </c>
      <c r="H12" s="1">
        <v>12</v>
      </c>
      <c r="I12" s="6">
        <v>13</v>
      </c>
      <c r="K12" s="19">
        <f>+MMULT(Yt,Y)</f>
        <v>2363</v>
      </c>
      <c r="L12" s="16"/>
      <c r="M12" s="17" t="s">
        <v>7</v>
      </c>
      <c r="O12" s="40" t="s">
        <v>10</v>
      </c>
    </row>
    <row r="13" spans="1:15" ht="15.75" thickBot="1">
      <c r="A13" s="3"/>
      <c r="B13" s="29"/>
      <c r="I13" s="31"/>
      <c r="J13" s="34"/>
      <c r="L13" s="16"/>
      <c r="O13" s="41">
        <f>+K12-K20</f>
        <v>7.9814298978672014</v>
      </c>
    </row>
    <row r="14" spans="1:15" ht="15.75" thickBot="1"/>
    <row r="15" spans="1:15">
      <c r="F15" s="27"/>
      <c r="J15" s="28"/>
      <c r="O15" s="40" t="s">
        <v>11</v>
      </c>
    </row>
    <row r="16" spans="1:15" ht="15.75" thickBot="1">
      <c r="F16" s="27"/>
      <c r="I16" s="3"/>
      <c r="J16" s="1"/>
      <c r="K16" s="1">
        <f t="array" ref="K16:K18">+MMULT(Xt,Y)</f>
        <v>135</v>
      </c>
      <c r="L16" s="5"/>
      <c r="O16" s="42">
        <f>+O13/(8-3)</f>
        <v>1.5962859795734403</v>
      </c>
    </row>
    <row r="17" spans="1:15" ht="15.75" thickBot="1">
      <c r="F17" s="27"/>
      <c r="I17" s="3"/>
      <c r="J17" s="1"/>
      <c r="K17" s="1">
        <v>1050</v>
      </c>
      <c r="L17" s="6"/>
      <c r="M17" s="17" t="s">
        <v>4</v>
      </c>
    </row>
    <row r="18" spans="1:15">
      <c r="F18" s="28"/>
      <c r="H18" s="28"/>
      <c r="J18" s="4"/>
      <c r="K18" s="1">
        <v>704</v>
      </c>
      <c r="L18" s="7"/>
      <c r="O18" s="40" t="s">
        <v>20</v>
      </c>
    </row>
    <row r="19" spans="1:15" ht="15.75" thickBot="1">
      <c r="E19" s="3"/>
      <c r="H19" s="30"/>
      <c r="O19" s="56">
        <f>+O9/(O9+O13)</f>
        <v>0.90596253434029805</v>
      </c>
    </row>
    <row r="20" spans="1:15" ht="15.75" thickBot="1">
      <c r="D20" s="20" t="s">
        <v>8</v>
      </c>
      <c r="E20" s="38"/>
      <c r="F20" s="27">
        <v>20.125348189415014</v>
      </c>
      <c r="G20" s="27">
        <v>-1.0185701021355595</v>
      </c>
      <c r="H20" s="36">
        <v>1.0051067780872778</v>
      </c>
      <c r="K20" s="33">
        <f>+MMULT(Betat,XtY)</f>
        <v>2355.0185701021328</v>
      </c>
      <c r="M20" s="17" t="s">
        <v>9</v>
      </c>
    </row>
    <row r="21" spans="1:15">
      <c r="E21" s="3"/>
      <c r="F21" s="29"/>
      <c r="G21" s="27"/>
      <c r="H21" s="37"/>
      <c r="O21" s="40" t="s">
        <v>21</v>
      </c>
    </row>
    <row r="22" spans="1:15" ht="15.75" thickBot="1">
      <c r="G22" s="27"/>
      <c r="H22" s="27"/>
      <c r="O22" s="56">
        <f>1-(1.4)*(1-O19)</f>
        <v>0.86834754807641734</v>
      </c>
    </row>
    <row r="23" spans="1:15" ht="15.75" thickBot="1"/>
    <row r="24" spans="1:15">
      <c r="O24" s="40" t="s">
        <v>22</v>
      </c>
    </row>
    <row r="25" spans="1:15" ht="15.75" thickBot="1">
      <c r="L25" s="44"/>
      <c r="O25" s="56">
        <f>+(O9/2)/(O13/5)</f>
        <v>24.085148615625975</v>
      </c>
    </row>
    <row r="26" spans="1:15" ht="17.25">
      <c r="E26" s="17" t="s">
        <v>12</v>
      </c>
      <c r="J26" s="28"/>
    </row>
    <row r="27" spans="1:15">
      <c r="D27" s="43">
        <f t="array" ref="D27:F29">+MINVERSE(XtX)</f>
        <v>1.5961002785515317</v>
      </c>
      <c r="E27" s="21">
        <v>-0.12534818941504178</v>
      </c>
      <c r="F27" s="22">
        <v>-9.0529247910863461E-2</v>
      </c>
      <c r="G27" s="32"/>
      <c r="H27" s="46">
        <f>+D27*varresi</f>
        <v>2.5478324966450727</v>
      </c>
      <c r="I27" s="47">
        <f>+E27*varresi</f>
        <v>-0.2000915573281471</v>
      </c>
      <c r="J27" s="48">
        <f>+F27*varresi</f>
        <v>-0.14451056918143951</v>
      </c>
    </row>
    <row r="28" spans="1:15">
      <c r="A28" s="45" t="s">
        <v>16</v>
      </c>
      <c r="B28" s="1" t="s">
        <v>13</v>
      </c>
      <c r="C28" s="1" t="s">
        <v>15</v>
      </c>
      <c r="D28" s="23">
        <v>-0.12534818941504175</v>
      </c>
      <c r="E28" s="21">
        <v>1.8570102135561747E-2</v>
      </c>
      <c r="F28" s="24">
        <v>-5.1067780872794859E-3</v>
      </c>
      <c r="G28" s="11" t="s">
        <v>14</v>
      </c>
      <c r="H28" s="39">
        <f>+D28*varresi</f>
        <v>-0.20009155732814707</v>
      </c>
      <c r="I28" s="39">
        <f>+E28*varresi</f>
        <v>2.9643193678244018E-2</v>
      </c>
      <c r="J28" s="49">
        <f>+F28*varresi</f>
        <v>-8.1518782615171148E-3</v>
      </c>
    </row>
    <row r="29" spans="1:15">
      <c r="D29" s="25">
        <v>-9.0529247910863503E-2</v>
      </c>
      <c r="E29" s="21">
        <v>-5.1067780872794816E-3</v>
      </c>
      <c r="F29" s="26">
        <v>2.6404363974001855E-2</v>
      </c>
      <c r="G29" s="32"/>
      <c r="H29" s="50">
        <f>+D29*varresi</f>
        <v>-0.14451056918143956</v>
      </c>
      <c r="I29" s="27">
        <f>+E29*varresi</f>
        <v>-8.1518782615171079E-3</v>
      </c>
      <c r="J29" s="51">
        <f>+F29*varresi</f>
        <v>4.2148916011253208E-2</v>
      </c>
    </row>
  </sheetData>
  <mergeCells count="1">
    <mergeCell ref="D20:E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13</vt:i4>
      </vt:variant>
    </vt:vector>
  </HeadingPairs>
  <TitlesOfParts>
    <vt:vector size="15" baseType="lpstr">
      <vt:lpstr>Estimación del modelo</vt:lpstr>
      <vt:lpstr>SCResi</vt:lpstr>
      <vt:lpstr>Beta</vt:lpstr>
      <vt:lpstr>Betat</vt:lpstr>
      <vt:lpstr>varresi</vt:lpstr>
      <vt:lpstr>X</vt:lpstr>
      <vt:lpstr>Xt</vt:lpstr>
      <vt:lpstr>XtX</vt:lpstr>
      <vt:lpstr>XtXinv</vt:lpstr>
      <vt:lpstr>XtY</vt:lpstr>
      <vt:lpstr>Y</vt:lpstr>
      <vt:lpstr>Ybarra</vt:lpstr>
      <vt:lpstr>Ybarrasqrd</vt:lpstr>
      <vt:lpstr>Yt</vt:lpstr>
      <vt:lpstr>YtY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Czarnievicz</dc:creator>
  <cp:lastModifiedBy>Daniel Czarnievicz</cp:lastModifiedBy>
  <dcterms:created xsi:type="dcterms:W3CDTF">2015-09-05T19:07:33Z</dcterms:created>
  <dcterms:modified xsi:type="dcterms:W3CDTF">2015-09-05T20:48:06Z</dcterms:modified>
</cp:coreProperties>
</file>