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Ejercicio 1" sheetId="1" r:id="rId1"/>
  </sheets>
  <definedNames>
    <definedName name="P">'Ejercicio 1'!$C$26:$F$29</definedName>
    <definedName name="PINV">'Ejercicio 1'!$J$31:$M$34</definedName>
    <definedName name="Pt">'Ejercicio 1'!$J$26:$M$29</definedName>
    <definedName name="V">'Ejercicio 1'!$K$3:$N$6</definedName>
    <definedName name="VINV">'Ejercicio 1'!$Y$3:$AB$6</definedName>
    <definedName name="X">'Ejercicio 1'!$C$3:$E$6</definedName>
    <definedName name="XAST">'Ejercicio 1'!$F$36:$H$39</definedName>
    <definedName name="XASTt">'Ejercicio 1'!$K$36:$N$38</definedName>
    <definedName name="XASTtXAST">'Ejercicio 1'!$C$41:$E$43</definedName>
    <definedName name="XASTtXASTINV">'Ejercicio 1'!$I$41:$K$43</definedName>
    <definedName name="XASTtYAST">'Ejercicio 1'!$N$41:$N$43</definedName>
    <definedName name="Xt">'Ejercicio 1'!$C$9:$F$11</definedName>
    <definedName name="Y">'Ejercicio 1'!$H$3:$H$6</definedName>
    <definedName name="YAST">'Ejercicio 1'!$C$36:$C$39</definedName>
  </definedNames>
  <calcPr calcId="125725"/>
</workbook>
</file>

<file path=xl/calcChain.xml><?xml version="1.0" encoding="utf-8"?>
<calcChain xmlns="http://schemas.openxmlformats.org/spreadsheetml/2006/main">
  <c r="AA35" i="1"/>
  <c r="AA36" s="1"/>
  <c r="AA32" a="1"/>
  <c r="AA32" s="1"/>
  <c r="AB32"/>
  <c r="AD32"/>
  <c r="W32" a="1"/>
  <c r="W32"/>
  <c r="W33"/>
  <c r="W34"/>
  <c r="W35"/>
  <c r="S32" a="1"/>
  <c r="S32" s="1"/>
  <c r="T26" a="1"/>
  <c r="T26" s="1"/>
  <c r="Y3" a="1"/>
  <c r="Y3" s="1"/>
  <c r="M29"/>
  <c r="K27"/>
  <c r="F29"/>
  <c r="D27"/>
  <c r="C14" a="1"/>
  <c r="C14" s="1"/>
  <c r="M14" a="1"/>
  <c r="M14" s="1"/>
  <c r="T37" l="1"/>
  <c r="T38"/>
  <c r="T39"/>
  <c r="S38"/>
  <c r="S37"/>
  <c r="U37"/>
  <c r="U38"/>
  <c r="U39"/>
  <c r="S39"/>
  <c r="AC32"/>
  <c r="S35"/>
  <c r="S33"/>
  <c r="S34"/>
  <c r="U28"/>
  <c r="V27"/>
  <c r="T27"/>
  <c r="U26"/>
  <c r="V28"/>
  <c r="T28"/>
  <c r="U27"/>
  <c r="V26"/>
  <c r="S3" a="1"/>
  <c r="U6" s="1"/>
  <c r="AB6"/>
  <c r="AB4"/>
  <c r="AB5"/>
  <c r="AB3"/>
  <c r="Z6"/>
  <c r="Z5"/>
  <c r="Z4"/>
  <c r="Z3"/>
  <c r="AA6"/>
  <c r="Y6"/>
  <c r="AA5"/>
  <c r="Y5"/>
  <c r="AA4"/>
  <c r="Y4"/>
  <c r="S8" s="1" a="1"/>
  <c r="AA3"/>
  <c r="V6"/>
  <c r="J31" a="1"/>
  <c r="M31" s="1"/>
  <c r="V3"/>
  <c r="V4"/>
  <c r="V5"/>
  <c r="C31" a="1"/>
  <c r="C31" s="1"/>
  <c r="M15"/>
  <c r="D16"/>
  <c r="E15"/>
  <c r="C15"/>
  <c r="D14"/>
  <c r="M16"/>
  <c r="E16"/>
  <c r="C16"/>
  <c r="D15"/>
  <c r="E14"/>
  <c r="T6" l="1"/>
  <c r="T5"/>
  <c r="T4"/>
  <c r="T3"/>
  <c r="S3"/>
  <c r="U3"/>
  <c r="S5"/>
  <c r="U5"/>
  <c r="S4"/>
  <c r="S6"/>
  <c r="U4"/>
  <c r="S8"/>
  <c r="U8"/>
  <c r="S9"/>
  <c r="U9"/>
  <c r="S10"/>
  <c r="U10"/>
  <c r="T8"/>
  <c r="V8"/>
  <c r="T9"/>
  <c r="V9"/>
  <c r="T10"/>
  <c r="V10"/>
  <c r="L31"/>
  <c r="L32"/>
  <c r="L33"/>
  <c r="L34"/>
  <c r="K34"/>
  <c r="K32"/>
  <c r="M34"/>
  <c r="M32"/>
  <c r="J31"/>
  <c r="J32"/>
  <c r="J33"/>
  <c r="J34"/>
  <c r="K33"/>
  <c r="K31"/>
  <c r="F36" s="1" a="1"/>
  <c r="M33"/>
  <c r="E31"/>
  <c r="F31"/>
  <c r="E32"/>
  <c r="E33"/>
  <c r="E34"/>
  <c r="F32"/>
  <c r="F33"/>
  <c r="F34"/>
  <c r="C32"/>
  <c r="C33"/>
  <c r="C34"/>
  <c r="D31"/>
  <c r="D32"/>
  <c r="D33"/>
  <c r="D34"/>
  <c r="H14" a="1"/>
  <c r="H14" s="1"/>
  <c r="C36" l="1" a="1"/>
  <c r="C39" s="1"/>
  <c r="AD8" a="1"/>
  <c r="Y8" a="1"/>
  <c r="I16"/>
  <c r="J16"/>
  <c r="J15"/>
  <c r="H16"/>
  <c r="H15"/>
  <c r="I15"/>
  <c r="I14"/>
  <c r="J14"/>
  <c r="F36"/>
  <c r="H36"/>
  <c r="G37"/>
  <c r="F38"/>
  <c r="H38"/>
  <c r="G39"/>
  <c r="G36"/>
  <c r="F37"/>
  <c r="H37"/>
  <c r="G38"/>
  <c r="F39"/>
  <c r="H39"/>
  <c r="C19" l="1" a="1"/>
  <c r="C19" s="1"/>
  <c r="C38"/>
  <c r="C37"/>
  <c r="C36"/>
  <c r="AD8"/>
  <c r="AD10"/>
  <c r="AD9"/>
  <c r="Y8"/>
  <c r="AA8"/>
  <c r="Z9"/>
  <c r="Y10"/>
  <c r="AA10"/>
  <c r="Z8"/>
  <c r="Y9"/>
  <c r="AA9"/>
  <c r="Z10"/>
  <c r="K36" a="1"/>
  <c r="C21" l="1"/>
  <c r="C20"/>
  <c r="S20" s="1" a="1"/>
  <c r="U12" a="1"/>
  <c r="L36"/>
  <c r="N36"/>
  <c r="L37"/>
  <c r="N37"/>
  <c r="L38"/>
  <c r="N38"/>
  <c r="K36"/>
  <c r="M36"/>
  <c r="K37"/>
  <c r="M37"/>
  <c r="K38"/>
  <c r="M38"/>
  <c r="S20" l="1"/>
  <c r="S21"/>
  <c r="S23"/>
  <c r="S22"/>
  <c r="U12"/>
  <c r="W12"/>
  <c r="V13"/>
  <c r="U14"/>
  <c r="W14"/>
  <c r="V12"/>
  <c r="U13"/>
  <c r="W13"/>
  <c r="V14"/>
  <c r="C41" a="1"/>
  <c r="E41" s="1"/>
  <c r="N41" a="1"/>
  <c r="W20" l="1" a="1"/>
  <c r="C41"/>
  <c r="C42"/>
  <c r="I41" s="1" a="1"/>
  <c r="I41" s="1"/>
  <c r="D43"/>
  <c r="E43"/>
  <c r="AB12" a="1"/>
  <c r="E42"/>
  <c r="D41"/>
  <c r="D42"/>
  <c r="C43"/>
  <c r="N41"/>
  <c r="N43"/>
  <c r="N42"/>
  <c r="W20" l="1"/>
  <c r="W21"/>
  <c r="W23"/>
  <c r="W22"/>
  <c r="AB12"/>
  <c r="AB14"/>
  <c r="AB13"/>
  <c r="K42"/>
  <c r="J41"/>
  <c r="I43"/>
  <c r="K41"/>
  <c r="J43"/>
  <c r="I42"/>
  <c r="K43"/>
  <c r="J42"/>
  <c r="AA20" l="1" a="1"/>
  <c r="AA20" s="1"/>
  <c r="AB20"/>
  <c r="AC20"/>
  <c r="C46" a="1"/>
  <c r="C46" s="1"/>
  <c r="AD20" l="1"/>
  <c r="AA23" s="1"/>
  <c r="AA24" s="1"/>
  <c r="Z26" s="1" a="1"/>
  <c r="C48"/>
  <c r="C47"/>
  <c r="Z26" l="1"/>
  <c r="AB26"/>
  <c r="AA27"/>
  <c r="Z28"/>
  <c r="AB28"/>
  <c r="AA26"/>
  <c r="Z27"/>
  <c r="AB27"/>
  <c r="AA28"/>
</calcChain>
</file>

<file path=xl/sharedStrings.xml><?xml version="1.0" encoding="utf-8"?>
<sst xmlns="http://schemas.openxmlformats.org/spreadsheetml/2006/main" count="84" uniqueCount="47">
  <si>
    <t>X =</t>
  </si>
  <si>
    <t>Y =</t>
  </si>
  <si>
    <t>V =</t>
  </si>
  <si>
    <t>X' =</t>
  </si>
  <si>
    <t xml:space="preserve">(X'X) = </t>
  </si>
  <si>
    <t>4x3</t>
  </si>
  <si>
    <t>3x4</t>
  </si>
  <si>
    <t>3x3</t>
  </si>
  <si>
    <t xml:space="preserve">(X'Y) = </t>
  </si>
  <si>
    <t>3x1</t>
  </si>
  <si>
    <t>4x1</t>
  </si>
  <si>
    <t>4x4</t>
  </si>
  <si>
    <r>
      <t>(X'X)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 </t>
    </r>
  </si>
  <si>
    <t>PARTE B</t>
  </si>
  <si>
    <t>P =</t>
  </si>
  <si>
    <t>P' =</t>
  </si>
  <si>
    <r>
      <t>P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=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</si>
  <si>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</si>
  <si>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=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</si>
  <si>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'X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) = 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</si>
  <si>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' =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</si>
  <si>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'X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 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</si>
  <si>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'Y</t>
    </r>
    <r>
      <rPr>
        <b/>
        <vertAlign val="sub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=</t>
    </r>
  </si>
  <si>
    <t>PARTE C - Forma 1</t>
  </si>
  <si>
    <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</si>
  <si>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r>
      <t>(X'V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) = </t>
    </r>
  </si>
  <si>
    <r>
      <t>(X'V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X) = </t>
    </r>
  </si>
  <si>
    <r>
      <t>(X'V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Y) = </t>
    </r>
  </si>
  <si>
    <r>
      <t>(X'V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X)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 </t>
    </r>
  </si>
  <si>
    <t>PARTE C - Forma 2</t>
  </si>
  <si>
    <t>PARTE D</t>
  </si>
  <si>
    <t>Beta gorro =</t>
  </si>
  <si>
    <t>Beta gorro MCG =</t>
  </si>
  <si>
    <t>Xbeta =</t>
  </si>
  <si>
    <t>Mínimos Cuadrados Ordinarios</t>
  </si>
  <si>
    <t>ε gorro =</t>
  </si>
  <si>
    <t>ε gorro' * ε gorro =</t>
  </si>
  <si>
    <t>ε gorro trans =</t>
  </si>
  <si>
    <t xml:space="preserve">sigma gorro = </t>
  </si>
  <si>
    <t>n =</t>
  </si>
  <si>
    <t>k =</t>
  </si>
  <si>
    <t>Mínimos Cuadrados Generalizados</t>
  </si>
  <si>
    <r>
      <t>(X'V</t>
    </r>
    <r>
      <rPr>
        <b/>
        <sz val="11"/>
        <color theme="1"/>
        <rFont val="Calibri"/>
        <family val="2"/>
        <scheme val="minor"/>
      </rPr>
      <t>X)</t>
    </r>
    <r>
      <rPr>
        <b/>
        <sz val="11"/>
        <color theme="1"/>
        <rFont val="Calibri"/>
        <family val="2"/>
        <scheme val="minor"/>
      </rPr>
      <t xml:space="preserve"> = </t>
    </r>
  </si>
  <si>
    <t>VAR =</t>
  </si>
  <si>
    <t xml:space="preserve">Xbeta = </t>
  </si>
  <si>
    <t>1x4</t>
  </si>
  <si>
    <r>
      <t>ε gorro' * 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* ε gorro =</t>
    </r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</si>
</sst>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43" fontId="0" fillId="0" borderId="0" xfId="1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2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9"/>
  <sheetViews>
    <sheetView tabSelected="1" topLeftCell="G18" zoomScale="85" zoomScaleNormal="85" workbookViewId="0">
      <selection activeCell="Y43" sqref="Y43"/>
    </sheetView>
  </sheetViews>
  <sheetFormatPr baseColWidth="10" defaultRowHeight="15"/>
  <cols>
    <col min="1" max="15" width="8.5703125" customWidth="1"/>
    <col min="17" max="23" width="8.5703125" customWidth="1"/>
    <col min="24" max="24" width="9.140625" bestFit="1" customWidth="1"/>
    <col min="25" max="27" width="8.5703125" customWidth="1"/>
    <col min="28" max="28" width="9.42578125" bestFit="1" customWidth="1"/>
    <col min="29" max="29" width="9.140625" bestFit="1" customWidth="1"/>
    <col min="30" max="31" width="8.5703125" customWidth="1"/>
  </cols>
  <sheetData>
    <row r="1" spans="1:31" ht="15.75" thickBot="1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Q1" s="27" t="s">
        <v>29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</row>
    <row r="2" spans="1:3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>
      <c r="A3" s="9"/>
      <c r="B3" s="10"/>
      <c r="C3" s="1">
        <v>1</v>
      </c>
      <c r="D3" s="2">
        <v>0</v>
      </c>
      <c r="E3" s="3">
        <v>1</v>
      </c>
      <c r="F3" s="10"/>
      <c r="G3" s="10"/>
      <c r="H3" s="4">
        <v>1</v>
      </c>
      <c r="I3" s="10"/>
      <c r="J3" s="10"/>
      <c r="K3" s="1">
        <v>1</v>
      </c>
      <c r="L3" s="2">
        <v>0</v>
      </c>
      <c r="M3" s="2">
        <v>0</v>
      </c>
      <c r="N3" s="3">
        <v>0</v>
      </c>
      <c r="O3" s="11"/>
      <c r="Q3" s="9"/>
      <c r="R3" s="10"/>
      <c r="S3" s="1">
        <f t="array" ref="S3:V6">+MMULT(P,Pt)</f>
        <v>1</v>
      </c>
      <c r="T3" s="2">
        <v>0</v>
      </c>
      <c r="U3" s="2">
        <v>0</v>
      </c>
      <c r="V3" s="3">
        <v>0</v>
      </c>
      <c r="W3" s="10"/>
      <c r="X3" s="10"/>
      <c r="Y3" s="1">
        <f t="array" ref="Y3:AB6">+MINVERSE(V)</f>
        <v>1</v>
      </c>
      <c r="Z3" s="2">
        <v>0</v>
      </c>
      <c r="AA3" s="2">
        <v>0</v>
      </c>
      <c r="AB3" s="3">
        <v>0</v>
      </c>
      <c r="AC3" s="2"/>
      <c r="AD3" s="10"/>
      <c r="AE3" s="11"/>
    </row>
    <row r="4" spans="1:31" ht="17.25">
      <c r="A4" s="9"/>
      <c r="B4" s="12" t="s">
        <v>0</v>
      </c>
      <c r="C4" s="1">
        <v>1</v>
      </c>
      <c r="D4" s="2">
        <v>1</v>
      </c>
      <c r="E4" s="3">
        <v>1</v>
      </c>
      <c r="F4" s="10"/>
      <c r="G4" s="12" t="s">
        <v>1</v>
      </c>
      <c r="H4" s="4">
        <v>2</v>
      </c>
      <c r="I4" s="10"/>
      <c r="J4" s="12" t="s">
        <v>2</v>
      </c>
      <c r="K4" s="1">
        <v>0</v>
      </c>
      <c r="L4" s="2">
        <v>3</v>
      </c>
      <c r="M4" s="2">
        <v>0</v>
      </c>
      <c r="N4" s="3">
        <v>0</v>
      </c>
      <c r="O4" s="11"/>
      <c r="Q4" s="9"/>
      <c r="R4" s="12" t="s">
        <v>2</v>
      </c>
      <c r="S4" s="1">
        <v>0</v>
      </c>
      <c r="T4" s="2">
        <v>2.9999999999999996</v>
      </c>
      <c r="U4" s="2">
        <v>0</v>
      </c>
      <c r="V4" s="3">
        <v>0</v>
      </c>
      <c r="W4" s="10"/>
      <c r="X4" s="12" t="s">
        <v>24</v>
      </c>
      <c r="Y4" s="1">
        <v>0</v>
      </c>
      <c r="Z4" s="17">
        <v>0.33333333333333331</v>
      </c>
      <c r="AA4" s="2">
        <v>0</v>
      </c>
      <c r="AB4" s="3">
        <v>0</v>
      </c>
      <c r="AC4" s="2"/>
      <c r="AD4" s="10"/>
      <c r="AE4" s="11"/>
    </row>
    <row r="5" spans="1:31">
      <c r="A5" s="9"/>
      <c r="B5" s="2" t="s">
        <v>5</v>
      </c>
      <c r="C5" s="1">
        <v>1</v>
      </c>
      <c r="D5" s="2">
        <v>-1</v>
      </c>
      <c r="E5" s="3">
        <v>2</v>
      </c>
      <c r="F5" s="10"/>
      <c r="G5" s="2" t="s">
        <v>10</v>
      </c>
      <c r="H5" s="4">
        <v>3</v>
      </c>
      <c r="I5" s="10"/>
      <c r="J5" s="2" t="s">
        <v>11</v>
      </c>
      <c r="K5" s="1">
        <v>0</v>
      </c>
      <c r="L5" s="2">
        <v>0</v>
      </c>
      <c r="M5" s="2">
        <v>4</v>
      </c>
      <c r="N5" s="3">
        <v>0</v>
      </c>
      <c r="O5" s="11"/>
      <c r="Q5" s="9"/>
      <c r="R5" s="2" t="s">
        <v>11</v>
      </c>
      <c r="S5" s="1">
        <v>0</v>
      </c>
      <c r="T5" s="2">
        <v>0</v>
      </c>
      <c r="U5" s="2">
        <v>4</v>
      </c>
      <c r="V5" s="3">
        <v>0</v>
      </c>
      <c r="W5" s="10"/>
      <c r="X5" s="2" t="s">
        <v>11</v>
      </c>
      <c r="Y5" s="1">
        <v>0</v>
      </c>
      <c r="Z5" s="2">
        <v>0</v>
      </c>
      <c r="AA5" s="2">
        <v>0.25</v>
      </c>
      <c r="AB5" s="3">
        <v>0</v>
      </c>
      <c r="AC5" s="2"/>
      <c r="AD5" s="10"/>
      <c r="AE5" s="11"/>
    </row>
    <row r="6" spans="1:31">
      <c r="A6" s="9"/>
      <c r="B6" s="10"/>
      <c r="C6" s="1">
        <v>1</v>
      </c>
      <c r="D6" s="2">
        <v>2</v>
      </c>
      <c r="E6" s="3">
        <v>0</v>
      </c>
      <c r="F6" s="10"/>
      <c r="G6" s="10"/>
      <c r="H6" s="4">
        <v>4</v>
      </c>
      <c r="I6" s="10"/>
      <c r="J6" s="10"/>
      <c r="K6" s="1">
        <v>0</v>
      </c>
      <c r="L6" s="2">
        <v>0</v>
      </c>
      <c r="M6" s="2">
        <v>0</v>
      </c>
      <c r="N6" s="3">
        <v>2</v>
      </c>
      <c r="O6" s="11"/>
      <c r="Q6" s="9"/>
      <c r="R6" s="10"/>
      <c r="S6" s="1">
        <v>0</v>
      </c>
      <c r="T6" s="2">
        <v>0</v>
      </c>
      <c r="U6" s="2">
        <v>0</v>
      </c>
      <c r="V6" s="3">
        <v>2.0000000000000004</v>
      </c>
      <c r="W6" s="10"/>
      <c r="X6" s="10"/>
      <c r="Y6" s="1">
        <v>0</v>
      </c>
      <c r="Z6" s="2">
        <v>0</v>
      </c>
      <c r="AA6" s="2">
        <v>0</v>
      </c>
      <c r="AB6" s="3">
        <v>0.5</v>
      </c>
      <c r="AC6" s="17"/>
      <c r="AD6" s="10"/>
      <c r="AE6" s="11"/>
    </row>
    <row r="7" spans="1:3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1:3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Q8" s="9"/>
      <c r="R8" s="10"/>
      <c r="S8" s="1">
        <f t="array" ref="S8:V10">+MMULT(Xt,VINV)</f>
        <v>1</v>
      </c>
      <c r="T8" s="17">
        <v>0.33333333333333331</v>
      </c>
      <c r="U8" s="2">
        <v>0.25</v>
      </c>
      <c r="V8" s="3">
        <v>0.5</v>
      </c>
      <c r="W8" s="2"/>
      <c r="X8" s="2"/>
      <c r="Y8" s="20">
        <f t="array" ref="Y8:AA10">+MMULT(S8:V10,X)</f>
        <v>2.083333333333333</v>
      </c>
      <c r="Z8" s="17">
        <v>1.0833333333333333</v>
      </c>
      <c r="AA8" s="18">
        <v>1.8333333333333333</v>
      </c>
      <c r="AB8" s="17"/>
      <c r="AC8" s="2"/>
      <c r="AD8" s="19">
        <f t="array" ref="AD8:AD10">+MMULT(S8:V10,Y)</f>
        <v>4.4166666666666661</v>
      </c>
      <c r="AE8" s="11"/>
    </row>
    <row r="9" spans="1:31" ht="17.25">
      <c r="A9" s="9"/>
      <c r="B9" s="10"/>
      <c r="C9" s="1">
        <v>1</v>
      </c>
      <c r="D9" s="2">
        <v>1</v>
      </c>
      <c r="E9" s="2">
        <v>1</v>
      </c>
      <c r="F9" s="3">
        <v>1</v>
      </c>
      <c r="G9" s="10"/>
      <c r="H9" s="10"/>
      <c r="I9" s="10"/>
      <c r="J9" s="10"/>
      <c r="K9" s="10"/>
      <c r="L9" s="10"/>
      <c r="M9" s="10"/>
      <c r="N9" s="10"/>
      <c r="O9" s="11"/>
      <c r="Q9" s="9"/>
      <c r="R9" s="12" t="s">
        <v>25</v>
      </c>
      <c r="S9" s="20">
        <v>0</v>
      </c>
      <c r="T9" s="17">
        <v>0.33333333333333331</v>
      </c>
      <c r="U9" s="12">
        <v>-0.25</v>
      </c>
      <c r="V9" s="18">
        <v>1</v>
      </c>
      <c r="W9" s="17"/>
      <c r="X9" s="12" t="s">
        <v>26</v>
      </c>
      <c r="Y9" s="20">
        <v>1.0833333333333333</v>
      </c>
      <c r="Z9" s="32">
        <v>2.583333333333333</v>
      </c>
      <c r="AA9" s="18">
        <v>-0.16666666666666669</v>
      </c>
      <c r="AB9" s="17"/>
      <c r="AC9" s="12" t="s">
        <v>27</v>
      </c>
      <c r="AD9" s="19">
        <v>3.9166666666666665</v>
      </c>
      <c r="AE9" s="11"/>
    </row>
    <row r="10" spans="1:31">
      <c r="A10" s="9"/>
      <c r="B10" s="12" t="s">
        <v>3</v>
      </c>
      <c r="C10" s="1">
        <v>0</v>
      </c>
      <c r="D10" s="2">
        <v>1</v>
      </c>
      <c r="E10" s="2">
        <v>-1</v>
      </c>
      <c r="F10" s="3">
        <v>2</v>
      </c>
      <c r="G10" s="10"/>
      <c r="H10" s="10"/>
      <c r="I10" s="10"/>
      <c r="J10" s="10"/>
      <c r="K10" s="10"/>
      <c r="L10" s="10"/>
      <c r="M10" s="10"/>
      <c r="N10" s="10"/>
      <c r="O10" s="11"/>
      <c r="Q10" s="9"/>
      <c r="R10" s="2" t="s">
        <v>6</v>
      </c>
      <c r="S10" s="1">
        <v>1</v>
      </c>
      <c r="T10" s="17">
        <v>0.33333333333333331</v>
      </c>
      <c r="U10" s="2">
        <v>0.5</v>
      </c>
      <c r="V10" s="3">
        <v>0</v>
      </c>
      <c r="W10" s="2"/>
      <c r="X10" s="2" t="s">
        <v>7</v>
      </c>
      <c r="Y10" s="20">
        <v>1.8333333333333333</v>
      </c>
      <c r="Z10" s="17">
        <v>-0.16666666666666669</v>
      </c>
      <c r="AA10" s="18">
        <v>2.333333333333333</v>
      </c>
      <c r="AB10" s="17"/>
      <c r="AC10" s="2" t="s">
        <v>7</v>
      </c>
      <c r="AD10" s="19">
        <v>3.1666666666666665</v>
      </c>
      <c r="AE10" s="11"/>
    </row>
    <row r="11" spans="1:31">
      <c r="A11" s="9"/>
      <c r="B11" s="2" t="s">
        <v>6</v>
      </c>
      <c r="C11" s="1">
        <v>1</v>
      </c>
      <c r="D11" s="2">
        <v>1</v>
      </c>
      <c r="E11" s="2">
        <v>2</v>
      </c>
      <c r="F11" s="3">
        <v>0</v>
      </c>
      <c r="G11" s="10"/>
      <c r="H11" s="10"/>
      <c r="I11" s="10"/>
      <c r="J11" s="10"/>
      <c r="K11" s="10"/>
      <c r="L11" s="10"/>
      <c r="M11" s="10"/>
      <c r="N11" s="10"/>
      <c r="O11" s="11"/>
      <c r="Q11" s="9"/>
      <c r="R11" s="10"/>
      <c r="S11" s="17"/>
      <c r="T11" s="10"/>
      <c r="U11" s="10"/>
      <c r="V11" s="17"/>
      <c r="W11" s="17"/>
      <c r="X11" s="2"/>
      <c r="Y11" s="10"/>
      <c r="Z11" s="10"/>
      <c r="AA11" s="2"/>
      <c r="AB11" s="17"/>
      <c r="AC11" s="2"/>
      <c r="AD11" s="17"/>
      <c r="AE11" s="11"/>
    </row>
    <row r="12" spans="1:3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Q12" s="9"/>
      <c r="R12" s="10"/>
      <c r="S12" s="10"/>
      <c r="T12" s="10"/>
      <c r="U12" s="1">
        <f t="array" ref="U12:W14">+MINVERSE(Y8:AA10)</f>
        <v>14.400000000000102</v>
      </c>
      <c r="V12" s="2">
        <v>-6.8000000000000487</v>
      </c>
      <c r="W12" s="3">
        <v>-11.800000000000084</v>
      </c>
      <c r="X12" s="10"/>
      <c r="Y12" s="10"/>
      <c r="Z12" s="10"/>
      <c r="AA12" s="10"/>
      <c r="AB12" s="5">
        <f t="array" ref="AB12:AB14">+MMULT(U12:W14,AD8:AD10)</f>
        <v>-0.40000000000001279</v>
      </c>
      <c r="AC12" s="2"/>
      <c r="AD12" s="17"/>
      <c r="AE12" s="11"/>
    </row>
    <row r="13" spans="1:31" ht="17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Q13" s="9"/>
      <c r="R13" s="10"/>
      <c r="S13" s="26" t="s">
        <v>28</v>
      </c>
      <c r="T13" s="23"/>
      <c r="U13" s="20">
        <v>-6.8000000000000487</v>
      </c>
      <c r="V13" s="17">
        <v>3.6000000000000232</v>
      </c>
      <c r="W13" s="18">
        <v>5.6000000000000414</v>
      </c>
      <c r="X13" s="10"/>
      <c r="Y13" s="10"/>
      <c r="Z13" s="26" t="s">
        <v>32</v>
      </c>
      <c r="AA13" s="23"/>
      <c r="AB13" s="19">
        <v>1.8000000000000078</v>
      </c>
      <c r="AC13" s="10"/>
      <c r="AD13" s="30"/>
      <c r="AE13" s="11"/>
    </row>
    <row r="14" spans="1:31">
      <c r="A14" s="9"/>
      <c r="B14" s="10"/>
      <c r="C14" s="1">
        <f t="array" ref="C14:E16">+MMULT(Xt,X)</f>
        <v>4</v>
      </c>
      <c r="D14" s="2">
        <v>2</v>
      </c>
      <c r="E14" s="3">
        <v>4</v>
      </c>
      <c r="F14" s="10"/>
      <c r="G14" s="10"/>
      <c r="H14" s="1">
        <f t="array" ref="H14:J16">+MINVERSE(C14:E16)</f>
        <v>8.7499999999999929</v>
      </c>
      <c r="I14" s="2">
        <v>-3.9999999999999964</v>
      </c>
      <c r="J14" s="3">
        <v>-6.4999999999999947</v>
      </c>
      <c r="K14" s="10"/>
      <c r="L14" s="10"/>
      <c r="M14" s="5">
        <f t="array" ref="M14:M16">+MMULT(Xt,Y)</f>
        <v>10</v>
      </c>
      <c r="N14" s="10"/>
      <c r="O14" s="11"/>
      <c r="Q14" s="9"/>
      <c r="R14" s="10"/>
      <c r="S14" s="33" t="s">
        <v>7</v>
      </c>
      <c r="T14" s="22"/>
      <c r="U14" s="20">
        <v>-11.800000000000084</v>
      </c>
      <c r="V14" s="17">
        <v>5.6000000000000405</v>
      </c>
      <c r="W14" s="18">
        <v>10.100000000000071</v>
      </c>
      <c r="X14" s="10"/>
      <c r="Y14" s="10"/>
      <c r="Z14" s="33" t="s">
        <v>9</v>
      </c>
      <c r="AA14" s="22"/>
      <c r="AB14" s="19">
        <v>1.8000000000000149</v>
      </c>
      <c r="AC14" s="12"/>
      <c r="AD14" s="30"/>
      <c r="AE14" s="11"/>
    </row>
    <row r="15" spans="1:31" ht="18" thickBot="1">
      <c r="A15" s="9"/>
      <c r="B15" s="12" t="s">
        <v>4</v>
      </c>
      <c r="C15" s="1">
        <v>2</v>
      </c>
      <c r="D15" s="2">
        <v>6</v>
      </c>
      <c r="E15" s="3">
        <v>-1</v>
      </c>
      <c r="F15" s="10"/>
      <c r="G15" s="13" t="s">
        <v>12</v>
      </c>
      <c r="H15" s="1">
        <v>-3.9999999999999973</v>
      </c>
      <c r="I15" s="2">
        <v>1.9999999999999987</v>
      </c>
      <c r="J15" s="3">
        <v>2.9999999999999973</v>
      </c>
      <c r="K15" s="10"/>
      <c r="L15" s="12" t="s">
        <v>8</v>
      </c>
      <c r="M15" s="5">
        <v>7</v>
      </c>
      <c r="N15" s="10"/>
      <c r="O15" s="11"/>
      <c r="Q15" s="14"/>
      <c r="R15" s="35"/>
      <c r="S15" s="36"/>
      <c r="T15" s="36"/>
      <c r="U15" s="36"/>
      <c r="V15" s="15"/>
      <c r="W15" s="15"/>
      <c r="X15" s="35"/>
      <c r="Y15" s="36"/>
      <c r="Z15" s="36"/>
      <c r="AA15" s="36"/>
      <c r="AB15" s="15"/>
      <c r="AC15" s="35"/>
      <c r="AD15" s="37"/>
      <c r="AE15" s="16"/>
    </row>
    <row r="16" spans="1:31" ht="15.75" thickBot="1">
      <c r="A16" s="9"/>
      <c r="B16" s="2" t="s">
        <v>7</v>
      </c>
      <c r="C16" s="1">
        <v>4</v>
      </c>
      <c r="D16" s="2">
        <v>-1</v>
      </c>
      <c r="E16" s="3">
        <v>6</v>
      </c>
      <c r="F16" s="10"/>
      <c r="G16" s="2" t="s">
        <v>7</v>
      </c>
      <c r="H16" s="1">
        <v>-6.4999999999999947</v>
      </c>
      <c r="I16" s="2">
        <v>2.9999999999999973</v>
      </c>
      <c r="J16" s="3">
        <v>4.9999999999999956</v>
      </c>
      <c r="K16" s="10"/>
      <c r="L16" s="2" t="s">
        <v>9</v>
      </c>
      <c r="M16" s="5">
        <v>9</v>
      </c>
      <c r="N16" s="10"/>
      <c r="O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24"/>
      <c r="AE16" s="10"/>
    </row>
    <row r="17" spans="1:3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Q17" s="38" t="s">
        <v>30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40"/>
    </row>
    <row r="18" spans="1:3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  <c r="Q18" s="48" t="s">
        <v>34</v>
      </c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9"/>
    </row>
    <row r="19" spans="1:31">
      <c r="A19" s="9"/>
      <c r="B19" s="10"/>
      <c r="C19" s="5">
        <f t="array" ref="C19:C21">+MMULT(H14:J16,M14:M16)</f>
        <v>1.0000000000000071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Q19" s="9"/>
      <c r="R19" s="10"/>
      <c r="S19" s="10"/>
      <c r="T19" s="10"/>
      <c r="U19" s="10"/>
      <c r="V19" s="10"/>
      <c r="W19" s="10"/>
      <c r="X19" s="10"/>
      <c r="Y19" s="2"/>
      <c r="Z19" s="2"/>
      <c r="AA19" s="2"/>
      <c r="AB19" s="2"/>
      <c r="AC19" s="2"/>
      <c r="AD19" s="10"/>
      <c r="AE19" s="11"/>
    </row>
    <row r="20" spans="1:31">
      <c r="A20" s="25" t="s">
        <v>31</v>
      </c>
      <c r="B20" s="23"/>
      <c r="C20" s="5">
        <v>0.99999999999999645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Q20" s="9"/>
      <c r="R20" s="10"/>
      <c r="S20" s="5">
        <f t="array" ref="S20:S23">+MMULT(X,C19:C21)</f>
        <v>2.0000000000000071</v>
      </c>
      <c r="T20" s="2"/>
      <c r="U20" s="2"/>
      <c r="V20" s="2"/>
      <c r="W20" s="5">
        <f t="array" ref="W20:W23">+Y-S20:S23</f>
        <v>-1.0000000000000071</v>
      </c>
      <c r="X20" s="10"/>
      <c r="Y20" s="44" t="s">
        <v>37</v>
      </c>
      <c r="Z20" s="26"/>
      <c r="AA20" s="1">
        <f t="array" ref="AA20:AD20">+TRANSPOSE(W20:W23)</f>
        <v>-1.0000000000000071</v>
      </c>
      <c r="AB20" s="2">
        <v>-1.0000000000000036</v>
      </c>
      <c r="AC20" s="41">
        <v>0.99999999999998934</v>
      </c>
      <c r="AD20" s="3">
        <v>1</v>
      </c>
      <c r="AE20" s="11"/>
    </row>
    <row r="21" spans="1:31">
      <c r="A21" s="34" t="s">
        <v>9</v>
      </c>
      <c r="B21" s="22"/>
      <c r="C21" s="5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Q21" s="9"/>
      <c r="R21" s="12" t="s">
        <v>33</v>
      </c>
      <c r="S21" s="5">
        <v>3.0000000000000036</v>
      </c>
      <c r="T21" s="2"/>
      <c r="U21" s="44" t="s">
        <v>35</v>
      </c>
      <c r="V21" s="26"/>
      <c r="W21" s="5">
        <v>-1.0000000000000036</v>
      </c>
      <c r="X21" s="2"/>
      <c r="Y21" s="33" t="s">
        <v>45</v>
      </c>
      <c r="Z21" s="33"/>
      <c r="AA21" s="10"/>
      <c r="AB21" s="41"/>
      <c r="AC21" s="2"/>
      <c r="AD21" s="17"/>
      <c r="AE21" s="11"/>
    </row>
    <row r="22" spans="1:31" ht="15.75" thickBo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Q22" s="9"/>
      <c r="R22" s="2" t="s">
        <v>10</v>
      </c>
      <c r="S22" s="5">
        <v>2.0000000000000107</v>
      </c>
      <c r="T22" s="2"/>
      <c r="U22" s="33" t="s">
        <v>10</v>
      </c>
      <c r="V22" s="22"/>
      <c r="W22" s="43">
        <v>0.99999999999998934</v>
      </c>
      <c r="X22" s="12"/>
      <c r="Y22" s="17"/>
      <c r="Z22" s="31"/>
      <c r="AA22" s="31"/>
      <c r="AB22" s="17"/>
      <c r="AC22" s="12"/>
      <c r="AD22" s="17"/>
      <c r="AE22" s="11"/>
    </row>
    <row r="23" spans="1:31" ht="15.75" thickBot="1">
      <c r="Q23" s="9"/>
      <c r="R23" s="10"/>
      <c r="S23" s="5">
        <v>3</v>
      </c>
      <c r="T23" s="2"/>
      <c r="U23" s="2"/>
      <c r="V23" s="2"/>
      <c r="W23" s="5">
        <v>1</v>
      </c>
      <c r="X23" s="2"/>
      <c r="Y23" s="26" t="s">
        <v>36</v>
      </c>
      <c r="Z23" s="26"/>
      <c r="AA23" s="2">
        <f>+MMULT(AA20:AD20,W20:W23)</f>
        <v>4</v>
      </c>
      <c r="AB23" s="17"/>
      <c r="AC23" s="12" t="s">
        <v>39</v>
      </c>
      <c r="AD23" s="2">
        <v>4</v>
      </c>
      <c r="AE23" s="11"/>
    </row>
    <row r="24" spans="1:31" ht="15.75" thickBot="1">
      <c r="A24" s="27" t="s">
        <v>23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9"/>
      <c r="Q24" s="9"/>
      <c r="R24" s="10"/>
      <c r="S24" s="17"/>
      <c r="T24" s="10"/>
      <c r="U24" s="10"/>
      <c r="V24" s="17"/>
      <c r="W24" s="17"/>
      <c r="X24" s="2"/>
      <c r="Y24" s="26" t="s">
        <v>38</v>
      </c>
      <c r="Z24" s="26"/>
      <c r="AA24" s="2">
        <f>+AA23/(AD23-AD24)</f>
        <v>4</v>
      </c>
      <c r="AB24" s="17"/>
      <c r="AC24" s="12" t="s">
        <v>40</v>
      </c>
      <c r="AD24" s="2">
        <v>3</v>
      </c>
      <c r="AE24" s="11"/>
    </row>
    <row r="25" spans="1:3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Q25" s="9"/>
      <c r="R25" s="10"/>
      <c r="S25" s="10"/>
      <c r="T25" s="10"/>
      <c r="U25" s="2"/>
      <c r="V25" s="2"/>
      <c r="W25" s="2"/>
      <c r="X25" s="10"/>
      <c r="Y25" s="10"/>
      <c r="Z25" s="10"/>
      <c r="AA25" s="10"/>
      <c r="AB25" s="2"/>
      <c r="AC25" s="2"/>
      <c r="AD25" s="17"/>
      <c r="AE25" s="11"/>
    </row>
    <row r="26" spans="1:31">
      <c r="A26" s="9"/>
      <c r="B26" s="10"/>
      <c r="C26" s="1">
        <v>1</v>
      </c>
      <c r="D26" s="2">
        <v>0</v>
      </c>
      <c r="E26" s="2">
        <v>0</v>
      </c>
      <c r="F26" s="3">
        <v>0</v>
      </c>
      <c r="G26" s="10"/>
      <c r="H26" s="10"/>
      <c r="I26" s="10"/>
      <c r="J26" s="1">
        <v>1</v>
      </c>
      <c r="K26" s="2">
        <v>0</v>
      </c>
      <c r="L26" s="2">
        <v>0</v>
      </c>
      <c r="M26" s="3">
        <v>0</v>
      </c>
      <c r="N26" s="10"/>
      <c r="O26" s="11"/>
      <c r="Q26" s="9"/>
      <c r="R26" s="10"/>
      <c r="S26" s="10"/>
      <c r="T26" s="1">
        <f t="array" ref="T26:V28">+MMULT(MMULT(Xt,V),X)</f>
        <v>10</v>
      </c>
      <c r="U26" s="2">
        <v>3</v>
      </c>
      <c r="V26" s="3">
        <v>12</v>
      </c>
      <c r="W26" s="17"/>
      <c r="X26" s="10"/>
      <c r="Y26" s="10"/>
      <c r="Z26" s="47">
        <f t="array" ref="Z26:AB28">+AA24*MMULT(H14:J16,MMULT(T26:V28,H14:J16))</f>
        <v>62.499999999999687</v>
      </c>
      <c r="AA26" s="12">
        <v>-29.999999999999844</v>
      </c>
      <c r="AB26" s="46">
        <v>-49.999999999999744</v>
      </c>
      <c r="AC26" s="10"/>
      <c r="AD26" s="30"/>
      <c r="AE26" s="11"/>
    </row>
    <row r="27" spans="1:31">
      <c r="A27" s="9"/>
      <c r="B27" s="12" t="s">
        <v>14</v>
      </c>
      <c r="C27" s="1">
        <v>0</v>
      </c>
      <c r="D27" s="17">
        <f>3^0.5</f>
        <v>1.7320508075688772</v>
      </c>
      <c r="E27" s="2">
        <v>0</v>
      </c>
      <c r="F27" s="3">
        <v>0</v>
      </c>
      <c r="G27" s="10"/>
      <c r="H27" s="10"/>
      <c r="I27" s="12" t="s">
        <v>15</v>
      </c>
      <c r="J27" s="1">
        <v>0</v>
      </c>
      <c r="K27" s="17">
        <f>3^0.5</f>
        <v>1.7320508075688772</v>
      </c>
      <c r="L27" s="2">
        <v>0</v>
      </c>
      <c r="M27" s="3">
        <v>0</v>
      </c>
      <c r="N27" s="10"/>
      <c r="O27" s="11"/>
      <c r="Q27" s="9"/>
      <c r="R27" s="26" t="s">
        <v>42</v>
      </c>
      <c r="S27" s="23"/>
      <c r="T27" s="42">
        <v>3</v>
      </c>
      <c r="U27" s="41">
        <v>15</v>
      </c>
      <c r="V27" s="46">
        <v>-5</v>
      </c>
      <c r="W27" s="10"/>
      <c r="X27" s="26" t="s">
        <v>43</v>
      </c>
      <c r="Y27" s="26"/>
      <c r="Z27" s="1">
        <v>-29.999999999999851</v>
      </c>
      <c r="AA27" s="2">
        <v>15.999999999999929</v>
      </c>
      <c r="AB27" s="3">
        <v>23.999999999999858</v>
      </c>
      <c r="AC27" s="10"/>
      <c r="AD27" s="10"/>
      <c r="AE27" s="11"/>
    </row>
    <row r="28" spans="1:31">
      <c r="A28" s="9"/>
      <c r="B28" s="2" t="s">
        <v>11</v>
      </c>
      <c r="C28" s="1">
        <v>0</v>
      </c>
      <c r="D28" s="2">
        <v>0</v>
      </c>
      <c r="E28" s="2">
        <v>2</v>
      </c>
      <c r="F28" s="3">
        <v>0</v>
      </c>
      <c r="G28" s="10"/>
      <c r="H28" s="10"/>
      <c r="I28" s="2" t="s">
        <v>11</v>
      </c>
      <c r="J28" s="1">
        <v>0</v>
      </c>
      <c r="K28" s="2">
        <v>0</v>
      </c>
      <c r="L28" s="2">
        <v>2</v>
      </c>
      <c r="M28" s="3">
        <v>0</v>
      </c>
      <c r="N28" s="10"/>
      <c r="O28" s="11"/>
      <c r="Q28" s="9"/>
      <c r="R28" s="33" t="s">
        <v>7</v>
      </c>
      <c r="S28" s="22"/>
      <c r="T28" s="42">
        <v>12</v>
      </c>
      <c r="U28" s="41">
        <v>-5</v>
      </c>
      <c r="V28" s="46">
        <v>20</v>
      </c>
      <c r="W28" s="10"/>
      <c r="X28" s="33" t="s">
        <v>7</v>
      </c>
      <c r="Y28" s="33"/>
      <c r="Z28" s="42">
        <v>-49.999999999999758</v>
      </c>
      <c r="AA28" s="41">
        <v>23.999999999999879</v>
      </c>
      <c r="AB28" s="3">
        <v>41.999999999999787</v>
      </c>
      <c r="AC28" s="2"/>
      <c r="AD28" s="30"/>
      <c r="AE28" s="11"/>
    </row>
    <row r="29" spans="1:31">
      <c r="A29" s="9"/>
      <c r="B29" s="10"/>
      <c r="C29" s="1">
        <v>0</v>
      </c>
      <c r="D29" s="2">
        <v>0</v>
      </c>
      <c r="E29" s="2">
        <v>0</v>
      </c>
      <c r="F29" s="18">
        <f>2^0.5</f>
        <v>1.4142135623730951</v>
      </c>
      <c r="G29" s="10"/>
      <c r="H29" s="10"/>
      <c r="I29" s="10"/>
      <c r="J29" s="1">
        <v>0</v>
      </c>
      <c r="K29" s="2">
        <v>0</v>
      </c>
      <c r="L29" s="2">
        <v>0</v>
      </c>
      <c r="M29" s="18">
        <f>2^0.5</f>
        <v>1.4142135623730951</v>
      </c>
      <c r="N29" s="10"/>
      <c r="O29" s="11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1"/>
    </row>
    <row r="30" spans="1:3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Q30" s="48" t="s">
        <v>41</v>
      </c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9"/>
    </row>
    <row r="31" spans="1:31">
      <c r="A31" s="9"/>
      <c r="B31" s="10"/>
      <c r="C31" s="1">
        <f t="array" ref="C31:F34">+MMULT(P,Pt)</f>
        <v>1</v>
      </c>
      <c r="D31" s="2">
        <v>0</v>
      </c>
      <c r="E31" s="2">
        <v>0</v>
      </c>
      <c r="F31" s="3">
        <v>0</v>
      </c>
      <c r="G31" s="10"/>
      <c r="H31" s="10"/>
      <c r="I31" s="10"/>
      <c r="J31" s="1">
        <f t="array" ref="J31:M34">+MINVERSE(P)</f>
        <v>1</v>
      </c>
      <c r="K31" s="2">
        <v>0</v>
      </c>
      <c r="L31" s="2">
        <v>0</v>
      </c>
      <c r="M31" s="3">
        <v>0</v>
      </c>
      <c r="N31" s="10"/>
      <c r="O31" s="11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1"/>
    </row>
    <row r="32" spans="1:31" ht="17.25">
      <c r="A32" s="9"/>
      <c r="B32" s="12" t="s">
        <v>2</v>
      </c>
      <c r="C32" s="1">
        <v>0</v>
      </c>
      <c r="D32" s="2">
        <v>2.9999999999999996</v>
      </c>
      <c r="E32" s="2">
        <v>0</v>
      </c>
      <c r="F32" s="3">
        <v>0</v>
      </c>
      <c r="G32" s="10"/>
      <c r="H32" s="10"/>
      <c r="I32" s="12" t="s">
        <v>16</v>
      </c>
      <c r="J32" s="1">
        <v>0</v>
      </c>
      <c r="K32" s="17">
        <v>0.57735026918962584</v>
      </c>
      <c r="L32" s="2">
        <v>0</v>
      </c>
      <c r="M32" s="3">
        <v>0</v>
      </c>
      <c r="N32" s="10"/>
      <c r="O32" s="11"/>
      <c r="Q32" s="9"/>
      <c r="R32" s="10"/>
      <c r="S32" s="5">
        <f t="array" ref="S32:S35">+MMULT(X,AB12:AB14)</f>
        <v>1.4000000000000021</v>
      </c>
      <c r="T32" s="10"/>
      <c r="U32" s="10"/>
      <c r="V32" s="10"/>
      <c r="W32" s="5">
        <f t="array" ref="W32:W35">+Y-S32:S35</f>
        <v>-0.40000000000000213</v>
      </c>
      <c r="X32" s="10"/>
      <c r="Y32" s="44" t="s">
        <v>37</v>
      </c>
      <c r="Z32" s="26"/>
      <c r="AA32" s="1">
        <f t="array" ref="AA32:AD32">+TRANSPOSE(W32:W35)</f>
        <v>-0.40000000000000213</v>
      </c>
      <c r="AB32" s="2">
        <v>-1.2000000000000099</v>
      </c>
      <c r="AC32" s="2">
        <v>1.5999999999999908</v>
      </c>
      <c r="AD32" s="3">
        <v>0.79999999999999716</v>
      </c>
      <c r="AE32" s="11"/>
    </row>
    <row r="33" spans="1:31">
      <c r="A33" s="9"/>
      <c r="B33" s="2" t="s">
        <v>11</v>
      </c>
      <c r="C33" s="1">
        <v>0</v>
      </c>
      <c r="D33" s="2">
        <v>0</v>
      </c>
      <c r="E33" s="2">
        <v>4</v>
      </c>
      <c r="F33" s="3">
        <v>0</v>
      </c>
      <c r="G33" s="10"/>
      <c r="H33" s="10"/>
      <c r="I33" s="2" t="s">
        <v>11</v>
      </c>
      <c r="J33" s="1">
        <v>0</v>
      </c>
      <c r="K33" s="2">
        <v>0</v>
      </c>
      <c r="L33" s="2">
        <v>0.5</v>
      </c>
      <c r="M33" s="3">
        <v>0</v>
      </c>
      <c r="N33" s="10"/>
      <c r="O33" s="11"/>
      <c r="Q33" s="9"/>
      <c r="R33" s="12" t="s">
        <v>44</v>
      </c>
      <c r="S33" s="5">
        <v>3.2000000000000099</v>
      </c>
      <c r="T33" s="10"/>
      <c r="U33" s="44" t="s">
        <v>35</v>
      </c>
      <c r="V33" s="26"/>
      <c r="W33" s="5">
        <v>-1.2000000000000099</v>
      </c>
      <c r="X33" s="10"/>
      <c r="Y33" s="33" t="s">
        <v>45</v>
      </c>
      <c r="Z33" s="33"/>
      <c r="AA33" s="10"/>
      <c r="AB33" s="10"/>
      <c r="AC33" s="10"/>
      <c r="AD33" s="10"/>
      <c r="AE33" s="11"/>
    </row>
    <row r="34" spans="1:31">
      <c r="A34" s="9"/>
      <c r="B34" s="10"/>
      <c r="C34" s="1">
        <v>0</v>
      </c>
      <c r="D34" s="2">
        <v>0</v>
      </c>
      <c r="E34" s="2">
        <v>0</v>
      </c>
      <c r="F34" s="3">
        <v>2.0000000000000004</v>
      </c>
      <c r="G34" s="10"/>
      <c r="H34" s="10"/>
      <c r="I34" s="10"/>
      <c r="J34" s="1">
        <v>0</v>
      </c>
      <c r="K34" s="2">
        <v>0</v>
      </c>
      <c r="L34" s="2">
        <v>0</v>
      </c>
      <c r="M34" s="18">
        <v>0.70710678118654746</v>
      </c>
      <c r="N34" s="10"/>
      <c r="O34" s="11"/>
      <c r="Q34" s="9"/>
      <c r="R34" s="2" t="s">
        <v>10</v>
      </c>
      <c r="S34" s="5">
        <v>1.4000000000000092</v>
      </c>
      <c r="T34" s="10"/>
      <c r="U34" s="33" t="s">
        <v>10</v>
      </c>
      <c r="V34" s="33"/>
      <c r="W34" s="5">
        <v>1.5999999999999908</v>
      </c>
      <c r="X34" s="10"/>
      <c r="Y34" s="10"/>
      <c r="Z34" s="10"/>
      <c r="AA34" s="10"/>
      <c r="AB34" s="10"/>
      <c r="AC34" s="10"/>
      <c r="AD34" s="10"/>
      <c r="AE34" s="11"/>
    </row>
    <row r="35" spans="1:31" ht="17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Q35" s="9"/>
      <c r="R35" s="10"/>
      <c r="S35" s="5">
        <v>3.2000000000000028</v>
      </c>
      <c r="T35" s="10"/>
      <c r="U35" s="10"/>
      <c r="V35" s="10"/>
      <c r="W35" s="5">
        <v>0.79999999999999716</v>
      </c>
      <c r="X35" s="10"/>
      <c r="Y35" s="26" t="s">
        <v>46</v>
      </c>
      <c r="Z35" s="26"/>
      <c r="AA35" s="2">
        <f>+MMULT(AA32:AD32,MMULT(VINV,W32:W35))</f>
        <v>1.6</v>
      </c>
      <c r="AB35" s="17"/>
      <c r="AC35" s="12" t="s">
        <v>39</v>
      </c>
      <c r="AD35" s="2">
        <v>4</v>
      </c>
      <c r="AE35" s="11"/>
    </row>
    <row r="36" spans="1:31">
      <c r="A36" s="9"/>
      <c r="B36" s="10"/>
      <c r="C36" s="5">
        <f t="array" ref="C36:C39">+MMULT(PINV,Y)</f>
        <v>1</v>
      </c>
      <c r="D36" s="10"/>
      <c r="E36" s="10"/>
      <c r="F36" s="1">
        <f t="array" ref="F36:H39">+MMULT(PINV,X)</f>
        <v>1</v>
      </c>
      <c r="G36" s="2">
        <v>0</v>
      </c>
      <c r="H36" s="3">
        <v>1</v>
      </c>
      <c r="I36" s="10"/>
      <c r="J36" s="10"/>
      <c r="K36" s="1">
        <f t="array" ref="K36:N38">+TRANSPOSE(F36:H39)</f>
        <v>1</v>
      </c>
      <c r="L36" s="17">
        <v>0.57735026918962584</v>
      </c>
      <c r="M36" s="2">
        <v>0.5</v>
      </c>
      <c r="N36" s="18">
        <v>0.70710678118654746</v>
      </c>
      <c r="O36" s="11"/>
      <c r="Q36" s="9"/>
      <c r="R36" s="10"/>
      <c r="S36" s="10"/>
      <c r="T36" s="10"/>
      <c r="U36" s="10"/>
      <c r="V36" s="10"/>
      <c r="W36" s="10"/>
      <c r="X36" s="10"/>
      <c r="Y36" s="26" t="s">
        <v>38</v>
      </c>
      <c r="Z36" s="26"/>
      <c r="AA36" s="2">
        <f>+AA35/(AD35-AD36)</f>
        <v>1.6</v>
      </c>
      <c r="AB36" s="17"/>
      <c r="AC36" s="12" t="s">
        <v>40</v>
      </c>
      <c r="AD36" s="2">
        <v>3</v>
      </c>
      <c r="AE36" s="11"/>
    </row>
    <row r="37" spans="1:31" ht="18">
      <c r="A37" s="9"/>
      <c r="B37" s="12" t="s">
        <v>17</v>
      </c>
      <c r="C37" s="19">
        <v>1.1547005383792517</v>
      </c>
      <c r="D37" s="10"/>
      <c r="E37" s="12" t="s">
        <v>18</v>
      </c>
      <c r="F37" s="20">
        <v>0.57735026918962584</v>
      </c>
      <c r="G37" s="17">
        <v>0.57735026918962584</v>
      </c>
      <c r="H37" s="18">
        <v>0.57735026918962584</v>
      </c>
      <c r="I37" s="10"/>
      <c r="J37" s="12" t="s">
        <v>20</v>
      </c>
      <c r="K37" s="1">
        <v>0</v>
      </c>
      <c r="L37" s="17">
        <v>0.57735026918962584</v>
      </c>
      <c r="M37" s="2">
        <v>-0.5</v>
      </c>
      <c r="N37" s="18">
        <v>1.4142135623730949</v>
      </c>
      <c r="O37" s="11"/>
      <c r="Q37" s="9"/>
      <c r="R37" s="10"/>
      <c r="S37" s="50">
        <f>+$AA$36*U12</f>
        <v>23.040000000000163</v>
      </c>
      <c r="T37" s="51">
        <f t="shared" ref="T37:U39" si="0">+$AA$36*V12</f>
        <v>-10.880000000000079</v>
      </c>
      <c r="U37" s="54">
        <f t="shared" si="0"/>
        <v>-18.880000000000134</v>
      </c>
      <c r="V37" s="10"/>
      <c r="W37" s="10"/>
      <c r="X37" s="10"/>
      <c r="Y37" s="10"/>
      <c r="Z37" s="10"/>
      <c r="AA37" s="10"/>
      <c r="AB37" s="10"/>
      <c r="AC37" s="10"/>
      <c r="AD37" s="10"/>
      <c r="AE37" s="11"/>
    </row>
    <row r="38" spans="1:31">
      <c r="A38" s="9"/>
      <c r="B38" s="2" t="s">
        <v>10</v>
      </c>
      <c r="C38" s="5">
        <v>1.5</v>
      </c>
      <c r="D38" s="10"/>
      <c r="E38" s="2" t="s">
        <v>5</v>
      </c>
      <c r="F38" s="1">
        <v>0.5</v>
      </c>
      <c r="G38" s="2">
        <v>-0.5</v>
      </c>
      <c r="H38" s="3">
        <v>1</v>
      </c>
      <c r="I38" s="10"/>
      <c r="J38" s="2" t="s">
        <v>6</v>
      </c>
      <c r="K38" s="1">
        <v>1</v>
      </c>
      <c r="L38" s="17">
        <v>0.57735026918962584</v>
      </c>
      <c r="M38" s="2">
        <v>1</v>
      </c>
      <c r="N38" s="3">
        <v>0</v>
      </c>
      <c r="O38" s="11"/>
      <c r="Q38" s="25" t="s">
        <v>43</v>
      </c>
      <c r="R38" s="26"/>
      <c r="S38" s="50">
        <f t="shared" ref="S38:S39" si="1">+$AA$36*U13</f>
        <v>-10.880000000000079</v>
      </c>
      <c r="T38" s="51">
        <f t="shared" si="0"/>
        <v>5.7600000000000371</v>
      </c>
      <c r="U38" s="52">
        <f t="shared" si="0"/>
        <v>8.9600000000000666</v>
      </c>
      <c r="V38" s="10"/>
      <c r="W38" s="10"/>
      <c r="X38" s="10"/>
      <c r="Y38" s="10"/>
      <c r="Z38" s="10"/>
      <c r="AA38" s="10"/>
      <c r="AB38" s="10"/>
      <c r="AC38" s="10"/>
      <c r="AD38" s="10"/>
      <c r="AE38" s="11"/>
    </row>
    <row r="39" spans="1:31">
      <c r="A39" s="9"/>
      <c r="B39" s="10"/>
      <c r="C39" s="19">
        <v>2.8284271247461898</v>
      </c>
      <c r="D39" s="10"/>
      <c r="E39" s="10"/>
      <c r="F39" s="20">
        <v>0.70710678118654746</v>
      </c>
      <c r="G39" s="17">
        <v>1.4142135623730949</v>
      </c>
      <c r="H39" s="3">
        <v>0</v>
      </c>
      <c r="I39" s="10"/>
      <c r="J39" s="10"/>
      <c r="K39" s="2"/>
      <c r="L39" s="17"/>
      <c r="M39" s="2"/>
      <c r="N39" s="17"/>
      <c r="O39" s="11"/>
      <c r="Q39" s="34" t="s">
        <v>7</v>
      </c>
      <c r="R39" s="33"/>
      <c r="S39" s="50">
        <f t="shared" si="1"/>
        <v>-18.880000000000134</v>
      </c>
      <c r="T39" s="53">
        <f t="shared" si="0"/>
        <v>8.9600000000000648</v>
      </c>
      <c r="U39" s="52">
        <f t="shared" si="0"/>
        <v>16.160000000000114</v>
      </c>
      <c r="V39" s="10"/>
      <c r="W39" s="10"/>
      <c r="X39" s="10"/>
      <c r="Y39" s="10"/>
      <c r="Z39" s="10"/>
      <c r="AA39" s="10"/>
      <c r="AB39" s="10"/>
      <c r="AC39" s="10"/>
      <c r="AD39" s="10"/>
      <c r="AE39" s="11"/>
    </row>
    <row r="40" spans="1:31" ht="15.75" thickBo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2"/>
      <c r="L40" s="17"/>
      <c r="M40" s="2"/>
      <c r="N40" s="17"/>
      <c r="O40" s="11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</row>
    <row r="41" spans="1:31">
      <c r="A41" s="9"/>
      <c r="B41" s="10"/>
      <c r="C41" s="20">
        <f t="array" ref="C41:E43">+MMULT(XASTt,XAST)</f>
        <v>2.0833333333333335</v>
      </c>
      <c r="D41" s="17">
        <v>1.0833333333333333</v>
      </c>
      <c r="E41" s="18">
        <v>1.8333333333333335</v>
      </c>
      <c r="F41" s="10"/>
      <c r="G41" s="10"/>
      <c r="H41" s="10"/>
      <c r="I41" s="20">
        <f t="array" ref="I41:K43">+MINVERSE(XASTtXAST)</f>
        <v>14.400000000000002</v>
      </c>
      <c r="J41" s="17">
        <v>-6.8000000000000016</v>
      </c>
      <c r="K41" s="18">
        <v>-11.800000000000004</v>
      </c>
      <c r="L41" s="10"/>
      <c r="M41" s="10"/>
      <c r="N41" s="21">
        <f t="array" ref="N41:N43">+MMULT(XASTt,YAST)</f>
        <v>4.4166666666666661</v>
      </c>
      <c r="O41" s="11"/>
    </row>
    <row r="42" spans="1:31" ht="18.75">
      <c r="A42" s="9"/>
      <c r="B42" s="12" t="s">
        <v>19</v>
      </c>
      <c r="C42" s="20">
        <v>1.0833333333333333</v>
      </c>
      <c r="D42" s="17">
        <v>2.583333333333333</v>
      </c>
      <c r="E42" s="18">
        <v>-0.16666666666666657</v>
      </c>
      <c r="F42" s="10"/>
      <c r="G42" s="10"/>
      <c r="H42" s="12" t="s">
        <v>21</v>
      </c>
      <c r="I42" s="20">
        <v>-6.8000000000000016</v>
      </c>
      <c r="J42" s="17">
        <v>3.6000000000000014</v>
      </c>
      <c r="K42" s="18">
        <v>5.6000000000000023</v>
      </c>
      <c r="L42" s="10"/>
      <c r="M42" s="12" t="s">
        <v>22</v>
      </c>
      <c r="N42" s="21">
        <v>3.9166666666666661</v>
      </c>
      <c r="O42" s="11"/>
    </row>
    <row r="43" spans="1:31">
      <c r="A43" s="9"/>
      <c r="B43" s="2" t="s">
        <v>7</v>
      </c>
      <c r="C43" s="20">
        <v>1.8333333333333335</v>
      </c>
      <c r="D43" s="17">
        <v>-0.16666666666666657</v>
      </c>
      <c r="E43" s="18">
        <v>2.3333333333333335</v>
      </c>
      <c r="F43" s="10"/>
      <c r="G43" s="10"/>
      <c r="H43" s="2" t="s">
        <v>7</v>
      </c>
      <c r="I43" s="20">
        <v>-11.800000000000002</v>
      </c>
      <c r="J43" s="17">
        <v>5.6000000000000014</v>
      </c>
      <c r="K43" s="18">
        <v>10.100000000000003</v>
      </c>
      <c r="L43" s="10"/>
      <c r="M43" s="2" t="s">
        <v>9</v>
      </c>
      <c r="N43" s="21">
        <v>3.166666666666667</v>
      </c>
      <c r="O43" s="11"/>
    </row>
    <row r="44" spans="1:3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11"/>
    </row>
    <row r="45" spans="1:3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</row>
    <row r="46" spans="1:31">
      <c r="A46" s="9"/>
      <c r="B46" s="10"/>
      <c r="C46" s="5">
        <f t="array" ref="C46:C48">+MMULT(XASTtXASTINV,XASTtYAST)</f>
        <v>-0.40000000000001279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</row>
    <row r="47" spans="1:31">
      <c r="A47" s="25" t="s">
        <v>32</v>
      </c>
      <c r="B47" s="26"/>
      <c r="C47" s="5">
        <v>1.8000000000000096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</row>
    <row r="48" spans="1:31">
      <c r="A48" s="25" t="s">
        <v>9</v>
      </c>
      <c r="B48" s="23"/>
      <c r="C48" s="5">
        <v>1.8000000000000149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</row>
    <row r="49" spans="1:15" ht="15.75" thickBo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</row>
  </sheetData>
  <mergeCells count="32">
    <mergeCell ref="Y36:Z36"/>
    <mergeCell ref="Q39:R39"/>
    <mergeCell ref="Q38:R38"/>
    <mergeCell ref="U33:V33"/>
    <mergeCell ref="U34:V34"/>
    <mergeCell ref="Y32:Z32"/>
    <mergeCell ref="Y33:Z33"/>
    <mergeCell ref="Y35:Z35"/>
    <mergeCell ref="Y24:Z24"/>
    <mergeCell ref="Q30:AE30"/>
    <mergeCell ref="R27:S27"/>
    <mergeCell ref="R28:S28"/>
    <mergeCell ref="X27:Y27"/>
    <mergeCell ref="X28:Y28"/>
    <mergeCell ref="Q18:AE18"/>
    <mergeCell ref="U22:V22"/>
    <mergeCell ref="Y23:Z23"/>
    <mergeCell ref="Y20:Z20"/>
    <mergeCell ref="Y21:Z21"/>
    <mergeCell ref="A48:B48"/>
    <mergeCell ref="Q1:AE1"/>
    <mergeCell ref="S13:T13"/>
    <mergeCell ref="S14:T14"/>
    <mergeCell ref="Z13:AA13"/>
    <mergeCell ref="Z14:AA14"/>
    <mergeCell ref="Q17:AE17"/>
    <mergeCell ref="A20:B20"/>
    <mergeCell ref="A21:B21"/>
    <mergeCell ref="U21:V21"/>
    <mergeCell ref="A1:O1"/>
    <mergeCell ref="A24:O24"/>
    <mergeCell ref="A47:B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Ejercicio 1</vt:lpstr>
      <vt:lpstr>P</vt:lpstr>
      <vt:lpstr>PINV</vt:lpstr>
      <vt:lpstr>Pt</vt:lpstr>
      <vt:lpstr>V</vt:lpstr>
      <vt:lpstr>VINV</vt:lpstr>
      <vt:lpstr>X</vt:lpstr>
      <vt:lpstr>XAST</vt:lpstr>
      <vt:lpstr>XASTt</vt:lpstr>
      <vt:lpstr>XASTtXAST</vt:lpstr>
      <vt:lpstr>XASTtXASTINV</vt:lpstr>
      <vt:lpstr>XASTtYAST</vt:lpstr>
      <vt:lpstr>Xt</vt:lpstr>
      <vt:lpstr>Y</vt:lpstr>
      <vt:lpstr>YAST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Czarnievicz</dc:creator>
  <cp:lastModifiedBy>Daniel Czarnievicz</cp:lastModifiedBy>
  <dcterms:created xsi:type="dcterms:W3CDTF">2015-11-14T22:32:12Z</dcterms:created>
  <dcterms:modified xsi:type="dcterms:W3CDTF">2015-12-13T00:28:53Z</dcterms:modified>
</cp:coreProperties>
</file>