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cza\Dropbox\UdelaR\CCEEA\Semestre 9\Muestreo I\Prácticos\Práctico 4\"/>
    </mc:Choice>
  </mc:AlternateContent>
  <bookViews>
    <workbookView xWindow="0" yWindow="0" windowWidth="20490" windowHeight="7755"/>
  </bookViews>
  <sheets>
    <sheet name="Ejercicio 4.8" sheetId="1" r:id="rId1"/>
  </sheets>
  <calcPr calcId="152511"/>
</workbook>
</file>

<file path=xl/calcChain.xml><?xml version="1.0" encoding="utf-8"?>
<calcChain xmlns="http://schemas.openxmlformats.org/spreadsheetml/2006/main">
  <c r="I5" i="1" l="1"/>
  <c r="D5" i="1"/>
  <c r="K15" i="1"/>
  <c r="D6" i="1"/>
  <c r="D7" i="1"/>
  <c r="K12" i="1" s="1"/>
  <c r="D8" i="1"/>
  <c r="D9" i="1"/>
  <c r="C9" i="1"/>
  <c r="C8" i="1"/>
  <c r="C7" i="1"/>
  <c r="C6" i="1"/>
  <c r="C5" i="1"/>
  <c r="E6" i="1"/>
  <c r="E7" i="1"/>
  <c r="E8" i="1"/>
  <c r="E9" i="1"/>
  <c r="E5" i="1"/>
  <c r="G6" i="1"/>
  <c r="G7" i="1"/>
  <c r="G8" i="1"/>
  <c r="G9" i="1"/>
  <c r="I6" i="1"/>
  <c r="I17" i="1" s="1"/>
  <c r="I7" i="1"/>
  <c r="K17" i="1" s="1"/>
  <c r="I8" i="1"/>
  <c r="I9" i="1"/>
  <c r="G5" i="1"/>
  <c r="I11" i="1" l="1"/>
  <c r="N4" i="1"/>
  <c r="N7" i="1" s="1"/>
  <c r="M4" i="1"/>
  <c r="M6" i="1" s="1"/>
  <c r="L4" i="1"/>
  <c r="L8" i="1" s="1"/>
  <c r="K4" i="1"/>
  <c r="J4" i="1"/>
  <c r="J6" i="1" s="1"/>
  <c r="N8" i="1"/>
  <c r="F6" i="1"/>
  <c r="F7" i="1"/>
  <c r="F8" i="1"/>
  <c r="F9" i="1"/>
  <c r="F5" i="1"/>
  <c r="F10" i="1" l="1"/>
  <c r="M9" i="1"/>
  <c r="N6" i="1"/>
  <c r="J8" i="1"/>
  <c r="K5" i="1"/>
  <c r="M5" i="1"/>
  <c r="J7" i="1"/>
  <c r="M7" i="1"/>
  <c r="J9" i="1"/>
  <c r="L9" i="1"/>
  <c r="L5" i="1"/>
  <c r="N5" i="1"/>
  <c r="L6" i="1"/>
  <c r="K7" i="1"/>
  <c r="K8" i="1"/>
  <c r="K9" i="1"/>
  <c r="J11" i="1" l="1"/>
  <c r="K11" i="1" s="1"/>
  <c r="K13" i="1" s="1"/>
</calcChain>
</file>

<file path=xl/sharedStrings.xml><?xml version="1.0" encoding="utf-8"?>
<sst xmlns="http://schemas.openxmlformats.org/spreadsheetml/2006/main" count="16" uniqueCount="16">
  <si>
    <t>Vi</t>
  </si>
  <si>
    <t>&lt;- vpsu 1er sumando</t>
  </si>
  <si>
    <t>&lt;- vpsu 2do sumando</t>
  </si>
  <si>
    <t>\hat{t}_i</t>
  </si>
  <si>
    <t>N_i</t>
  </si>
  <si>
    <t>n_i</t>
  </si>
  <si>
    <t xml:space="preserve">V_SSU = </t>
  </si>
  <si>
    <t>V_PSU =</t>
  </si>
  <si>
    <t>N_I =</t>
  </si>
  <si>
    <t>n_I =</t>
  </si>
  <si>
    <t>\hat{t}_i ch</t>
  </si>
  <si>
    <t>\pi_{k|i}</t>
  </si>
  <si>
    <t>V_{SSU}_i</t>
  </si>
  <si>
    <t>\pi_I_i</t>
  </si>
  <si>
    <t>var</t>
  </si>
  <si>
    <t xml:space="preserve">V_2ST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</si>
</sst>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7" formatCode="_(* #,##0.0000_);_(* \(#,##0.0000\);_(* &quot;-&quot;??_);_(@_)"/>
    <numFmt numFmtId="17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67" fontId="2" fillId="3" borderId="4" xfId="1" applyNumberFormat="1" applyFont="1" applyFill="1" applyBorder="1" applyAlignment="1">
      <alignment horizontal="center" vertical="center"/>
    </xf>
    <xf numFmtId="43" fontId="2" fillId="3" borderId="5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188843</xdr:colOff>
      <xdr:row>8</xdr:row>
      <xdr:rowOff>27333</xdr:rowOff>
    </xdr:from>
    <xdr:ext cx="65" cy="172227"/>
    <xdr:sp macro="" textlink="">
      <xdr:nvSpPr>
        <xdr:cNvPr id="2" name="CuadroTexto 1"/>
        <xdr:cNvSpPr txBox="1"/>
      </xdr:nvSpPr>
      <xdr:spPr>
        <a:xfrm>
          <a:off x="5108713" y="1567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115" zoomScaleNormal="115" workbookViewId="0">
      <selection activeCell="H5" sqref="H5"/>
    </sheetView>
  </sheetViews>
  <sheetFormatPr baseColWidth="10" defaultRowHeight="15" x14ac:dyDescent="0.25"/>
  <cols>
    <col min="1" max="1" width="5.140625" style="1" customWidth="1"/>
    <col min="2" max="2" width="4.85546875" style="1" customWidth="1"/>
    <col min="3" max="3" width="5" style="1" bestFit="1" customWidth="1"/>
    <col min="4" max="4" width="8.140625" style="1" customWidth="1"/>
    <col min="5" max="5" width="8.7109375" style="1" bestFit="1" customWidth="1"/>
    <col min="6" max="6" width="9.7109375" style="1" bestFit="1" customWidth="1"/>
    <col min="7" max="7" width="8.85546875" style="1" customWidth="1"/>
    <col min="8" max="8" width="8.5703125" style="1" bestFit="1" customWidth="1"/>
    <col min="9" max="9" width="12.7109375" style="1" bestFit="1" customWidth="1"/>
    <col min="10" max="10" width="13.28515625" style="1" bestFit="1" customWidth="1"/>
    <col min="11" max="11" width="12.28515625" style="1" bestFit="1" customWidth="1"/>
    <col min="12" max="16384" width="11.42578125" style="1"/>
  </cols>
  <sheetData>
    <row r="1" spans="1:14" x14ac:dyDescent="0.25">
      <c r="A1" s="6" t="s">
        <v>8</v>
      </c>
      <c r="B1" s="1">
        <v>50</v>
      </c>
    </row>
    <row r="2" spans="1:14" x14ac:dyDescent="0.25">
      <c r="A2" s="6" t="s">
        <v>9</v>
      </c>
      <c r="B2" s="1">
        <v>5</v>
      </c>
    </row>
    <row r="4" spans="1:14" ht="15.75" thickBot="1" x14ac:dyDescent="0.3">
      <c r="A4" s="11" t="s">
        <v>4</v>
      </c>
      <c r="B4" s="11" t="s">
        <v>5</v>
      </c>
      <c r="C4" s="11" t="s">
        <v>14</v>
      </c>
      <c r="D4" s="11" t="s">
        <v>0</v>
      </c>
      <c r="E4" s="11" t="s">
        <v>13</v>
      </c>
      <c r="F4" s="11" t="s">
        <v>12</v>
      </c>
      <c r="G4" s="11" t="s">
        <v>11</v>
      </c>
      <c r="H4" s="11" t="s">
        <v>3</v>
      </c>
      <c r="I4" s="11" t="s">
        <v>10</v>
      </c>
      <c r="J4" s="1">
        <f>18/2*6</f>
        <v>54</v>
      </c>
      <c r="K4" s="1">
        <f>25/2*5</f>
        <v>62.5</v>
      </c>
      <c r="L4" s="1">
        <f>19/2*5</f>
        <v>47.5</v>
      </c>
      <c r="M4" s="1">
        <f>9/2*5</f>
        <v>22.5</v>
      </c>
      <c r="N4" s="1">
        <f>26/2*7</f>
        <v>91</v>
      </c>
    </row>
    <row r="5" spans="1:14" ht="15.75" thickTop="1" x14ac:dyDescent="0.25">
      <c r="A5" s="1">
        <v>6</v>
      </c>
      <c r="B5" s="1">
        <v>2</v>
      </c>
      <c r="C5" s="15">
        <f>+_xlfn.VAR.S(8,10)</f>
        <v>2</v>
      </c>
      <c r="D5" s="1">
        <f>+(A5^2/B5)*(1-B5/A5)*C5</f>
        <v>24.000000000000004</v>
      </c>
      <c r="E5" s="1">
        <f>+$B$2/$B$1</f>
        <v>0.1</v>
      </c>
      <c r="F5" s="14">
        <f>+D5/(E5^2)</f>
        <v>2400</v>
      </c>
      <c r="G5" s="12">
        <f>+B5/A5</f>
        <v>0.33333333333333331</v>
      </c>
      <c r="H5" s="1">
        <v>18</v>
      </c>
      <c r="I5" s="13">
        <f>H5/G5</f>
        <v>54</v>
      </c>
      <c r="J5" s="4"/>
      <c r="K5" s="4">
        <f t="shared" ref="K5:N9" si="0">+$I5*K$4*100</f>
        <v>337500</v>
      </c>
      <c r="L5" s="4">
        <f t="shared" si="0"/>
        <v>256500</v>
      </c>
      <c r="M5" s="4">
        <f t="shared" si="0"/>
        <v>121500</v>
      </c>
      <c r="N5" s="4">
        <f t="shared" si="0"/>
        <v>491400</v>
      </c>
    </row>
    <row r="6" spans="1:14" x14ac:dyDescent="0.25">
      <c r="A6" s="1">
        <v>5</v>
      </c>
      <c r="B6" s="1">
        <v>2</v>
      </c>
      <c r="C6" s="1">
        <f>+_xlfn.VAR.S(13,12)</f>
        <v>0.5</v>
      </c>
      <c r="D6" s="1">
        <f t="shared" ref="D6:D9" si="1">+(A6^2/B6)*(1-B6/A6)*C6</f>
        <v>3.75</v>
      </c>
      <c r="E6" s="1">
        <f t="shared" ref="E6:E9" si="2">+$B$2/$B$1</f>
        <v>0.1</v>
      </c>
      <c r="F6" s="14">
        <f>+D6/(E6^2)</f>
        <v>374.99999999999994</v>
      </c>
      <c r="G6" s="12">
        <f>+B6/A6</f>
        <v>0.4</v>
      </c>
      <c r="H6" s="1">
        <v>25</v>
      </c>
      <c r="I6" s="13">
        <f t="shared" ref="I6:I9" si="3">H6/G6</f>
        <v>62.5</v>
      </c>
      <c r="J6" s="4">
        <f t="shared" ref="J6:J9" si="4">+$I6*J$4*100</f>
        <v>337500</v>
      </c>
      <c r="K6" s="4"/>
      <c r="L6" s="4">
        <f t="shared" si="0"/>
        <v>296875</v>
      </c>
      <c r="M6" s="4">
        <f t="shared" si="0"/>
        <v>140625</v>
      </c>
      <c r="N6" s="4">
        <f t="shared" si="0"/>
        <v>568750</v>
      </c>
    </row>
    <row r="7" spans="1:14" x14ac:dyDescent="0.25">
      <c r="A7" s="1">
        <v>5</v>
      </c>
      <c r="B7" s="1">
        <v>2</v>
      </c>
      <c r="C7" s="1">
        <f>+_xlfn.VAR.S(11,8)</f>
        <v>4.5</v>
      </c>
      <c r="D7" s="1">
        <f t="shared" si="1"/>
        <v>33.75</v>
      </c>
      <c r="E7" s="1">
        <f t="shared" si="2"/>
        <v>0.1</v>
      </c>
      <c r="F7" s="14">
        <f>+D7/(E7^2)</f>
        <v>3374.9999999999995</v>
      </c>
      <c r="G7" s="12">
        <f>+B7/A7</f>
        <v>0.4</v>
      </c>
      <c r="H7" s="1">
        <v>19</v>
      </c>
      <c r="I7" s="13">
        <f t="shared" si="3"/>
        <v>47.5</v>
      </c>
      <c r="J7" s="4">
        <f t="shared" si="4"/>
        <v>256500</v>
      </c>
      <c r="K7" s="4">
        <f t="shared" si="0"/>
        <v>296875</v>
      </c>
      <c r="L7" s="4"/>
      <c r="M7" s="4">
        <f t="shared" si="0"/>
        <v>106875</v>
      </c>
      <c r="N7" s="4">
        <f t="shared" si="0"/>
        <v>432250</v>
      </c>
    </row>
    <row r="8" spans="1:14" x14ac:dyDescent="0.25">
      <c r="A8" s="1">
        <v>5</v>
      </c>
      <c r="B8" s="1">
        <v>2</v>
      </c>
      <c r="C8" s="15">
        <f>+_xlfn.VAR.S(2,7)</f>
        <v>12.5</v>
      </c>
      <c r="D8" s="1">
        <f t="shared" si="1"/>
        <v>93.75</v>
      </c>
      <c r="E8" s="1">
        <f t="shared" si="2"/>
        <v>0.1</v>
      </c>
      <c r="F8" s="14">
        <f>+D8/(E8^2)</f>
        <v>9374.9999999999982</v>
      </c>
      <c r="G8" s="12">
        <f>+B8/A8</f>
        <v>0.4</v>
      </c>
      <c r="H8" s="1">
        <v>9</v>
      </c>
      <c r="I8" s="13">
        <f t="shared" si="3"/>
        <v>22.5</v>
      </c>
      <c r="J8" s="4">
        <f t="shared" si="4"/>
        <v>121500</v>
      </c>
      <c r="K8" s="4">
        <f t="shared" si="0"/>
        <v>140625</v>
      </c>
      <c r="L8" s="4">
        <f t="shared" si="0"/>
        <v>106875</v>
      </c>
      <c r="M8" s="4"/>
      <c r="N8" s="4">
        <f t="shared" si="0"/>
        <v>204750</v>
      </c>
    </row>
    <row r="9" spans="1:14" x14ac:dyDescent="0.25">
      <c r="A9" s="1">
        <v>7</v>
      </c>
      <c r="B9" s="1">
        <v>2</v>
      </c>
      <c r="C9" s="15">
        <f>+_xlfn.VAR.S(16,10)</f>
        <v>18</v>
      </c>
      <c r="D9" s="1">
        <f t="shared" si="1"/>
        <v>315</v>
      </c>
      <c r="E9" s="1">
        <f t="shared" si="2"/>
        <v>0.1</v>
      </c>
      <c r="F9" s="14">
        <f>+D9/(E9^2)</f>
        <v>31499.999999999993</v>
      </c>
      <c r="G9" s="12">
        <f>+B9/A9</f>
        <v>0.2857142857142857</v>
      </c>
      <c r="H9" s="1">
        <v>26</v>
      </c>
      <c r="I9" s="13">
        <f t="shared" si="3"/>
        <v>91</v>
      </c>
      <c r="J9" s="4">
        <f t="shared" si="4"/>
        <v>491400</v>
      </c>
      <c r="K9" s="4">
        <f t="shared" si="0"/>
        <v>568750</v>
      </c>
      <c r="L9" s="4">
        <f t="shared" si="0"/>
        <v>432250</v>
      </c>
      <c r="M9" s="4">
        <f t="shared" si="0"/>
        <v>204750</v>
      </c>
      <c r="N9" s="4"/>
    </row>
    <row r="10" spans="1:14" x14ac:dyDescent="0.25">
      <c r="E10" s="7" t="s">
        <v>6</v>
      </c>
      <c r="F10" s="8">
        <f>+SUM(F5:F9)</f>
        <v>47024.999999999993</v>
      </c>
      <c r="G10" s="12"/>
    </row>
    <row r="11" spans="1:14" x14ac:dyDescent="0.25">
      <c r="G11" s="12"/>
      <c r="I11" s="3">
        <f>((9/100)/(1/10^3))*SUMSQ(I5:I9)</f>
        <v>1607917.5</v>
      </c>
      <c r="J11" s="3">
        <f>((-9/4900)/(2/245))*SUM(J5:N9)</f>
        <v>-1330661.2499999998</v>
      </c>
      <c r="K11" s="3">
        <f>SUM(I11:J11)</f>
        <v>277256.25000000023</v>
      </c>
      <c r="L11" s="2" t="s">
        <v>1</v>
      </c>
    </row>
    <row r="12" spans="1:14" x14ac:dyDescent="0.25">
      <c r="G12" s="12"/>
      <c r="I12" s="3"/>
      <c r="J12" s="3"/>
      <c r="K12" s="3">
        <f>SUM(D5:D9)*10*9</f>
        <v>42322.5</v>
      </c>
      <c r="L12" s="2" t="s">
        <v>2</v>
      </c>
    </row>
    <row r="13" spans="1:14" x14ac:dyDescent="0.25">
      <c r="I13" s="3"/>
      <c r="J13" s="9" t="s">
        <v>7</v>
      </c>
      <c r="K13" s="10">
        <f>+K11-K12</f>
        <v>234933.75000000023</v>
      </c>
    </row>
    <row r="14" spans="1:14" ht="15.75" thickBot="1" x14ac:dyDescent="0.3"/>
    <row r="15" spans="1:14" ht="15.75" thickBot="1" x14ac:dyDescent="0.3">
      <c r="J15" s="16" t="s">
        <v>15</v>
      </c>
      <c r="K15" s="17">
        <f>+K13+F10</f>
        <v>281958.75000000023</v>
      </c>
    </row>
    <row r="17" spans="9:11" x14ac:dyDescent="0.25">
      <c r="I17" s="1">
        <f>+_xlfn.VAR.S(I5:I9)</f>
        <v>616.125</v>
      </c>
      <c r="K17" s="5">
        <f>(50^2/5)*(1-5/50)*_xlfn.VAR.S(I5:I9)</f>
        <v>277256.25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jjgoye</dc:creator>
  <cp:lastModifiedBy>Daniel Czarnievicz</cp:lastModifiedBy>
  <dcterms:created xsi:type="dcterms:W3CDTF">2017-06-12T15:45:27Z</dcterms:created>
  <dcterms:modified xsi:type="dcterms:W3CDTF">2017-06-13T00:01:12Z</dcterms:modified>
</cp:coreProperties>
</file>