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2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'老婆合資(投資)'!$A$1:$K$309</definedName>
    <definedName name="_xlnm._FilterDatabase" localSheetId="2" hidden="1">股份統計!$A$1:$I$22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H23" i="6"/>
  <c r="G23"/>
  <c r="F23"/>
  <c r="C299" i="1"/>
  <c r="J266"/>
  <c r="C266"/>
  <c r="J265"/>
  <c r="F8" i="5"/>
  <c r="O8" s="1"/>
  <c r="F22" i="6"/>
  <c r="G22" s="1"/>
  <c r="F21"/>
  <c r="G21" s="1"/>
  <c r="F20"/>
  <c r="G20" s="1"/>
  <c r="F19"/>
  <c r="G19" s="1"/>
  <c r="F18"/>
  <c r="G18" s="1"/>
  <c r="E8" i="5"/>
  <c r="R20" s="1"/>
  <c r="R19"/>
  <c r="Q19"/>
  <c r="R7"/>
  <c r="Q7"/>
  <c r="P7"/>
  <c r="O7"/>
  <c r="N7"/>
  <c r="J7"/>
  <c r="E3"/>
  <c r="E4" s="1"/>
  <c r="E5" s="1"/>
  <c r="E6" s="1"/>
  <c r="F7"/>
  <c r="D7"/>
  <c r="D8" s="1"/>
  <c r="P8" l="1"/>
  <c r="Q20"/>
  <c r="N8"/>
  <c r="M25"/>
  <c r="M28"/>
  <c r="K25"/>
  <c r="B264" i="1"/>
  <c r="J264" s="1"/>
  <c r="J261"/>
  <c r="C308"/>
  <c r="J255"/>
  <c r="J257"/>
  <c r="J258"/>
  <c r="J259"/>
  <c r="J260"/>
  <c r="J256"/>
  <c r="F15" i="6"/>
  <c r="G15" s="1"/>
  <c r="F14"/>
  <c r="G14" s="1"/>
  <c r="C307" i="1" l="1"/>
  <c r="B254"/>
  <c r="J254" s="1"/>
  <c r="J250"/>
  <c r="C250"/>
  <c r="J249"/>
  <c r="C249"/>
  <c r="C296"/>
  <c r="C305"/>
  <c r="C261"/>
  <c r="C306"/>
  <c r="B248"/>
  <c r="J248" s="1"/>
  <c r="C304"/>
  <c r="C298"/>
  <c r="C297"/>
  <c r="C303"/>
  <c r="C302"/>
  <c r="C247"/>
  <c r="C301"/>
  <c r="C246"/>
  <c r="C295"/>
  <c r="C294"/>
  <c r="C293"/>
  <c r="C291"/>
  <c r="C292"/>
  <c r="C290"/>
  <c r="J245"/>
  <c r="B244"/>
  <c r="J244" s="1"/>
  <c r="C243"/>
  <c r="C273"/>
  <c r="J241"/>
  <c r="C241"/>
  <c r="C289"/>
  <c r="C245"/>
  <c r="B240"/>
  <c r="J240" s="1"/>
  <c r="C242"/>
  <c r="C238"/>
  <c r="C288" l="1"/>
  <c r="J236"/>
  <c r="J237"/>
  <c r="C300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6"/>
  <c r="C227"/>
  <c r="C239"/>
  <c r="C226"/>
  <c r="C275"/>
  <c r="C274"/>
  <c r="C224"/>
  <c r="C272"/>
  <c r="C271"/>
  <c r="C270"/>
  <c r="C269"/>
  <c r="C268"/>
  <c r="C267"/>
  <c r="C287"/>
  <c r="C222"/>
  <c r="J221"/>
  <c r="C221"/>
  <c r="C280"/>
  <c r="C284"/>
  <c r="C283"/>
  <c r="C265"/>
  <c r="C282"/>
  <c r="C262"/>
  <c r="C281"/>
  <c r="C263"/>
  <c r="C251"/>
  <c r="C279"/>
  <c r="C278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/>
  <c r="F7"/>
  <c r="G7" s="1"/>
  <c r="F9"/>
  <c r="G9" s="1"/>
  <c r="F10"/>
  <c r="G10" s="1"/>
  <c r="F11"/>
  <c r="G11" s="1"/>
  <c r="F12"/>
  <c r="H12" s="1"/>
  <c r="F4"/>
  <c r="G4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  <c r="R8"/>
</calcChain>
</file>

<file path=xl/sharedStrings.xml><?xml version="1.0" encoding="utf-8"?>
<sst xmlns="http://schemas.openxmlformats.org/spreadsheetml/2006/main" count="925" uniqueCount="393">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</sst>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1892186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2289864</c:v>
                </c:pt>
                <c:pt idx="6">
                  <c:v>2289864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24167680"/>
        <c:axId val="124169216"/>
      </c:lineChart>
      <c:catAx>
        <c:axId val="124167680"/>
        <c:scaling>
          <c:orientation val="minMax"/>
        </c:scaling>
        <c:axPos val="b"/>
        <c:tickLblPos val="nextTo"/>
        <c:crossAx val="124169216"/>
        <c:crosses val="autoZero"/>
        <c:auto val="1"/>
        <c:lblAlgn val="ctr"/>
        <c:lblOffset val="100"/>
      </c:catAx>
      <c:valAx>
        <c:axId val="124169216"/>
        <c:scaling>
          <c:orientation val="minMax"/>
        </c:scaling>
        <c:axPos val="l"/>
        <c:majorGridlines/>
        <c:numFmt formatCode="General" sourceLinked="1"/>
        <c:tickLblPos val="nextTo"/>
        <c:crossAx val="12416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8"/>
  <sheetViews>
    <sheetView zoomScale="85" zoomScaleNormal="85" workbookViewId="0">
      <selection activeCell="C26" sqref="C26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329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328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316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316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322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315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325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315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315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330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331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332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335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335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345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345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335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346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335</v>
      </c>
    </row>
    <row r="192" spans="1:11">
      <c r="A192" s="1">
        <v>41964</v>
      </c>
      <c r="D192" s="1">
        <v>42185</v>
      </c>
      <c r="J192">
        <v>-10196</v>
      </c>
      <c r="K192" s="12" t="s">
        <v>347</v>
      </c>
    </row>
    <row r="193" spans="1:11">
      <c r="A193" s="1">
        <v>41956</v>
      </c>
      <c r="D193" s="1">
        <v>42186</v>
      </c>
      <c r="J193">
        <v>-19427</v>
      </c>
      <c r="K193" s="12" t="s">
        <v>348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345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335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335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351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353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351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351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354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332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353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358</v>
      </c>
    </row>
    <row r="214" spans="1:11">
      <c r="A214" s="1">
        <v>42235</v>
      </c>
      <c r="D214" s="1"/>
      <c r="J214">
        <v>14032</v>
      </c>
      <c r="K214" t="s">
        <v>359</v>
      </c>
    </row>
    <row r="215" spans="1:11">
      <c r="A215" s="1">
        <v>42236</v>
      </c>
      <c r="D215" s="1"/>
      <c r="J215">
        <v>40760</v>
      </c>
      <c r="K215" t="s">
        <v>360</v>
      </c>
    </row>
    <row r="216" spans="1:11">
      <c r="A216" s="1">
        <v>42236</v>
      </c>
      <c r="D216" s="1"/>
      <c r="J216">
        <v>252157</v>
      </c>
      <c r="K216" t="s">
        <v>360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355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355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355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364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363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354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365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363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354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335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368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367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369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366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370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349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371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354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373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375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354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378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378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361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354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335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335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335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277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381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382</v>
      </c>
    </row>
    <row r="258" spans="1:11" s="2" customFormat="1">
      <c r="A258" s="14">
        <v>42369</v>
      </c>
      <c r="B258" s="2">
        <v>15856</v>
      </c>
      <c r="J258" s="2">
        <f t="shared" si="6"/>
        <v>-15856</v>
      </c>
      <c r="K258" s="15" t="s">
        <v>380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383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384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335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335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335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6" si="7">E264-B264</f>
        <v>5703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356</v>
      </c>
    </row>
    <row r="266" spans="1:11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390</v>
      </c>
    </row>
    <row r="267" spans="1:11">
      <c r="A267" s="1">
        <v>42111</v>
      </c>
      <c r="B267">
        <v>99484</v>
      </c>
      <c r="C267" s="5">
        <f>B267/1</f>
        <v>99484</v>
      </c>
      <c r="D267" s="1"/>
      <c r="F267" t="s">
        <v>7</v>
      </c>
      <c r="K267" t="s">
        <v>221</v>
      </c>
    </row>
    <row r="268" spans="1:11">
      <c r="A268" s="1">
        <v>42096</v>
      </c>
      <c r="B268">
        <v>1413154</v>
      </c>
      <c r="C268" s="5">
        <f>B268/15.564</f>
        <v>90796.324852223072</v>
      </c>
      <c r="D268" s="1"/>
      <c r="F268" t="s">
        <v>7</v>
      </c>
      <c r="K268" t="s">
        <v>326</v>
      </c>
    </row>
    <row r="269" spans="1:11">
      <c r="A269" s="1">
        <v>42115</v>
      </c>
      <c r="B269">
        <v>1031076</v>
      </c>
      <c r="C269" s="5">
        <f>B269/11</f>
        <v>93734.181818181823</v>
      </c>
      <c r="D269" s="1"/>
      <c r="F269" t="s">
        <v>7</v>
      </c>
      <c r="K269" t="s">
        <v>323</v>
      </c>
    </row>
    <row r="270" spans="1:11">
      <c r="A270" s="1">
        <v>42116</v>
      </c>
      <c r="B270">
        <v>1310819</v>
      </c>
      <c r="C270" s="5">
        <f>B270/14</f>
        <v>93629.928571428565</v>
      </c>
      <c r="D270" s="1"/>
      <c r="F270" t="s">
        <v>7</v>
      </c>
      <c r="K270" t="s">
        <v>324</v>
      </c>
    </row>
    <row r="271" spans="1:11">
      <c r="A271" s="1">
        <v>42121</v>
      </c>
      <c r="B271">
        <v>87875</v>
      </c>
      <c r="C271" s="5">
        <f>B271/1</f>
        <v>87875</v>
      </c>
      <c r="D271" s="1"/>
      <c r="F271" t="s">
        <v>7</v>
      </c>
      <c r="K271" t="s">
        <v>221</v>
      </c>
    </row>
    <row r="272" spans="1:11">
      <c r="A272" s="1">
        <v>42122</v>
      </c>
      <c r="B272">
        <v>810692</v>
      </c>
      <c r="C272" s="5">
        <f>B272/9</f>
        <v>90076.888888888891</v>
      </c>
      <c r="D272" s="1"/>
      <c r="F272" t="s">
        <v>7</v>
      </c>
      <c r="K272" t="s">
        <v>327</v>
      </c>
    </row>
    <row r="273" spans="1:11">
      <c r="A273" s="1">
        <v>42144</v>
      </c>
      <c r="B273">
        <v>4675</v>
      </c>
      <c r="C273" s="5">
        <f>B273/0.091</f>
        <v>51373.626373626372</v>
      </c>
      <c r="D273" s="1"/>
      <c r="F273" t="s">
        <v>7</v>
      </c>
      <c r="K273" t="s">
        <v>374</v>
      </c>
    </row>
    <row r="274" spans="1:11">
      <c r="A274" s="1">
        <v>42150</v>
      </c>
      <c r="B274">
        <v>1050</v>
      </c>
      <c r="C274" s="5">
        <f>B274/0.054</f>
        <v>19444.444444444445</v>
      </c>
      <c r="D274" s="1"/>
      <c r="F274" t="s">
        <v>7</v>
      </c>
      <c r="K274" t="s">
        <v>333</v>
      </c>
    </row>
    <row r="275" spans="1:11">
      <c r="A275" s="1">
        <v>42156</v>
      </c>
      <c r="B275">
        <v>22340</v>
      </c>
      <c r="C275" s="5">
        <f>B275/0.291</f>
        <v>76769.759450171827</v>
      </c>
      <c r="D275" s="1"/>
      <c r="F275" t="s">
        <v>7</v>
      </c>
      <c r="K275" t="s">
        <v>334</v>
      </c>
    </row>
    <row r="276" spans="1:11">
      <c r="A276" s="1">
        <v>42200</v>
      </c>
      <c r="B276">
        <v>4302</v>
      </c>
      <c r="C276" s="5">
        <f>B276/0.054</f>
        <v>79666.666666666672</v>
      </c>
      <c r="D276" s="1"/>
      <c r="F276" t="s">
        <v>7</v>
      </c>
      <c r="K276" t="s">
        <v>350</v>
      </c>
    </row>
    <row r="277" spans="1:11">
      <c r="A277" s="1">
        <v>42235</v>
      </c>
      <c r="B277" s="5">
        <v>0</v>
      </c>
      <c r="C277" s="5"/>
      <c r="D277" s="4"/>
      <c r="E277" s="5"/>
      <c r="K277" t="s">
        <v>357</v>
      </c>
    </row>
    <row r="278" spans="1:11">
      <c r="A278" s="1">
        <v>42170</v>
      </c>
      <c r="B278" s="5">
        <v>37732</v>
      </c>
      <c r="C278" s="5">
        <f>B278/1</f>
        <v>37732</v>
      </c>
      <c r="D278" s="4"/>
      <c r="E278" s="5"/>
      <c r="F278" t="s">
        <v>7</v>
      </c>
      <c r="K278" t="s">
        <v>335</v>
      </c>
    </row>
    <row r="279" spans="1:11">
      <c r="A279" s="1">
        <v>42170</v>
      </c>
      <c r="B279" s="5">
        <v>76965</v>
      </c>
      <c r="C279" s="5">
        <f>B279/2</f>
        <v>38482.5</v>
      </c>
      <c r="D279" s="4"/>
      <c r="E279" s="5"/>
      <c r="F279" t="s">
        <v>7</v>
      </c>
      <c r="K279" t="s">
        <v>345</v>
      </c>
    </row>
    <row r="280" spans="1:11">
      <c r="A280" s="1">
        <v>42226</v>
      </c>
      <c r="B280" s="5">
        <v>33778</v>
      </c>
      <c r="C280" s="5">
        <f t="shared" ref="C280:C282" si="8">B280/1</f>
        <v>33778</v>
      </c>
      <c r="D280" s="4"/>
      <c r="E280" s="5"/>
      <c r="F280" t="s">
        <v>7</v>
      </c>
      <c r="K280" t="s">
        <v>335</v>
      </c>
    </row>
    <row r="281" spans="1:11">
      <c r="A281" s="1">
        <v>42229</v>
      </c>
      <c r="B281" s="5">
        <v>34529</v>
      </c>
      <c r="C281" s="5">
        <f t="shared" si="8"/>
        <v>34529</v>
      </c>
      <c r="D281" s="4"/>
      <c r="E281" s="5"/>
      <c r="F281" t="s">
        <v>7</v>
      </c>
      <c r="K281" t="s">
        <v>335</v>
      </c>
    </row>
    <row r="282" spans="1:11">
      <c r="A282" s="1">
        <v>42230</v>
      </c>
      <c r="B282" s="5">
        <v>34329</v>
      </c>
      <c r="C282" s="5">
        <f t="shared" si="8"/>
        <v>34329</v>
      </c>
      <c r="D282" s="4"/>
      <c r="E282" s="5"/>
      <c r="F282" t="s">
        <v>7</v>
      </c>
      <c r="K282" t="s">
        <v>335</v>
      </c>
    </row>
    <row r="283" spans="1:11">
      <c r="A283" s="1">
        <v>42236</v>
      </c>
      <c r="B283" s="5">
        <v>34179</v>
      </c>
      <c r="C283" s="5">
        <f>B283/1</f>
        <v>34179</v>
      </c>
      <c r="D283" s="4"/>
      <c r="E283" s="5"/>
      <c r="F283" t="s">
        <v>7</v>
      </c>
      <c r="K283" t="s">
        <v>335</v>
      </c>
    </row>
    <row r="284" spans="1:11">
      <c r="A284" s="1">
        <v>42241</v>
      </c>
      <c r="B284" s="5">
        <v>65856</v>
      </c>
      <c r="C284" s="5">
        <f>B284/2</f>
        <v>32928</v>
      </c>
      <c r="D284" s="4"/>
      <c r="E284" s="5"/>
      <c r="F284" t="s">
        <v>7</v>
      </c>
      <c r="K284" t="s">
        <v>345</v>
      </c>
    </row>
    <row r="285" spans="1:11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361</v>
      </c>
    </row>
    <row r="286" spans="1:11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335</v>
      </c>
    </row>
    <row r="287" spans="1:11">
      <c r="A287" s="1">
        <v>42249</v>
      </c>
      <c r="B287" s="5">
        <v>135315</v>
      </c>
      <c r="C287" s="5">
        <f>B287/4</f>
        <v>33828.75</v>
      </c>
      <c r="D287" s="4"/>
      <c r="E287" s="5"/>
      <c r="F287" t="s">
        <v>7</v>
      </c>
      <c r="K287" t="s">
        <v>352</v>
      </c>
    </row>
    <row r="288" spans="1:11">
      <c r="A288" s="1">
        <v>42305</v>
      </c>
      <c r="B288" s="5">
        <v>159913</v>
      </c>
      <c r="C288" s="5">
        <f>B288/4</f>
        <v>39978.25</v>
      </c>
      <c r="D288" s="4"/>
      <c r="E288" s="5"/>
      <c r="F288" t="s">
        <v>7</v>
      </c>
      <c r="K288" t="s">
        <v>352</v>
      </c>
    </row>
    <row r="289" spans="1:11">
      <c r="A289" s="4">
        <v>42306</v>
      </c>
      <c r="B289" s="5">
        <v>354852</v>
      </c>
      <c r="C289" s="5">
        <f>B289/9</f>
        <v>39428</v>
      </c>
      <c r="D289" s="4"/>
      <c r="E289" s="5"/>
      <c r="F289" t="s">
        <v>7</v>
      </c>
      <c r="K289" t="s">
        <v>372</v>
      </c>
    </row>
    <row r="290" spans="1:11">
      <c r="A290" s="1">
        <v>42312</v>
      </c>
      <c r="B290" s="5">
        <v>168119</v>
      </c>
      <c r="C290" s="5">
        <f>B290/4</f>
        <v>42029.75</v>
      </c>
      <c r="D290" s="4"/>
      <c r="E290" s="5"/>
      <c r="F290" t="s">
        <v>7</v>
      </c>
      <c r="K290" t="s">
        <v>352</v>
      </c>
    </row>
    <row r="291" spans="1:11">
      <c r="A291" s="1">
        <v>42312</v>
      </c>
      <c r="B291" s="5">
        <v>81658</v>
      </c>
      <c r="C291" s="5">
        <f>B291/2</f>
        <v>40829</v>
      </c>
      <c r="D291" s="4"/>
      <c r="E291" s="5"/>
      <c r="F291" t="s">
        <v>7</v>
      </c>
      <c r="K291" t="s">
        <v>345</v>
      </c>
    </row>
    <row r="292" spans="1:11">
      <c r="A292" s="1">
        <v>42312</v>
      </c>
      <c r="B292" s="5">
        <v>40728</v>
      </c>
      <c r="C292" s="5">
        <f>B292/1</f>
        <v>40728</v>
      </c>
      <c r="D292" s="4"/>
      <c r="E292" s="5"/>
      <c r="F292" t="s">
        <v>7</v>
      </c>
      <c r="K292" t="s">
        <v>376</v>
      </c>
    </row>
    <row r="293" spans="1:11">
      <c r="A293" s="1">
        <v>42313</v>
      </c>
      <c r="B293" s="5">
        <v>40728</v>
      </c>
      <c r="C293" s="5">
        <f>B293/1</f>
        <v>40728</v>
      </c>
      <c r="D293" s="4"/>
      <c r="E293" s="5"/>
      <c r="F293" t="s">
        <v>7</v>
      </c>
      <c r="K293" t="s">
        <v>335</v>
      </c>
    </row>
    <row r="294" spans="1:11">
      <c r="A294" s="1">
        <v>42314</v>
      </c>
      <c r="B294" s="5">
        <v>39728</v>
      </c>
      <c r="C294" s="5">
        <f>B294/1</f>
        <v>39728</v>
      </c>
      <c r="D294" s="4"/>
      <c r="E294" s="5"/>
      <c r="F294" t="s">
        <v>7</v>
      </c>
      <c r="K294" t="s">
        <v>335</v>
      </c>
    </row>
    <row r="295" spans="1:11">
      <c r="A295" s="1">
        <v>42314</v>
      </c>
      <c r="B295" s="5">
        <v>117833</v>
      </c>
      <c r="C295" s="5">
        <f>B295/3</f>
        <v>39277.666666666664</v>
      </c>
      <c r="D295" s="4"/>
      <c r="E295" s="5"/>
      <c r="F295" t="s">
        <v>7</v>
      </c>
      <c r="K295" t="s">
        <v>361</v>
      </c>
    </row>
    <row r="296" spans="1:11">
      <c r="A296" s="1">
        <v>42312</v>
      </c>
      <c r="B296" s="5">
        <v>77354</v>
      </c>
      <c r="C296" s="5">
        <f>B296/2</f>
        <v>38677</v>
      </c>
      <c r="D296" s="4"/>
      <c r="E296" s="5"/>
      <c r="F296" t="s">
        <v>7</v>
      </c>
      <c r="K296" t="s">
        <v>345</v>
      </c>
    </row>
    <row r="297" spans="1:11">
      <c r="A297" s="1">
        <v>42325</v>
      </c>
      <c r="B297" s="5">
        <v>76454</v>
      </c>
      <c r="C297" s="5">
        <f>B297/2</f>
        <v>38227</v>
      </c>
      <c r="D297" s="4"/>
      <c r="E297" s="5"/>
      <c r="F297" t="s">
        <v>7</v>
      </c>
      <c r="K297" t="s">
        <v>345</v>
      </c>
    </row>
    <row r="298" spans="1:11">
      <c r="A298" s="1">
        <v>42325</v>
      </c>
      <c r="B298" s="5">
        <v>38377</v>
      </c>
      <c r="C298" s="5">
        <f>B298/1</f>
        <v>38377</v>
      </c>
      <c r="D298" s="4"/>
      <c r="E298" s="5"/>
      <c r="F298" t="s">
        <v>7</v>
      </c>
      <c r="K298" t="s">
        <v>335</v>
      </c>
    </row>
    <row r="299" spans="1:11">
      <c r="A299" s="1">
        <v>42361</v>
      </c>
      <c r="B299" s="5">
        <v>177375</v>
      </c>
      <c r="C299" s="5">
        <f>B299/5</f>
        <v>35475</v>
      </c>
      <c r="D299" s="4"/>
      <c r="E299" s="5"/>
      <c r="F299" t="s">
        <v>7</v>
      </c>
      <c r="K299" t="s">
        <v>356</v>
      </c>
    </row>
    <row r="300" spans="1:11">
      <c r="A300" s="4">
        <v>42293</v>
      </c>
      <c r="B300" s="5">
        <v>355252</v>
      </c>
      <c r="C300" s="5">
        <f>B300/5</f>
        <v>71050.399999999994</v>
      </c>
      <c r="D300" s="4"/>
      <c r="E300" s="5"/>
      <c r="F300" t="s">
        <v>7</v>
      </c>
      <c r="K300" t="s">
        <v>377</v>
      </c>
    </row>
    <row r="301" spans="1:11">
      <c r="A301" s="4">
        <v>42321</v>
      </c>
      <c r="B301" s="5">
        <v>128691</v>
      </c>
      <c r="C301" s="5">
        <f t="shared" ref="C301:C306" si="9">B301/2</f>
        <v>64345.5</v>
      </c>
      <c r="D301" s="4"/>
      <c r="E301" s="5"/>
      <c r="F301" t="s">
        <v>7</v>
      </c>
      <c r="K301" t="s">
        <v>354</v>
      </c>
    </row>
    <row r="302" spans="1:11">
      <c r="A302" s="4">
        <v>42325</v>
      </c>
      <c r="B302" s="5">
        <v>131493</v>
      </c>
      <c r="C302" s="5">
        <f t="shared" si="9"/>
        <v>65746.5</v>
      </c>
      <c r="D302" s="4"/>
      <c r="E302" s="5"/>
      <c r="F302" t="s">
        <v>7</v>
      </c>
      <c r="K302" t="s">
        <v>354</v>
      </c>
    </row>
    <row r="303" spans="1:11">
      <c r="A303" s="4">
        <v>42325</v>
      </c>
      <c r="B303" s="5">
        <v>132094</v>
      </c>
      <c r="C303" s="5">
        <f t="shared" si="9"/>
        <v>66047</v>
      </c>
      <c r="D303" s="4"/>
      <c r="E303" s="5"/>
      <c r="F303" t="s">
        <v>7</v>
      </c>
      <c r="K303" t="s">
        <v>354</v>
      </c>
    </row>
    <row r="304" spans="1:11" ht="15.75" customHeight="1">
      <c r="A304" s="4">
        <v>42326</v>
      </c>
      <c r="B304" s="5">
        <v>131693</v>
      </c>
      <c r="C304" s="5">
        <f t="shared" si="9"/>
        <v>65846.5</v>
      </c>
      <c r="D304" s="4"/>
      <c r="E304" s="5"/>
      <c r="F304" t="s">
        <v>7</v>
      </c>
      <c r="K304" t="s">
        <v>354</v>
      </c>
    </row>
    <row r="305" spans="1:11" ht="15.75" customHeight="1">
      <c r="A305" s="4">
        <v>42334</v>
      </c>
      <c r="B305" s="5">
        <v>125889</v>
      </c>
      <c r="C305" s="5">
        <f t="shared" si="9"/>
        <v>62944.5</v>
      </c>
      <c r="D305" s="4"/>
      <c r="E305" s="5"/>
      <c r="F305" t="s">
        <v>7</v>
      </c>
      <c r="K305" t="s">
        <v>354</v>
      </c>
    </row>
    <row r="306" spans="1:11" ht="15.75" customHeight="1">
      <c r="A306" s="4">
        <v>42339</v>
      </c>
      <c r="B306" s="5">
        <v>130092</v>
      </c>
      <c r="C306" s="5">
        <f t="shared" si="9"/>
        <v>65046</v>
      </c>
      <c r="D306" s="4"/>
      <c r="E306" s="5"/>
      <c r="F306" t="s">
        <v>7</v>
      </c>
      <c r="K306" t="s">
        <v>354</v>
      </c>
    </row>
    <row r="307" spans="1:11" ht="15.75" customHeight="1">
      <c r="A307" s="4">
        <v>42342</v>
      </c>
      <c r="B307" s="5">
        <v>127891</v>
      </c>
      <c r="C307" s="5">
        <f t="shared" ref="C307" si="10">B307/2</f>
        <v>63945.5</v>
      </c>
      <c r="D307" s="4"/>
      <c r="E307" s="5"/>
      <c r="F307" t="s">
        <v>7</v>
      </c>
      <c r="K307" t="s">
        <v>354</v>
      </c>
    </row>
    <row r="308" spans="1:11" ht="15.75" customHeight="1">
      <c r="A308" s="4">
        <v>42345</v>
      </c>
      <c r="B308" s="5">
        <v>128691</v>
      </c>
      <c r="C308" s="5">
        <f t="shared" ref="C308" si="11">B308/2</f>
        <v>64345.5</v>
      </c>
      <c r="D308" s="4"/>
      <c r="E308" s="5"/>
      <c r="F308" t="s">
        <v>7</v>
      </c>
      <c r="K308" t="s">
        <v>354</v>
      </c>
    </row>
    <row r="309" spans="1:11">
      <c r="A309" s="1">
        <v>41821</v>
      </c>
      <c r="B309">
        <v>91774</v>
      </c>
      <c r="K309" t="s">
        <v>242</v>
      </c>
    </row>
    <row r="312" spans="1:11">
      <c r="A312" s="1">
        <v>41177</v>
      </c>
      <c r="B312">
        <v>254.9</v>
      </c>
      <c r="D312" s="1">
        <v>41200</v>
      </c>
      <c r="E312">
        <v>259.39999999999998</v>
      </c>
      <c r="F312" t="s">
        <v>141</v>
      </c>
      <c r="H312">
        <v>22800</v>
      </c>
      <c r="K312" s="5" t="s">
        <v>142</v>
      </c>
    </row>
    <row r="313" spans="1:11">
      <c r="A313" s="1">
        <v>41222</v>
      </c>
      <c r="B313">
        <v>250</v>
      </c>
      <c r="D313" s="1">
        <v>41227</v>
      </c>
      <c r="E313">
        <v>244.9</v>
      </c>
      <c r="F313" t="s">
        <v>133</v>
      </c>
      <c r="H313">
        <v>23900</v>
      </c>
      <c r="K313" s="5" t="s">
        <v>143</v>
      </c>
    </row>
    <row r="314" spans="1:11">
      <c r="A314" s="1">
        <v>41241</v>
      </c>
      <c r="B314">
        <v>257.2</v>
      </c>
      <c r="D314" s="1">
        <v>41247</v>
      </c>
      <c r="E314">
        <v>263</v>
      </c>
      <c r="F314" t="s">
        <v>141</v>
      </c>
      <c r="H314">
        <v>27400</v>
      </c>
      <c r="J314">
        <v>25935</v>
      </c>
      <c r="K314" s="5" t="s">
        <v>153</v>
      </c>
    </row>
    <row r="315" spans="1:11">
      <c r="A315" s="1">
        <v>41306</v>
      </c>
      <c r="B315">
        <v>315.89999999999998</v>
      </c>
      <c r="D315" s="1">
        <v>41309</v>
      </c>
      <c r="E315">
        <v>335</v>
      </c>
      <c r="F315" t="s">
        <v>7</v>
      </c>
      <c r="H315">
        <v>93700</v>
      </c>
    </row>
    <row r="316" spans="1:11">
      <c r="A316" s="1">
        <v>41311</v>
      </c>
      <c r="B316">
        <v>336.6</v>
      </c>
      <c r="D316" s="1">
        <v>41316</v>
      </c>
      <c r="E316">
        <v>325.2</v>
      </c>
      <c r="F316" t="s">
        <v>7</v>
      </c>
      <c r="H316">
        <v>-58800</v>
      </c>
    </row>
    <row r="317" spans="1:11">
      <c r="A317" s="1">
        <v>41313</v>
      </c>
      <c r="B317">
        <v>80500</v>
      </c>
      <c r="D317" s="1">
        <v>41313</v>
      </c>
      <c r="E317">
        <v>80390</v>
      </c>
      <c r="F317" t="s">
        <v>150</v>
      </c>
      <c r="H317">
        <v>3700</v>
      </c>
    </row>
    <row r="318" spans="1:11">
      <c r="A318" s="1">
        <v>41318</v>
      </c>
      <c r="B318">
        <v>81260</v>
      </c>
      <c r="D318" s="1">
        <v>41318</v>
      </c>
      <c r="E318">
        <v>81160</v>
      </c>
      <c r="F318" t="s">
        <v>7</v>
      </c>
      <c r="H318">
        <v>-6800</v>
      </c>
    </row>
    <row r="319" spans="1:11">
      <c r="A319" s="1">
        <v>41332</v>
      </c>
      <c r="B319">
        <v>78490</v>
      </c>
      <c r="D319" s="1">
        <v>41332</v>
      </c>
      <c r="E319">
        <v>78810</v>
      </c>
      <c r="F319" t="s">
        <v>150</v>
      </c>
      <c r="H319">
        <v>-17800</v>
      </c>
    </row>
    <row r="320" spans="1:11">
      <c r="A320" s="1">
        <v>41346</v>
      </c>
      <c r="B320">
        <v>78840</v>
      </c>
      <c r="D320" s="1">
        <v>41346</v>
      </c>
      <c r="E320">
        <v>78940</v>
      </c>
      <c r="F320" t="s">
        <v>7</v>
      </c>
      <c r="H320">
        <v>3200</v>
      </c>
    </row>
    <row r="321" spans="1:8">
      <c r="A321" s="1">
        <v>41347</v>
      </c>
      <c r="B321">
        <v>77310</v>
      </c>
      <c r="D321" s="1">
        <v>41347</v>
      </c>
      <c r="E321">
        <v>77500</v>
      </c>
      <c r="F321" t="s">
        <v>150</v>
      </c>
      <c r="H321">
        <v>-11300</v>
      </c>
    </row>
    <row r="322" spans="1:8">
      <c r="A322" s="1">
        <v>41403</v>
      </c>
      <c r="B322">
        <v>275</v>
      </c>
      <c r="D322" s="1">
        <v>41407</v>
      </c>
      <c r="E322">
        <v>295.8</v>
      </c>
      <c r="F322" t="s">
        <v>7</v>
      </c>
      <c r="H322">
        <v>102200</v>
      </c>
    </row>
    <row r="323" spans="1:8">
      <c r="A323" s="1">
        <v>41411</v>
      </c>
      <c r="B323">
        <v>278</v>
      </c>
      <c r="D323" s="1">
        <v>41411</v>
      </c>
      <c r="E323">
        <v>280</v>
      </c>
      <c r="F323" t="s">
        <v>7</v>
      </c>
      <c r="H323">
        <v>8200</v>
      </c>
    </row>
    <row r="324" spans="1:8">
      <c r="A324" s="1">
        <v>41417</v>
      </c>
      <c r="B324">
        <v>16000</v>
      </c>
      <c r="D324" s="1">
        <v>41417</v>
      </c>
      <c r="E324">
        <v>15700</v>
      </c>
      <c r="F324" t="s">
        <v>7</v>
      </c>
      <c r="H324">
        <v>-31000</v>
      </c>
    </row>
    <row r="325" spans="1:8">
      <c r="A325" s="1">
        <v>41417</v>
      </c>
      <c r="B325">
        <v>15970</v>
      </c>
      <c r="D325" s="1">
        <v>41417</v>
      </c>
      <c r="E325">
        <v>15675</v>
      </c>
      <c r="F325" t="s">
        <v>7</v>
      </c>
      <c r="H325">
        <v>-30500</v>
      </c>
    </row>
    <row r="326" spans="1:8">
      <c r="A326" s="1">
        <v>41446</v>
      </c>
      <c r="B326">
        <v>71660</v>
      </c>
      <c r="D326" s="1">
        <v>41449</v>
      </c>
      <c r="E326">
        <v>71050</v>
      </c>
      <c r="F326" t="s">
        <v>70</v>
      </c>
      <c r="H326">
        <v>28700</v>
      </c>
    </row>
    <row r="327" spans="1:8">
      <c r="A327" s="1">
        <v>41473</v>
      </c>
      <c r="B327">
        <v>243</v>
      </c>
      <c r="D327" s="1">
        <v>41474</v>
      </c>
      <c r="E327">
        <v>253.1</v>
      </c>
      <c r="F327" t="s">
        <v>7</v>
      </c>
      <c r="H327">
        <v>48700</v>
      </c>
    </row>
    <row r="328" spans="1:8">
      <c r="A328" s="1">
        <v>41485</v>
      </c>
      <c r="B328">
        <v>74000</v>
      </c>
      <c r="D328" s="1">
        <v>41486</v>
      </c>
      <c r="E328">
        <v>73650</v>
      </c>
      <c r="F328" t="s">
        <v>7</v>
      </c>
      <c r="H328">
        <v>-19300</v>
      </c>
    </row>
    <row r="329" spans="1:8">
      <c r="A329" s="1">
        <v>41486</v>
      </c>
      <c r="B329">
        <v>73900</v>
      </c>
      <c r="D329" s="1">
        <v>41486</v>
      </c>
      <c r="E329">
        <v>73750</v>
      </c>
      <c r="F329" t="s">
        <v>70</v>
      </c>
      <c r="H329">
        <v>5700</v>
      </c>
    </row>
    <row r="330" spans="1:8">
      <c r="A330" s="1">
        <v>41486</v>
      </c>
      <c r="B330">
        <v>240.5</v>
      </c>
      <c r="D330" s="1">
        <v>41486</v>
      </c>
      <c r="E330">
        <v>243.5</v>
      </c>
      <c r="F330" t="s">
        <v>179</v>
      </c>
      <c r="H330">
        <v>-16800</v>
      </c>
    </row>
    <row r="331" spans="1:8">
      <c r="A331" s="1">
        <v>41487</v>
      </c>
      <c r="B331">
        <v>242.8</v>
      </c>
      <c r="D331" s="1">
        <v>41488</v>
      </c>
      <c r="E331">
        <v>249</v>
      </c>
      <c r="F331" t="s">
        <v>179</v>
      </c>
      <c r="H331">
        <v>-32800</v>
      </c>
    </row>
    <row r="332" spans="1:8">
      <c r="A332" s="1">
        <v>41488</v>
      </c>
      <c r="B332">
        <v>75340</v>
      </c>
      <c r="D332" s="1">
        <v>41488</v>
      </c>
      <c r="E332">
        <v>74860</v>
      </c>
      <c r="F332" t="s">
        <v>174</v>
      </c>
      <c r="H332">
        <v>22200</v>
      </c>
    </row>
    <row r="333" spans="1:8">
      <c r="A333" s="1">
        <v>41502</v>
      </c>
      <c r="B333">
        <v>263</v>
      </c>
      <c r="D333" s="1">
        <v>41502</v>
      </c>
      <c r="E333">
        <v>268</v>
      </c>
      <c r="F333" t="s">
        <v>179</v>
      </c>
      <c r="H333">
        <v>-26800</v>
      </c>
    </row>
    <row r="334" spans="1:8">
      <c r="A334" s="1">
        <v>41507</v>
      </c>
      <c r="B334">
        <v>73900</v>
      </c>
      <c r="D334" s="1">
        <v>41507</v>
      </c>
      <c r="E334">
        <v>74040</v>
      </c>
      <c r="F334" t="s">
        <v>174</v>
      </c>
      <c r="H334">
        <v>5200</v>
      </c>
    </row>
    <row r="335" spans="1:8">
      <c r="A335" s="1">
        <v>41516</v>
      </c>
      <c r="B335">
        <v>270</v>
      </c>
      <c r="D335" s="1">
        <v>41519</v>
      </c>
      <c r="E335">
        <v>273</v>
      </c>
      <c r="F335" t="s">
        <v>174</v>
      </c>
      <c r="H335">
        <v>13200</v>
      </c>
    </row>
    <row r="336" spans="1:8">
      <c r="A336" s="1">
        <v>41528</v>
      </c>
      <c r="B336">
        <v>76980</v>
      </c>
      <c r="D336" s="1">
        <v>41528</v>
      </c>
      <c r="E336">
        <v>76790</v>
      </c>
      <c r="F336" t="s">
        <v>33</v>
      </c>
      <c r="H336">
        <v>-11300</v>
      </c>
    </row>
    <row r="337" spans="1:11">
      <c r="A337" s="1">
        <v>41528</v>
      </c>
      <c r="B337">
        <v>76960</v>
      </c>
      <c r="D337" s="1">
        <v>41528</v>
      </c>
      <c r="E337">
        <v>76990</v>
      </c>
      <c r="F337" t="s">
        <v>33</v>
      </c>
      <c r="H337">
        <v>-300</v>
      </c>
    </row>
    <row r="338" spans="1:11">
      <c r="A338" s="1">
        <v>41529</v>
      </c>
      <c r="B338">
        <v>76920</v>
      </c>
      <c r="D338" s="1">
        <v>41529</v>
      </c>
      <c r="E338">
        <v>76600</v>
      </c>
      <c r="F338" t="s">
        <v>33</v>
      </c>
      <c r="H338">
        <v>-17800</v>
      </c>
    </row>
    <row r="339" spans="1:11">
      <c r="A339" s="1">
        <v>41544</v>
      </c>
      <c r="B339">
        <v>270.2</v>
      </c>
      <c r="D339" s="1">
        <v>41547</v>
      </c>
      <c r="E339">
        <v>267.5</v>
      </c>
      <c r="F339" t="s">
        <v>180</v>
      </c>
      <c r="H339">
        <v>11900</v>
      </c>
    </row>
    <row r="340" spans="1:11">
      <c r="A340" s="6">
        <v>41556</v>
      </c>
      <c r="B340" s="7">
        <v>265</v>
      </c>
      <c r="C340" s="7"/>
      <c r="D340" s="6">
        <v>41557</v>
      </c>
      <c r="E340" s="7">
        <v>260</v>
      </c>
      <c r="F340" s="7" t="s">
        <v>182</v>
      </c>
      <c r="G340" s="7"/>
      <c r="H340" s="7">
        <v>23400</v>
      </c>
    </row>
    <row r="341" spans="1:11">
      <c r="A341" s="6">
        <v>41564</v>
      </c>
      <c r="B341">
        <v>266</v>
      </c>
      <c r="D341" s="6">
        <v>41564</v>
      </c>
      <c r="E341">
        <v>270</v>
      </c>
      <c r="F341" t="s">
        <v>184</v>
      </c>
      <c r="H341">
        <v>-21600</v>
      </c>
    </row>
    <row r="342" spans="1:11">
      <c r="A342" s="6">
        <v>41634</v>
      </c>
      <c r="B342">
        <v>275</v>
      </c>
      <c r="D342" s="6">
        <v>41635</v>
      </c>
      <c r="E342">
        <v>276</v>
      </c>
      <c r="F342" t="s">
        <v>185</v>
      </c>
      <c r="H342">
        <v>3400</v>
      </c>
    </row>
    <row r="343" spans="1:11">
      <c r="A343" t="s">
        <v>186</v>
      </c>
      <c r="J343">
        <v>19035</v>
      </c>
      <c r="K343" s="5" t="s">
        <v>187</v>
      </c>
    </row>
    <row r="344" spans="1:11">
      <c r="A344" s="1">
        <v>41687</v>
      </c>
      <c r="B344">
        <v>80800</v>
      </c>
      <c r="D344" s="1">
        <v>41687</v>
      </c>
      <c r="E344">
        <v>81100</v>
      </c>
      <c r="F344" t="s">
        <v>7</v>
      </c>
      <c r="H344">
        <v>8900</v>
      </c>
    </row>
    <row r="345" spans="1:11">
      <c r="A345" s="1">
        <v>41691</v>
      </c>
      <c r="B345">
        <v>227</v>
      </c>
      <c r="D345" s="1">
        <v>41694</v>
      </c>
      <c r="E345">
        <v>221.1</v>
      </c>
      <c r="F345" t="s">
        <v>203</v>
      </c>
      <c r="H345">
        <v>-31100</v>
      </c>
    </row>
    <row r="346" spans="1:11">
      <c r="A346" t="s">
        <v>230</v>
      </c>
      <c r="J346">
        <v>-5328</v>
      </c>
      <c r="K346" s="5" t="s">
        <v>231</v>
      </c>
    </row>
    <row r="348" spans="1:11">
      <c r="A348" t="s">
        <v>240</v>
      </c>
    </row>
  </sheetData>
  <autoFilter ref="A1:K309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H7" sqref="H7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391</v>
      </c>
      <c r="D1" s="2" t="s">
        <v>269</v>
      </c>
      <c r="E1" s="2" t="s">
        <v>280</v>
      </c>
      <c r="F1" s="2" t="s">
        <v>286</v>
      </c>
      <c r="G1" s="2" t="s">
        <v>317</v>
      </c>
      <c r="H1" s="2" t="s">
        <v>318</v>
      </c>
      <c r="I1" s="2" t="s">
        <v>337</v>
      </c>
      <c r="J1" s="2" t="s">
        <v>287</v>
      </c>
      <c r="K1" s="2" t="s">
        <v>285</v>
      </c>
      <c r="L1" s="2" t="s">
        <v>309</v>
      </c>
      <c r="M1" s="2" t="s">
        <v>310</v>
      </c>
      <c r="N1" s="2" t="s">
        <v>283</v>
      </c>
      <c r="O1" s="2" t="s">
        <v>284</v>
      </c>
      <c r="P1" s="2" t="s">
        <v>279</v>
      </c>
      <c r="Q1" s="2" t="s">
        <v>303</v>
      </c>
      <c r="R1" s="2" t="s">
        <v>304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281</v>
      </c>
      <c r="B7">
        <v>1892186</v>
      </c>
      <c r="C7">
        <v>313669</v>
      </c>
      <c r="D7">
        <f t="shared" si="2"/>
        <v>2289864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1637908</v>
      </c>
      <c r="L7">
        <v>122656</v>
      </c>
      <c r="M7">
        <v>383300</v>
      </c>
      <c r="N7">
        <f t="shared" si="6"/>
        <v>85.78704597860613</v>
      </c>
      <c r="O7">
        <f t="shared" si="1"/>
        <v>30.283717092101465</v>
      </c>
      <c r="P7">
        <f t="shared" si="7"/>
        <v>9.8731333159405175</v>
      </c>
      <c r="Q7">
        <f t="shared" si="8"/>
        <v>11.508885990086096</v>
      </c>
      <c r="R7">
        <f>((F7+B7-L7)/(E7))*10</f>
        <v>20.742019306026613</v>
      </c>
    </row>
    <row r="8" spans="1:18">
      <c r="A8" s="11" t="s">
        <v>389</v>
      </c>
      <c r="C8">
        <v>411500</v>
      </c>
      <c r="D8">
        <f t="shared" si="2"/>
        <v>2289864</v>
      </c>
      <c r="E8">
        <f>E7+G7+M7</f>
        <v>3022300</v>
      </c>
      <c r="F8">
        <f>F7+B7+G7+H7-L7</f>
        <v>4736708</v>
      </c>
      <c r="I8">
        <v>3974696</v>
      </c>
      <c r="J8">
        <f t="shared" si="0"/>
        <v>45.626353685353131</v>
      </c>
      <c r="K8">
        <f t="shared" si="5"/>
        <v>1637908</v>
      </c>
      <c r="L8">
        <v>0</v>
      </c>
      <c r="M8">
        <v>0</v>
      </c>
      <c r="N8">
        <f t="shared" si="6"/>
        <v>0</v>
      </c>
      <c r="O8">
        <f t="shared" si="1"/>
        <v>0</v>
      </c>
      <c r="P8">
        <f t="shared" si="7"/>
        <v>0</v>
      </c>
      <c r="Q8">
        <f>(F8/E8)*10</f>
        <v>15.672527545246997</v>
      </c>
      <c r="R8" s="12">
        <f>((F8+B8-L8+K13-K16+K19)/(E8))*10</f>
        <v>13.740886080137644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305</v>
      </c>
      <c r="M12" s="2" t="s">
        <v>392</v>
      </c>
      <c r="P12" s="2" t="s">
        <v>311</v>
      </c>
      <c r="Q12" s="2"/>
      <c r="R12" s="2"/>
    </row>
    <row r="13" spans="1:18">
      <c r="K13">
        <v>-583800</v>
      </c>
      <c r="M13">
        <v>700000</v>
      </c>
      <c r="P13" s="2" t="s">
        <v>312</v>
      </c>
      <c r="Q13" s="2" t="s">
        <v>320</v>
      </c>
      <c r="R13" s="2" t="s">
        <v>321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336</v>
      </c>
      <c r="M15" s="2" t="s">
        <v>341</v>
      </c>
      <c r="N15" s="2" t="s">
        <v>342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340</v>
      </c>
      <c r="M18" s="2" t="s">
        <v>343</v>
      </c>
      <c r="P18">
        <v>2014</v>
      </c>
      <c r="Q18">
        <f t="shared" si="10"/>
        <v>0</v>
      </c>
      <c r="R18">
        <f t="shared" si="11"/>
        <v>2</v>
      </c>
    </row>
    <row r="19" spans="11:18"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338</v>
      </c>
      <c r="M21" s="2" t="s">
        <v>344</v>
      </c>
    </row>
    <row r="22" spans="11:18">
      <c r="M22">
        <f>((F8+B8+M13-((E8/10)*M16))/M19)*10</f>
        <v>14.605775998710476</v>
      </c>
    </row>
    <row r="24" spans="11:18">
      <c r="K24" s="2" t="s">
        <v>339</v>
      </c>
      <c r="M24" s="2" t="s">
        <v>386</v>
      </c>
    </row>
    <row r="25" spans="11:18">
      <c r="K25">
        <f>K22/(F8+B8+K13-K16+K22+K19)*100</f>
        <v>0</v>
      </c>
      <c r="M25">
        <f>K28/(F8+B8+K13+M13-K16+K22+K28)*100</f>
        <v>39.851118470630233</v>
      </c>
    </row>
    <row r="27" spans="11:18">
      <c r="K27" s="2" t="s">
        <v>385</v>
      </c>
      <c r="M27" s="2" t="s">
        <v>388</v>
      </c>
    </row>
    <row r="28" spans="11:18">
      <c r="K28">
        <v>3215252</v>
      </c>
      <c r="M28">
        <f>(K28+K31)/(F8+B8+K13+M13-K16+K22+K28+K31)*100</f>
        <v>43.361141715374131</v>
      </c>
    </row>
    <row r="30" spans="11:18">
      <c r="K30" s="2" t="s">
        <v>387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abSelected="1" zoomScale="85" zoomScaleNormal="85" workbookViewId="0">
      <selection activeCell="J22" sqref="J22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291</v>
      </c>
      <c r="C1" t="s">
        <v>319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9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297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293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379</v>
      </c>
    </row>
    <row r="15" spans="1:9">
      <c r="A15" s="1">
        <v>42005</v>
      </c>
      <c r="B15" t="s">
        <v>294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379</v>
      </c>
    </row>
    <row r="16" spans="1:9">
      <c r="A16" s="1">
        <v>42111</v>
      </c>
      <c r="B16" t="s">
        <v>293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294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293</v>
      </c>
      <c r="D18">
        <v>360000</v>
      </c>
      <c r="E18">
        <v>10</v>
      </c>
      <c r="F18">
        <f t="shared" ref="F18:F19" si="4">D18/E18</f>
        <v>36000</v>
      </c>
      <c r="G18">
        <f t="shared" ref="G18:G23" si="5">10*F18</f>
        <v>360000</v>
      </c>
    </row>
    <row r="19" spans="1:8">
      <c r="A19" s="1">
        <v>42370</v>
      </c>
      <c r="B19" t="s">
        <v>294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42477</v>
      </c>
      <c r="B20" t="s">
        <v>293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8">
      <c r="A21" s="1">
        <v>42477</v>
      </c>
      <c r="B21" t="s">
        <v>294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8">
      <c r="A22" s="1">
        <v>42477</v>
      </c>
      <c r="B22" t="s">
        <v>297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3" spans="1:8">
      <c r="A23" s="1">
        <v>42477</v>
      </c>
      <c r="B23" t="s">
        <v>297</v>
      </c>
      <c r="D23">
        <v>4000</v>
      </c>
      <c r="E23">
        <v>16</v>
      </c>
      <c r="F23">
        <f>D23/E23</f>
        <v>250</v>
      </c>
      <c r="G23">
        <f t="shared" si="5"/>
        <v>2500</v>
      </c>
      <c r="H23">
        <f>(E23-10)*F23</f>
        <v>1500</v>
      </c>
    </row>
    <row r="28" spans="1:8">
      <c r="A28" s="11"/>
    </row>
    <row r="29" spans="1:8">
      <c r="A29" s="11"/>
    </row>
    <row r="30" spans="1:8">
      <c r="A30" s="11"/>
    </row>
    <row r="31" spans="1:8">
      <c r="A31" s="11"/>
    </row>
    <row r="32" spans="1:8">
      <c r="A32" s="11"/>
    </row>
    <row r="33" spans="1:1">
      <c r="A33" s="11"/>
    </row>
  </sheetData>
  <autoFilter ref="A1:I22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2015-12-31T04:01:20Z</dcterms:modified>
</cp:coreProperties>
</file>