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'老婆合資(投資)'!$A$1:$K$369</definedName>
    <definedName name="_xlnm._FilterDatabase" localSheetId="2" hidden="1">股份統計!$A$1:$J$36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75" i="1"/>
  <c r="C376"/>
  <c r="G35" i="6"/>
  <c r="I35" s="1"/>
  <c r="I31"/>
  <c r="I32"/>
  <c r="I33"/>
  <c r="I34"/>
  <c r="I36"/>
  <c r="I37"/>
  <c r="I38"/>
  <c r="I30"/>
  <c r="I27"/>
  <c r="I28"/>
  <c r="I29"/>
  <c r="H36"/>
  <c r="G37"/>
  <c r="G38"/>
  <c r="G36"/>
  <c r="H38"/>
  <c r="H37"/>
  <c r="C374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5" i="6" l="1"/>
  <c r="L17" i="8"/>
  <c r="M17"/>
  <c r="E5"/>
  <c r="P4"/>
  <c r="N3"/>
  <c r="M16"/>
  <c r="F4"/>
  <c r="L16"/>
  <c r="J3"/>
  <c r="P3"/>
  <c r="F7" i="5"/>
  <c r="C342" i="1"/>
  <c r="J337"/>
  <c r="C337"/>
  <c r="C373"/>
  <c r="C372"/>
  <c r="J336"/>
  <c r="C382"/>
  <c r="K9" i="5"/>
  <c r="G33" i="6"/>
  <c r="H33" s="1"/>
  <c r="G34"/>
  <c r="H34" s="1"/>
  <c r="G32"/>
  <c r="H32" s="1"/>
  <c r="G31"/>
  <c r="H31" s="1"/>
  <c r="E6" i="8" l="1"/>
  <c r="P5"/>
  <c r="L18"/>
  <c r="M18"/>
  <c r="F5"/>
  <c r="N4"/>
  <c r="O4"/>
  <c r="J4"/>
  <c r="E8" i="5"/>
  <c r="E9" s="1"/>
  <c r="P9" s="1"/>
  <c r="H30" i="6"/>
  <c r="G30"/>
  <c r="C381" i="1"/>
  <c r="I24" i="6"/>
  <c r="H24"/>
  <c r="C336" i="1"/>
  <c r="C380"/>
  <c r="C379"/>
  <c r="J327"/>
  <c r="C378"/>
  <c r="C377"/>
  <c r="C371"/>
  <c r="C370"/>
  <c r="C353"/>
  <c r="J324"/>
  <c r="J323"/>
  <c r="J318"/>
  <c r="B317"/>
  <c r="J317" s="1"/>
  <c r="C368"/>
  <c r="C318"/>
  <c r="J305"/>
  <c r="C369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H22" i="6"/>
  <c r="G22"/>
  <c r="I22" s="1"/>
  <c r="J272" i="1"/>
  <c r="C272"/>
  <c r="C367"/>
  <c r="G20" i="6"/>
  <c r="I20" s="1"/>
  <c r="G21"/>
  <c r="H21" s="1"/>
  <c r="C281" i="1"/>
  <c r="C275"/>
  <c r="O5" i="8" l="1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H29" s="1"/>
  <c r="G28"/>
  <c r="H28" s="1"/>
  <c r="G27"/>
  <c r="H27" s="1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Q8" l="1"/>
  <c r="R8"/>
  <c r="O8"/>
  <c r="E8" i="8"/>
  <c r="P7"/>
  <c r="L20"/>
  <c r="M20"/>
  <c r="F7"/>
  <c r="N6"/>
  <c r="O6"/>
  <c r="J6"/>
  <c r="F9" i="5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J9"/>
  <c r="R9"/>
  <c r="N9"/>
  <c r="C313" i="1"/>
  <c r="B254"/>
  <c r="J254" s="1"/>
  <c r="J250"/>
  <c r="C250"/>
  <c r="J249"/>
  <c r="C249"/>
  <c r="C326"/>
  <c r="C311"/>
  <c r="C261"/>
  <c r="C312"/>
  <c r="B248"/>
  <c r="J248" s="1"/>
  <c r="C310"/>
  <c r="C366"/>
  <c r="C365"/>
  <c r="C309"/>
  <c r="C308"/>
  <c r="C247"/>
  <c r="C307"/>
  <c r="C246"/>
  <c r="C364"/>
  <c r="C363"/>
  <c r="C321"/>
  <c r="C319"/>
  <c r="C320"/>
  <c r="C362"/>
  <c r="J245"/>
  <c r="B244"/>
  <c r="J244" s="1"/>
  <c r="C243"/>
  <c r="C349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52"/>
  <c r="C227"/>
  <c r="C239"/>
  <c r="C226"/>
  <c r="C351"/>
  <c r="C350"/>
  <c r="C224"/>
  <c r="C348"/>
  <c r="C347"/>
  <c r="C346"/>
  <c r="C345"/>
  <c r="C344"/>
  <c r="C361"/>
  <c r="C222"/>
  <c r="J221"/>
  <c r="C221"/>
  <c r="C287"/>
  <c r="C360"/>
  <c r="C284"/>
  <c r="C265"/>
  <c r="C283"/>
  <c r="C262"/>
  <c r="C282"/>
  <c r="C263"/>
  <c r="C251"/>
  <c r="C359"/>
  <c r="C358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<sst xmlns="http://schemas.openxmlformats.org/spreadsheetml/2006/main" count="1102" uniqueCount="431">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</sst>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56059520"/>
        <c:axId val="156061056"/>
      </c:lineChart>
      <c:catAx>
        <c:axId val="156059520"/>
        <c:scaling>
          <c:orientation val="minMax"/>
        </c:scaling>
        <c:axPos val="b"/>
        <c:tickLblPos val="nextTo"/>
        <c:crossAx val="156061056"/>
        <c:crosses val="autoZero"/>
        <c:auto val="1"/>
        <c:lblAlgn val="ctr"/>
        <c:lblOffset val="100"/>
      </c:catAx>
      <c:valAx>
        <c:axId val="156061056"/>
        <c:scaling>
          <c:orientation val="minMax"/>
        </c:scaling>
        <c:axPos val="l"/>
        <c:majorGridlines/>
        <c:numFmt formatCode="General" sourceLinked="1"/>
        <c:tickLblPos val="nextTo"/>
        <c:crossAx val="15605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57106944"/>
        <c:axId val="157108480"/>
      </c:lineChart>
      <c:catAx>
        <c:axId val="157106944"/>
        <c:scaling>
          <c:orientation val="minMax"/>
        </c:scaling>
        <c:axPos val="b"/>
        <c:tickLblPos val="nextTo"/>
        <c:crossAx val="157108480"/>
        <c:crosses val="autoZero"/>
        <c:auto val="1"/>
        <c:lblAlgn val="ctr"/>
        <c:lblOffset val="100"/>
      </c:catAx>
      <c:valAx>
        <c:axId val="157108480"/>
        <c:scaling>
          <c:orientation val="minMax"/>
        </c:scaling>
        <c:axPos val="l"/>
        <c:majorGridlines/>
        <c:numFmt formatCode="General" sourceLinked="1"/>
        <c:tickLblPos val="nextTo"/>
        <c:crossAx val="157106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7"/>
  <sheetViews>
    <sheetView tabSelected="1" topLeftCell="A373" zoomScale="85" zoomScaleNormal="85" workbookViewId="0">
      <selection activeCell="L378" sqref="L378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392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390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326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325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322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327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328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329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332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332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342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342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332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343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332</v>
      </c>
    </row>
    <row r="192" spans="1:11">
      <c r="A192" s="1">
        <v>41964</v>
      </c>
      <c r="D192" s="1">
        <v>42185</v>
      </c>
      <c r="J192">
        <v>-10196</v>
      </c>
      <c r="K192" s="12" t="s">
        <v>344</v>
      </c>
    </row>
    <row r="193" spans="1:11">
      <c r="A193" s="1">
        <v>41956</v>
      </c>
      <c r="D193" s="1">
        <v>42186</v>
      </c>
      <c r="J193">
        <v>-19427</v>
      </c>
      <c r="K193" s="12" t="s">
        <v>345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342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332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332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348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350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348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348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351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329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350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355</v>
      </c>
    </row>
    <row r="214" spans="1:11">
      <c r="A214" s="1">
        <v>42235</v>
      </c>
      <c r="D214" s="1"/>
      <c r="J214">
        <v>14032</v>
      </c>
      <c r="K214" t="s">
        <v>356</v>
      </c>
    </row>
    <row r="215" spans="1:11">
      <c r="A215" s="1">
        <v>42236</v>
      </c>
      <c r="D215" s="1"/>
      <c r="J215">
        <v>40760</v>
      </c>
      <c r="K215" t="s">
        <v>357</v>
      </c>
    </row>
    <row r="216" spans="1:11">
      <c r="A216" s="1">
        <v>42236</v>
      </c>
      <c r="D216" s="1"/>
      <c r="J216">
        <v>252157</v>
      </c>
      <c r="K216" t="s">
        <v>357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352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352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352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361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360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351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362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360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351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332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365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364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366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363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367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346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368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351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370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372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404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351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375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375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403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358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351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332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332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332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402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377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378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398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379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380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332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332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332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402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353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386</v>
      </c>
    </row>
    <row r="267" spans="1:12">
      <c r="A267" s="1">
        <v>42370</v>
      </c>
      <c r="D267" s="1"/>
      <c r="J267" s="5"/>
      <c r="K267" s="12" t="s">
        <v>389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386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386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386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353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351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386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348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351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401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393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395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351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394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342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332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332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332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358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332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332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402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386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386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394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394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394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394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394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401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396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395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342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397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342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332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351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343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342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374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351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351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351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351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351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351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351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351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394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394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401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399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342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373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332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349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405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406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369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342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409</v>
      </c>
    </row>
    <row r="328" spans="1:12">
      <c r="A328" s="1">
        <v>42594</v>
      </c>
      <c r="D328" s="1"/>
      <c r="J328">
        <v>281990</v>
      </c>
      <c r="K328" t="s">
        <v>357</v>
      </c>
    </row>
    <row r="329" spans="1:12">
      <c r="A329" s="1">
        <v>42594</v>
      </c>
      <c r="D329" s="1"/>
      <c r="J329">
        <v>60314</v>
      </c>
      <c r="K329" t="s">
        <v>357</v>
      </c>
    </row>
    <row r="330" spans="1:12">
      <c r="A330" s="1">
        <v>42601</v>
      </c>
      <c r="D330" s="1"/>
      <c r="J330">
        <v>71369</v>
      </c>
      <c r="K330" t="s">
        <v>412</v>
      </c>
    </row>
    <row r="331" spans="1:12">
      <c r="A331" s="1">
        <v>42611</v>
      </c>
      <c r="D331" s="1"/>
      <c r="J331">
        <v>93117</v>
      </c>
      <c r="K331" t="s">
        <v>413</v>
      </c>
    </row>
    <row r="332" spans="1:12">
      <c r="A332" s="1">
        <v>42611</v>
      </c>
      <c r="D332" s="1"/>
      <c r="J332">
        <v>30941</v>
      </c>
      <c r="K332" t="s">
        <v>413</v>
      </c>
    </row>
    <row r="333" spans="1:12">
      <c r="A333" s="1">
        <v>42611</v>
      </c>
      <c r="D333" s="1"/>
      <c r="J333">
        <v>158</v>
      </c>
      <c r="K333" t="s">
        <v>413</v>
      </c>
    </row>
    <row r="334" spans="1:12">
      <c r="A334" s="1">
        <v>42602</v>
      </c>
      <c r="D334" s="1"/>
      <c r="J334">
        <v>2000</v>
      </c>
      <c r="K334" t="s">
        <v>417</v>
      </c>
    </row>
    <row r="335" spans="1:12">
      <c r="A335" s="1">
        <v>42636</v>
      </c>
      <c r="D335" s="1"/>
      <c r="J335">
        <v>3093</v>
      </c>
      <c r="K335" t="s">
        <v>421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422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t="s">
        <v>429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428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379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380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410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/>
      <c r="E343" s="5"/>
      <c r="F343" t="s">
        <v>7</v>
      </c>
      <c r="K343" t="s">
        <v>221</v>
      </c>
      <c r="L343">
        <v>1</v>
      </c>
    </row>
    <row r="344" spans="1:12">
      <c r="A344" s="1">
        <v>42096</v>
      </c>
      <c r="B344">
        <v>1413154</v>
      </c>
      <c r="C344" s="5">
        <f>B344/15.564</f>
        <v>90796.324852223072</v>
      </c>
      <c r="D344" s="1"/>
      <c r="F344" t="s">
        <v>7</v>
      </c>
      <c r="K344" t="s">
        <v>323</v>
      </c>
      <c r="L344">
        <v>15.564</v>
      </c>
    </row>
    <row r="345" spans="1:12">
      <c r="A345" s="1">
        <v>42115</v>
      </c>
      <c r="B345">
        <v>1031076</v>
      </c>
      <c r="C345" s="5">
        <f>B345/11</f>
        <v>93734.181818181823</v>
      </c>
      <c r="D345" s="1"/>
      <c r="F345" t="s">
        <v>7</v>
      </c>
      <c r="K345" t="s">
        <v>320</v>
      </c>
      <c r="L345">
        <v>11</v>
      </c>
    </row>
    <row r="346" spans="1:12">
      <c r="A346" s="1">
        <v>42116</v>
      </c>
      <c r="B346">
        <v>1310819</v>
      </c>
      <c r="C346" s="5">
        <f>B346/14</f>
        <v>93629.928571428565</v>
      </c>
      <c r="D346" s="1"/>
      <c r="F346" t="s">
        <v>7</v>
      </c>
      <c r="K346" t="s">
        <v>321</v>
      </c>
      <c r="L346">
        <v>14</v>
      </c>
    </row>
    <row r="347" spans="1:12">
      <c r="A347" s="1">
        <v>42121</v>
      </c>
      <c r="B347">
        <v>87875</v>
      </c>
      <c r="C347" s="5">
        <f>B347/1</f>
        <v>87875</v>
      </c>
      <c r="D347" s="1"/>
      <c r="F347" t="s">
        <v>7</v>
      </c>
      <c r="K347" t="s">
        <v>221</v>
      </c>
      <c r="L347">
        <v>1</v>
      </c>
    </row>
    <row r="348" spans="1:12">
      <c r="A348" s="1">
        <v>42122</v>
      </c>
      <c r="B348">
        <v>810692</v>
      </c>
      <c r="C348" s="5">
        <f>B348/9</f>
        <v>90076.888888888891</v>
      </c>
      <c r="D348" s="1"/>
      <c r="F348" t="s">
        <v>7</v>
      </c>
      <c r="K348" t="s">
        <v>324</v>
      </c>
      <c r="L348">
        <v>9</v>
      </c>
    </row>
    <row r="349" spans="1:12">
      <c r="A349" s="1">
        <v>42144</v>
      </c>
      <c r="B349">
        <v>4675</v>
      </c>
      <c r="C349" s="5">
        <f>B349/0.091</f>
        <v>51373.626373626372</v>
      </c>
      <c r="D349" s="1"/>
      <c r="F349" t="s">
        <v>7</v>
      </c>
      <c r="K349" t="s">
        <v>371</v>
      </c>
      <c r="L349">
        <v>9.0999999999999998E-2</v>
      </c>
    </row>
    <row r="350" spans="1:12">
      <c r="A350" s="1">
        <v>42150</v>
      </c>
      <c r="B350">
        <v>1050</v>
      </c>
      <c r="C350" s="5">
        <f>B350/0.054</f>
        <v>19444.444444444445</v>
      </c>
      <c r="D350" s="1"/>
      <c r="F350" t="s">
        <v>7</v>
      </c>
      <c r="K350" t="s">
        <v>330</v>
      </c>
      <c r="L350">
        <v>5.3999999999999999E-2</v>
      </c>
    </row>
    <row r="351" spans="1:12">
      <c r="A351" s="1">
        <v>42156</v>
      </c>
      <c r="B351">
        <v>22340</v>
      </c>
      <c r="C351" s="5">
        <f>B351/0.291</f>
        <v>76769.759450171827</v>
      </c>
      <c r="D351" s="1"/>
      <c r="F351" t="s">
        <v>7</v>
      </c>
      <c r="K351" t="s">
        <v>331</v>
      </c>
      <c r="L351">
        <v>0.29099999999999998</v>
      </c>
    </row>
    <row r="352" spans="1:12">
      <c r="A352" s="1">
        <v>42200</v>
      </c>
      <c r="B352">
        <v>4302</v>
      </c>
      <c r="C352" s="5">
        <f>B352/0.054</f>
        <v>79666.666666666672</v>
      </c>
      <c r="D352" s="1"/>
      <c r="F352" t="s">
        <v>7</v>
      </c>
      <c r="K352" t="s">
        <v>347</v>
      </c>
      <c r="L352">
        <v>5.3999999999999999E-2</v>
      </c>
    </row>
    <row r="353" spans="1:12">
      <c r="A353" s="1">
        <v>42548</v>
      </c>
      <c r="B353">
        <v>418697</v>
      </c>
      <c r="C353" s="5">
        <f>B353/5</f>
        <v>83739.399999999994</v>
      </c>
      <c r="D353" s="1"/>
      <c r="F353" t="s">
        <v>7</v>
      </c>
      <c r="K353" t="s">
        <v>327</v>
      </c>
      <c r="L353">
        <v>5</v>
      </c>
    </row>
    <row r="354" spans="1:12">
      <c r="A354" s="1">
        <v>42235</v>
      </c>
      <c r="B354" s="5">
        <v>0</v>
      </c>
      <c r="C354" s="5"/>
      <c r="D354" s="4"/>
      <c r="E354" s="5"/>
      <c r="K354" t="s">
        <v>354</v>
      </c>
      <c r="L354">
        <v>0.3</v>
      </c>
    </row>
    <row r="355" spans="1:12">
      <c r="A355" s="1">
        <v>42611</v>
      </c>
      <c r="B355" s="5">
        <v>0</v>
      </c>
      <c r="C355" s="5"/>
      <c r="D355" s="4"/>
      <c r="E355" s="5"/>
      <c r="K355" t="s">
        <v>414</v>
      </c>
      <c r="L355">
        <v>1E-3</v>
      </c>
    </row>
    <row r="356" spans="1:12">
      <c r="A356" s="1">
        <v>42611</v>
      </c>
      <c r="B356" s="5">
        <v>0</v>
      </c>
      <c r="C356" s="5"/>
      <c r="D356" s="4"/>
      <c r="E356" s="5"/>
      <c r="K356" t="s">
        <v>415</v>
      </c>
      <c r="L356">
        <v>0.68</v>
      </c>
    </row>
    <row r="357" spans="1:12">
      <c r="A357" s="1">
        <v>42611</v>
      </c>
      <c r="B357" s="5">
        <v>0</v>
      </c>
      <c r="C357" s="5"/>
      <c r="D357" s="4"/>
      <c r="E357" s="5"/>
      <c r="K357" t="s">
        <v>416</v>
      </c>
      <c r="L357">
        <v>0.22600000000000001</v>
      </c>
    </row>
    <row r="358" spans="1:12">
      <c r="A358" s="1">
        <v>42170</v>
      </c>
      <c r="B358" s="5">
        <v>37732</v>
      </c>
      <c r="C358" s="5">
        <f>B358/1</f>
        <v>37732</v>
      </c>
      <c r="D358" s="4"/>
      <c r="E358" s="5"/>
      <c r="F358" t="s">
        <v>7</v>
      </c>
      <c r="K358" t="s">
        <v>332</v>
      </c>
      <c r="L358">
        <v>1</v>
      </c>
    </row>
    <row r="359" spans="1:12">
      <c r="A359" s="1">
        <v>42170</v>
      </c>
      <c r="B359" s="5">
        <v>76965</v>
      </c>
      <c r="C359" s="5">
        <f>B359/2</f>
        <v>38482.5</v>
      </c>
      <c r="D359" s="4"/>
      <c r="E359" s="5"/>
      <c r="F359" t="s">
        <v>7</v>
      </c>
      <c r="K359" t="s">
        <v>342</v>
      </c>
      <c r="L359">
        <v>2</v>
      </c>
    </row>
    <row r="360" spans="1:12">
      <c r="A360" s="1">
        <v>42241</v>
      </c>
      <c r="B360" s="5">
        <v>65856</v>
      </c>
      <c r="C360" s="5">
        <f>B360/2</f>
        <v>32928</v>
      </c>
      <c r="D360" s="4"/>
      <c r="E360" s="5"/>
      <c r="F360" t="s">
        <v>7</v>
      </c>
      <c r="K360" t="s">
        <v>342</v>
      </c>
      <c r="L360">
        <v>2</v>
      </c>
    </row>
    <row r="361" spans="1:12">
      <c r="A361" s="1">
        <v>42249</v>
      </c>
      <c r="B361" s="5">
        <v>135315</v>
      </c>
      <c r="C361" s="5">
        <f>B361/4</f>
        <v>33828.75</v>
      </c>
      <c r="D361" s="4"/>
      <c r="E361" s="5"/>
      <c r="F361" t="s">
        <v>7</v>
      </c>
      <c r="K361" t="s">
        <v>349</v>
      </c>
      <c r="L361">
        <v>4</v>
      </c>
    </row>
    <row r="362" spans="1:12">
      <c r="A362" s="1">
        <v>42312</v>
      </c>
      <c r="B362" s="5">
        <v>168119</v>
      </c>
      <c r="C362" s="5">
        <f>B362/4</f>
        <v>42029.75</v>
      </c>
      <c r="D362" s="4"/>
      <c r="E362" s="5"/>
      <c r="F362" t="s">
        <v>7</v>
      </c>
      <c r="K362" t="s">
        <v>349</v>
      </c>
      <c r="L362">
        <v>4</v>
      </c>
    </row>
    <row r="363" spans="1:12">
      <c r="A363" s="1">
        <v>42314</v>
      </c>
      <c r="B363" s="5">
        <v>39728</v>
      </c>
      <c r="C363" s="5">
        <f>B363/1</f>
        <v>39728</v>
      </c>
      <c r="D363" s="4"/>
      <c r="E363" s="5"/>
      <c r="F363" t="s">
        <v>7</v>
      </c>
      <c r="K363" t="s">
        <v>332</v>
      </c>
      <c r="L363">
        <v>1</v>
      </c>
    </row>
    <row r="364" spans="1:12">
      <c r="A364" s="1">
        <v>42314</v>
      </c>
      <c r="B364" s="5">
        <v>117833</v>
      </c>
      <c r="C364" s="5">
        <f>B364/3</f>
        <v>39277.666666666664</v>
      </c>
      <c r="D364" s="4"/>
      <c r="E364" s="5"/>
      <c r="F364" t="s">
        <v>7</v>
      </c>
      <c r="K364" t="s">
        <v>358</v>
      </c>
      <c r="L364">
        <v>3</v>
      </c>
    </row>
    <row r="365" spans="1:12">
      <c r="A365" s="1">
        <v>42325</v>
      </c>
      <c r="B365" s="5">
        <v>76454</v>
      </c>
      <c r="C365" s="5">
        <f>B365/2</f>
        <v>38227</v>
      </c>
      <c r="D365" s="4"/>
      <c r="E365" s="5"/>
      <c r="F365" t="s">
        <v>7</v>
      </c>
      <c r="K365" t="s">
        <v>342</v>
      </c>
      <c r="L365">
        <v>2</v>
      </c>
    </row>
    <row r="366" spans="1:12">
      <c r="A366" s="1">
        <v>42325</v>
      </c>
      <c r="B366" s="5">
        <v>38377</v>
      </c>
      <c r="C366" s="5">
        <f>B366/1</f>
        <v>38377</v>
      </c>
      <c r="D366" s="4"/>
      <c r="E366" s="5"/>
      <c r="F366" t="s">
        <v>7</v>
      </c>
      <c r="K366" t="s">
        <v>332</v>
      </c>
      <c r="L366">
        <v>1</v>
      </c>
    </row>
    <row r="367" spans="1:12">
      <c r="A367" s="1">
        <v>42418</v>
      </c>
      <c r="B367" s="5">
        <v>37131</v>
      </c>
      <c r="C367" s="5">
        <f>B367/1</f>
        <v>37131</v>
      </c>
      <c r="D367" s="4"/>
      <c r="E367" s="5"/>
      <c r="F367" t="s">
        <v>7</v>
      </c>
      <c r="K367" t="s">
        <v>332</v>
      </c>
      <c r="L367">
        <v>1</v>
      </c>
    </row>
    <row r="368" spans="1:12">
      <c r="A368" s="1">
        <v>42502</v>
      </c>
      <c r="B368" s="5">
        <v>2559</v>
      </c>
      <c r="C368" s="5">
        <f>B368/0.06</f>
        <v>42650</v>
      </c>
      <c r="D368" s="4"/>
      <c r="E368" s="5"/>
      <c r="F368" t="s">
        <v>7</v>
      </c>
      <c r="K368" t="s">
        <v>400</v>
      </c>
      <c r="L368">
        <v>0.06</v>
      </c>
    </row>
    <row r="369" spans="1:12">
      <c r="A369" s="1">
        <v>42503</v>
      </c>
      <c r="B369" s="5">
        <v>41884</v>
      </c>
      <c r="C369" s="5">
        <f>B369/1</f>
        <v>41884</v>
      </c>
      <c r="D369" s="4"/>
      <c r="E369" s="5"/>
      <c r="F369" t="s">
        <v>7</v>
      </c>
      <c r="K369" t="s">
        <v>332</v>
      </c>
      <c r="L369">
        <v>1</v>
      </c>
    </row>
    <row r="370" spans="1:12">
      <c r="A370" s="1">
        <v>42549</v>
      </c>
      <c r="B370" s="5">
        <v>420359</v>
      </c>
      <c r="C370" s="5">
        <f>B370/10</f>
        <v>42035.9</v>
      </c>
      <c r="D370" s="4"/>
      <c r="E370" s="5"/>
      <c r="F370" t="s">
        <v>7</v>
      </c>
      <c r="K370" t="s">
        <v>363</v>
      </c>
      <c r="L370">
        <v>10</v>
      </c>
    </row>
    <row r="371" spans="1:12">
      <c r="A371" s="1">
        <v>42549</v>
      </c>
      <c r="B371" s="5">
        <v>83871</v>
      </c>
      <c r="C371" s="5">
        <f>B371/2</f>
        <v>41935.5</v>
      </c>
      <c r="D371" s="4"/>
      <c r="E371" s="5"/>
      <c r="F371" t="s">
        <v>7</v>
      </c>
      <c r="K371" t="s">
        <v>342</v>
      </c>
      <c r="L371">
        <v>2</v>
      </c>
    </row>
    <row r="372" spans="1:12">
      <c r="A372" s="1">
        <v>42657</v>
      </c>
      <c r="B372" s="5">
        <v>70250</v>
      </c>
      <c r="C372" s="5">
        <f>B372/2</f>
        <v>35125</v>
      </c>
      <c r="D372" s="4"/>
      <c r="E372" s="5"/>
      <c r="F372" t="s">
        <v>7</v>
      </c>
      <c r="K372" t="s">
        <v>342</v>
      </c>
      <c r="L372">
        <v>2</v>
      </c>
    </row>
    <row r="373" spans="1:12">
      <c r="A373" s="1">
        <v>42663</v>
      </c>
      <c r="B373" s="5">
        <v>34624</v>
      </c>
      <c r="C373" s="5">
        <f>B373/1</f>
        <v>34624</v>
      </c>
      <c r="D373" s="4"/>
      <c r="E373" s="5"/>
      <c r="F373" t="s">
        <v>7</v>
      </c>
      <c r="K373" t="s">
        <v>332</v>
      </c>
      <c r="L373">
        <v>1</v>
      </c>
    </row>
    <row r="374" spans="1:12">
      <c r="A374" s="1">
        <v>42745</v>
      </c>
      <c r="B374" s="5">
        <v>15659</v>
      </c>
      <c r="C374" s="5">
        <f>B374/0.452</f>
        <v>34643.805309734511</v>
      </c>
      <c r="D374" s="4"/>
      <c r="E374" s="5"/>
      <c r="F374" t="s">
        <v>7</v>
      </c>
      <c r="K374" t="s">
        <v>430</v>
      </c>
      <c r="L374">
        <v>0.45200000000000001</v>
      </c>
    </row>
    <row r="375" spans="1:12">
      <c r="A375" s="1">
        <v>42746</v>
      </c>
      <c r="B375" s="5">
        <v>8562</v>
      </c>
      <c r="C375" s="5">
        <f>B375/0.248</f>
        <v>34524.193548387098</v>
      </c>
      <c r="D375" s="4"/>
      <c r="E375" s="5"/>
      <c r="F375" t="s">
        <v>7</v>
      </c>
      <c r="K375" t="s">
        <v>430</v>
      </c>
      <c r="L375">
        <v>0.248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K376" t="s">
        <v>332</v>
      </c>
      <c r="L376">
        <v>1</v>
      </c>
    </row>
    <row r="377" spans="1:12">
      <c r="A377" s="1">
        <v>42550</v>
      </c>
      <c r="B377" s="5">
        <v>1843974</v>
      </c>
      <c r="C377">
        <f>B377/19</f>
        <v>97051.263157894733</v>
      </c>
      <c r="F377" t="s">
        <v>7</v>
      </c>
      <c r="K377" t="s">
        <v>407</v>
      </c>
      <c r="L377">
        <v>19</v>
      </c>
    </row>
    <row r="378" spans="1:12">
      <c r="A378" s="1">
        <v>42580</v>
      </c>
      <c r="B378" s="5">
        <v>435207</v>
      </c>
      <c r="C378">
        <f>B378/5</f>
        <v>87041.4</v>
      </c>
      <c r="F378" t="s">
        <v>7</v>
      </c>
      <c r="K378" t="s">
        <v>408</v>
      </c>
      <c r="L378">
        <v>5</v>
      </c>
    </row>
    <row r="379" spans="1:12">
      <c r="A379" s="1">
        <v>42580</v>
      </c>
      <c r="B379" s="5">
        <v>85961</v>
      </c>
      <c r="C379">
        <f>B379/1</f>
        <v>85961</v>
      </c>
      <c r="F379" t="s">
        <v>7</v>
      </c>
      <c r="K379" t="s">
        <v>410</v>
      </c>
      <c r="L379">
        <v>1</v>
      </c>
    </row>
    <row r="380" spans="1:12">
      <c r="A380" s="1">
        <v>42600</v>
      </c>
      <c r="B380" s="5">
        <v>85060</v>
      </c>
      <c r="C380">
        <f>B380/1</f>
        <v>85060</v>
      </c>
      <c r="F380" t="s">
        <v>7</v>
      </c>
      <c r="K380" t="s">
        <v>410</v>
      </c>
      <c r="L380">
        <v>1</v>
      </c>
    </row>
    <row r="381" spans="1:12">
      <c r="A381" s="1">
        <v>42639</v>
      </c>
      <c r="B381" s="5">
        <v>88462</v>
      </c>
      <c r="C381">
        <f>B381/1</f>
        <v>88462</v>
      </c>
      <c r="F381" t="s">
        <v>7</v>
      </c>
      <c r="K381" t="s">
        <v>410</v>
      </c>
      <c r="L381">
        <v>1</v>
      </c>
    </row>
    <row r="382" spans="1:12">
      <c r="A382" s="1">
        <v>42646</v>
      </c>
      <c r="B382" s="5">
        <v>88763</v>
      </c>
      <c r="C382">
        <f>B382/1</f>
        <v>88763</v>
      </c>
      <c r="F382" t="s">
        <v>7</v>
      </c>
      <c r="K382" t="s">
        <v>410</v>
      </c>
      <c r="L382">
        <v>1</v>
      </c>
    </row>
    <row r="383" spans="1:12">
      <c r="A383" s="1">
        <v>42552</v>
      </c>
      <c r="B383" s="5">
        <v>375000</v>
      </c>
      <c r="K383" t="s">
        <v>411</v>
      </c>
    </row>
    <row r="391" spans="1:11">
      <c r="A391" s="1">
        <v>41177</v>
      </c>
      <c r="B391">
        <v>254.9</v>
      </c>
      <c r="D391" s="1">
        <v>41200</v>
      </c>
      <c r="E391">
        <v>259.39999999999998</v>
      </c>
      <c r="F391" t="s">
        <v>141</v>
      </c>
      <c r="H391">
        <v>22800</v>
      </c>
      <c r="K391" s="5" t="s">
        <v>142</v>
      </c>
    </row>
    <row r="392" spans="1:11">
      <c r="A392" s="1">
        <v>41222</v>
      </c>
      <c r="B392">
        <v>250</v>
      </c>
      <c r="D392" s="1">
        <v>41227</v>
      </c>
      <c r="E392">
        <v>244.9</v>
      </c>
      <c r="F392" t="s">
        <v>133</v>
      </c>
      <c r="H392">
        <v>23900</v>
      </c>
      <c r="K392" s="5" t="s">
        <v>143</v>
      </c>
    </row>
    <row r="393" spans="1:11">
      <c r="A393" s="1">
        <v>41241</v>
      </c>
      <c r="B393">
        <v>257.2</v>
      </c>
      <c r="D393" s="1">
        <v>41247</v>
      </c>
      <c r="E393">
        <v>263</v>
      </c>
      <c r="F393" t="s">
        <v>141</v>
      </c>
      <c r="H393">
        <v>27400</v>
      </c>
      <c r="J393">
        <v>25935</v>
      </c>
      <c r="K393" s="5" t="s">
        <v>153</v>
      </c>
    </row>
    <row r="394" spans="1:11">
      <c r="A394" s="1">
        <v>41306</v>
      </c>
      <c r="B394">
        <v>315.89999999999998</v>
      </c>
      <c r="D394" s="1">
        <v>41309</v>
      </c>
      <c r="E394">
        <v>335</v>
      </c>
      <c r="F394" t="s">
        <v>7</v>
      </c>
      <c r="H394">
        <v>93700</v>
      </c>
    </row>
    <row r="395" spans="1:11">
      <c r="A395" s="1">
        <v>41311</v>
      </c>
      <c r="B395">
        <v>336.6</v>
      </c>
      <c r="D395" s="1">
        <v>41316</v>
      </c>
      <c r="E395">
        <v>325.2</v>
      </c>
      <c r="F395" t="s">
        <v>7</v>
      </c>
      <c r="H395">
        <v>-58800</v>
      </c>
    </row>
    <row r="396" spans="1:11">
      <c r="A396" s="1">
        <v>41313</v>
      </c>
      <c r="B396">
        <v>80500</v>
      </c>
      <c r="D396" s="1">
        <v>41313</v>
      </c>
      <c r="E396">
        <v>80390</v>
      </c>
      <c r="F396" t="s">
        <v>150</v>
      </c>
      <c r="H396">
        <v>3700</v>
      </c>
    </row>
    <row r="397" spans="1:11">
      <c r="A397" s="1">
        <v>41318</v>
      </c>
      <c r="B397">
        <v>81260</v>
      </c>
      <c r="D397" s="1">
        <v>41318</v>
      </c>
      <c r="E397">
        <v>81160</v>
      </c>
      <c r="F397" t="s">
        <v>7</v>
      </c>
      <c r="H397">
        <v>-6800</v>
      </c>
    </row>
    <row r="398" spans="1:11">
      <c r="A398" s="1">
        <v>41332</v>
      </c>
      <c r="B398">
        <v>78490</v>
      </c>
      <c r="D398" s="1">
        <v>41332</v>
      </c>
      <c r="E398">
        <v>78810</v>
      </c>
      <c r="F398" t="s">
        <v>150</v>
      </c>
      <c r="H398">
        <v>-17800</v>
      </c>
    </row>
    <row r="399" spans="1:11">
      <c r="A399" s="1">
        <v>41346</v>
      </c>
      <c r="B399">
        <v>78840</v>
      </c>
      <c r="D399" s="1">
        <v>41346</v>
      </c>
      <c r="E399">
        <v>78940</v>
      </c>
      <c r="F399" t="s">
        <v>7</v>
      </c>
      <c r="H399">
        <v>3200</v>
      </c>
    </row>
    <row r="400" spans="1:11">
      <c r="A400" s="1">
        <v>41347</v>
      </c>
      <c r="B400">
        <v>77310</v>
      </c>
      <c r="D400" s="1">
        <v>41347</v>
      </c>
      <c r="E400">
        <v>77500</v>
      </c>
      <c r="F400" t="s">
        <v>150</v>
      </c>
      <c r="H400">
        <v>-11300</v>
      </c>
    </row>
    <row r="401" spans="1:8">
      <c r="A401" s="1">
        <v>41403</v>
      </c>
      <c r="B401">
        <v>275</v>
      </c>
      <c r="D401" s="1">
        <v>41407</v>
      </c>
      <c r="E401">
        <v>295.8</v>
      </c>
      <c r="F401" t="s">
        <v>7</v>
      </c>
      <c r="H401">
        <v>102200</v>
      </c>
    </row>
    <row r="402" spans="1:8">
      <c r="A402" s="1">
        <v>41411</v>
      </c>
      <c r="B402">
        <v>278</v>
      </c>
      <c r="D402" s="1">
        <v>41411</v>
      </c>
      <c r="E402">
        <v>280</v>
      </c>
      <c r="F402" t="s">
        <v>7</v>
      </c>
      <c r="H402">
        <v>8200</v>
      </c>
    </row>
    <row r="403" spans="1:8">
      <c r="A403" s="1">
        <v>41417</v>
      </c>
      <c r="B403">
        <v>16000</v>
      </c>
      <c r="D403" s="1">
        <v>41417</v>
      </c>
      <c r="E403">
        <v>15700</v>
      </c>
      <c r="F403" t="s">
        <v>7</v>
      </c>
      <c r="H403">
        <v>-31000</v>
      </c>
    </row>
    <row r="404" spans="1:8">
      <c r="A404" s="1">
        <v>41417</v>
      </c>
      <c r="B404">
        <v>15970</v>
      </c>
      <c r="D404" s="1">
        <v>41417</v>
      </c>
      <c r="E404">
        <v>15675</v>
      </c>
      <c r="F404" t="s">
        <v>7</v>
      </c>
      <c r="H404">
        <v>-30500</v>
      </c>
    </row>
    <row r="405" spans="1:8">
      <c r="A405" s="1">
        <v>41446</v>
      </c>
      <c r="B405">
        <v>71660</v>
      </c>
      <c r="D405" s="1">
        <v>41449</v>
      </c>
      <c r="E405">
        <v>71050</v>
      </c>
      <c r="F405" t="s">
        <v>70</v>
      </c>
      <c r="H405">
        <v>28700</v>
      </c>
    </row>
    <row r="406" spans="1:8">
      <c r="A406" s="1">
        <v>41473</v>
      </c>
      <c r="B406">
        <v>243</v>
      </c>
      <c r="D406" s="1">
        <v>41474</v>
      </c>
      <c r="E406">
        <v>253.1</v>
      </c>
      <c r="F406" t="s">
        <v>7</v>
      </c>
      <c r="H406">
        <v>48700</v>
      </c>
    </row>
    <row r="407" spans="1:8">
      <c r="A407" s="1">
        <v>41485</v>
      </c>
      <c r="B407">
        <v>74000</v>
      </c>
      <c r="D407" s="1">
        <v>41486</v>
      </c>
      <c r="E407">
        <v>73650</v>
      </c>
      <c r="F407" t="s">
        <v>7</v>
      </c>
      <c r="H407">
        <v>-19300</v>
      </c>
    </row>
    <row r="408" spans="1:8">
      <c r="A408" s="1">
        <v>41486</v>
      </c>
      <c r="B408">
        <v>73900</v>
      </c>
      <c r="D408" s="1">
        <v>41486</v>
      </c>
      <c r="E408">
        <v>73750</v>
      </c>
      <c r="F408" t="s">
        <v>70</v>
      </c>
      <c r="H408">
        <v>5700</v>
      </c>
    </row>
    <row r="409" spans="1:8">
      <c r="A409" s="1">
        <v>41486</v>
      </c>
      <c r="B409">
        <v>240.5</v>
      </c>
      <c r="D409" s="1">
        <v>41486</v>
      </c>
      <c r="E409">
        <v>243.5</v>
      </c>
      <c r="F409" t="s">
        <v>179</v>
      </c>
      <c r="H409">
        <v>-16800</v>
      </c>
    </row>
    <row r="410" spans="1:8">
      <c r="A410" s="1">
        <v>41487</v>
      </c>
      <c r="B410">
        <v>242.8</v>
      </c>
      <c r="D410" s="1">
        <v>41488</v>
      </c>
      <c r="E410">
        <v>249</v>
      </c>
      <c r="F410" t="s">
        <v>179</v>
      </c>
      <c r="H410">
        <v>-32800</v>
      </c>
    </row>
    <row r="411" spans="1:8">
      <c r="A411" s="1">
        <v>41488</v>
      </c>
      <c r="B411">
        <v>75340</v>
      </c>
      <c r="D411" s="1">
        <v>41488</v>
      </c>
      <c r="E411">
        <v>74860</v>
      </c>
      <c r="F411" t="s">
        <v>174</v>
      </c>
      <c r="H411">
        <v>22200</v>
      </c>
    </row>
    <row r="412" spans="1:8">
      <c r="A412" s="1">
        <v>41502</v>
      </c>
      <c r="B412">
        <v>263</v>
      </c>
      <c r="D412" s="1">
        <v>41502</v>
      </c>
      <c r="E412">
        <v>268</v>
      </c>
      <c r="F412" t="s">
        <v>179</v>
      </c>
      <c r="H412">
        <v>-26800</v>
      </c>
    </row>
    <row r="413" spans="1:8">
      <c r="A413" s="1">
        <v>41507</v>
      </c>
      <c r="B413">
        <v>73900</v>
      </c>
      <c r="D413" s="1">
        <v>41507</v>
      </c>
      <c r="E413">
        <v>74040</v>
      </c>
      <c r="F413" t="s">
        <v>174</v>
      </c>
      <c r="H413">
        <v>5200</v>
      </c>
    </row>
    <row r="414" spans="1:8">
      <c r="A414" s="1">
        <v>41516</v>
      </c>
      <c r="B414">
        <v>270</v>
      </c>
      <c r="D414" s="1">
        <v>41519</v>
      </c>
      <c r="E414">
        <v>273</v>
      </c>
      <c r="F414" t="s">
        <v>174</v>
      </c>
      <c r="H414">
        <v>13200</v>
      </c>
    </row>
    <row r="415" spans="1:8">
      <c r="A415" s="1">
        <v>41528</v>
      </c>
      <c r="B415">
        <v>76980</v>
      </c>
      <c r="D415" s="1">
        <v>41528</v>
      </c>
      <c r="E415">
        <v>76790</v>
      </c>
      <c r="F415" t="s">
        <v>33</v>
      </c>
      <c r="H415">
        <v>-11300</v>
      </c>
    </row>
    <row r="416" spans="1:8">
      <c r="A416" s="1">
        <v>41528</v>
      </c>
      <c r="B416">
        <v>76960</v>
      </c>
      <c r="D416" s="1">
        <v>41528</v>
      </c>
      <c r="E416">
        <v>76990</v>
      </c>
      <c r="F416" t="s">
        <v>33</v>
      </c>
      <c r="H416">
        <v>-300</v>
      </c>
    </row>
    <row r="417" spans="1:11">
      <c r="A417" s="1">
        <v>41529</v>
      </c>
      <c r="B417">
        <v>76920</v>
      </c>
      <c r="D417" s="1">
        <v>41529</v>
      </c>
      <c r="E417">
        <v>76600</v>
      </c>
      <c r="F417" t="s">
        <v>33</v>
      </c>
      <c r="H417">
        <v>-17800</v>
      </c>
    </row>
    <row r="418" spans="1:11">
      <c r="A418" s="1">
        <v>41544</v>
      </c>
      <c r="B418">
        <v>270.2</v>
      </c>
      <c r="D418" s="1">
        <v>41547</v>
      </c>
      <c r="E418">
        <v>267.5</v>
      </c>
      <c r="F418" t="s">
        <v>180</v>
      </c>
      <c r="H418">
        <v>11900</v>
      </c>
    </row>
    <row r="419" spans="1:11">
      <c r="A419" s="6">
        <v>41556</v>
      </c>
      <c r="B419" s="7">
        <v>265</v>
      </c>
      <c r="C419" s="7"/>
      <c r="D419" s="6">
        <v>41557</v>
      </c>
      <c r="E419" s="7">
        <v>260</v>
      </c>
      <c r="F419" s="7" t="s">
        <v>182</v>
      </c>
      <c r="G419" s="7"/>
      <c r="H419" s="7">
        <v>23400</v>
      </c>
    </row>
    <row r="420" spans="1:11">
      <c r="A420" s="6">
        <v>41564</v>
      </c>
      <c r="B420">
        <v>266</v>
      </c>
      <c r="D420" s="6">
        <v>41564</v>
      </c>
      <c r="E420">
        <v>270</v>
      </c>
      <c r="F420" t="s">
        <v>184</v>
      </c>
      <c r="H420">
        <v>-21600</v>
      </c>
    </row>
    <row r="421" spans="1:11">
      <c r="A421" s="6">
        <v>41634</v>
      </c>
      <c r="B421">
        <v>275</v>
      </c>
      <c r="D421" s="6">
        <v>41635</v>
      </c>
      <c r="E421">
        <v>276</v>
      </c>
      <c r="F421" t="s">
        <v>185</v>
      </c>
      <c r="H421">
        <v>3400</v>
      </c>
    </row>
    <row r="422" spans="1:11">
      <c r="A422" t="s">
        <v>186</v>
      </c>
      <c r="J422">
        <v>19035</v>
      </c>
      <c r="K422" s="5" t="s">
        <v>187</v>
      </c>
    </row>
    <row r="423" spans="1:11">
      <c r="A423" s="1">
        <v>41687</v>
      </c>
      <c r="B423">
        <v>80800</v>
      </c>
      <c r="D423" s="1">
        <v>41687</v>
      </c>
      <c r="E423">
        <v>81100</v>
      </c>
      <c r="F423" t="s">
        <v>7</v>
      </c>
      <c r="H423">
        <v>8900</v>
      </c>
    </row>
    <row r="424" spans="1:11">
      <c r="A424" s="1">
        <v>41691</v>
      </c>
      <c r="B424">
        <v>227</v>
      </c>
      <c r="D424" s="1">
        <v>41694</v>
      </c>
      <c r="E424">
        <v>221.1</v>
      </c>
      <c r="F424" t="s">
        <v>203</v>
      </c>
      <c r="H424">
        <v>-31100</v>
      </c>
    </row>
    <row r="425" spans="1:11">
      <c r="A425" t="s">
        <v>230</v>
      </c>
      <c r="J425">
        <v>-5328</v>
      </c>
      <c r="K425" s="5" t="s">
        <v>231</v>
      </c>
    </row>
    <row r="427" spans="1:11">
      <c r="A427" t="s">
        <v>240</v>
      </c>
    </row>
  </sheetData>
  <autoFilter ref="A1:K369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66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H10" sqref="H10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1052470</v>
      </c>
      <c r="H8">
        <v>201282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425</v>
      </c>
      <c r="B9">
        <v>3065</v>
      </c>
      <c r="C9">
        <v>0</v>
      </c>
      <c r="D9">
        <f t="shared" si="2"/>
        <v>2688819</v>
      </c>
      <c r="E9">
        <f>E8+G8+M8</f>
        <v>4756770</v>
      </c>
      <c r="F9">
        <f>F8+B8+G8+H8-H7-L8</f>
        <v>6621420</v>
      </c>
      <c r="H9">
        <v>201282</v>
      </c>
      <c r="I9">
        <v>3214176</v>
      </c>
      <c r="J9">
        <f t="shared" si="0"/>
        <v>32.679016096228438</v>
      </c>
      <c r="K9">
        <f t="shared" si="5"/>
        <v>1666433</v>
      </c>
      <c r="L9">
        <v>0</v>
      </c>
      <c r="M9">
        <v>0</v>
      </c>
      <c r="N9">
        <f t="shared" si="6"/>
        <v>4.6289164559867826E-2</v>
      </c>
      <c r="O9">
        <f t="shared" si="1"/>
        <v>3.1162321022538946E-2</v>
      </c>
      <c r="P9">
        <f t="shared" si="7"/>
        <v>6.443447969945993E-3</v>
      </c>
      <c r="Q9">
        <f>(F9/E9)*10</f>
        <v>13.919991927295204</v>
      </c>
      <c r="R9" s="12">
        <f>((F9+B9-L9+K14-K17)/(E9))*10</f>
        <v>10.900922264477785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388</v>
      </c>
      <c r="P13" s="2" t="s">
        <v>309</v>
      </c>
      <c r="Q13" s="2"/>
      <c r="R13" s="2"/>
    </row>
    <row r="14" spans="1:18">
      <c r="K14">
        <v>-1439167</v>
      </c>
      <c r="P14" s="2" t="s">
        <v>310</v>
      </c>
      <c r="Q14" s="2" t="s">
        <v>317</v>
      </c>
      <c r="R14" s="2" t="s">
        <v>318</v>
      </c>
    </row>
    <row r="15" spans="1:18"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333</v>
      </c>
      <c r="M16" s="2" t="s">
        <v>338</v>
      </c>
      <c r="N16" s="2" t="s">
        <v>339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337</v>
      </c>
      <c r="M19" s="2" t="s">
        <v>340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335</v>
      </c>
      <c r="M22" s="2" t="s">
        <v>341</v>
      </c>
    </row>
    <row r="25" spans="11:18">
      <c r="K25" s="2" t="s">
        <v>336</v>
      </c>
      <c r="M25" s="2" t="s">
        <v>382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381</v>
      </c>
      <c r="M28" s="2" t="s">
        <v>384</v>
      </c>
    </row>
    <row r="29" spans="11:18">
      <c r="M29">
        <f>(K29+K32)/(F8+B8+K14+M14-K17+K23+K29+K32)*100</f>
        <v>0</v>
      </c>
    </row>
    <row r="31" spans="11:18">
      <c r="K31" s="2" t="s">
        <v>383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"/>
  <sheetViews>
    <sheetView topLeftCell="A19" zoomScale="85" zoomScaleNormal="85" workbookViewId="0">
      <selection activeCell="I38" sqref="I12:I38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426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376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376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391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391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391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391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418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419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420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423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38" si="12">10*G31</f>
        <v>216000</v>
      </c>
      <c r="I31">
        <f t="shared" si="6"/>
        <v>0</v>
      </c>
      <c r="J31" t="s">
        <v>424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424</v>
      </c>
    </row>
    <row r="33" spans="1:9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9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9">
      <c r="A35" s="1">
        <v>42736</v>
      </c>
      <c r="B35" t="s">
        <v>391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</row>
    <row r="36" spans="1:9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</row>
    <row r="37" spans="1:9">
      <c r="A37" s="1">
        <v>42736</v>
      </c>
      <c r="B37" t="s">
        <v>418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</row>
    <row r="38" spans="1:9">
      <c r="A38" s="1">
        <v>42736</v>
      </c>
      <c r="B38" t="s">
        <v>420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</row>
  </sheetData>
  <autoFilter ref="A1:J36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425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2017-01-12T06:35:08Z</dcterms:modified>
</cp:coreProperties>
</file>