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'老婆合資(投資)'!$A$1:$K$332</definedName>
    <definedName name="_xlnm._FilterDatabase" localSheetId="2" hidden="1">股份統計!$A$1:$I$26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293" i="1"/>
  <c r="C293"/>
  <c r="J292"/>
  <c r="J291"/>
  <c r="C331"/>
  <c r="C292"/>
  <c r="J290"/>
  <c r="C290"/>
  <c r="C289"/>
  <c r="J289"/>
  <c r="B288"/>
  <c r="J288" s="1"/>
  <c r="C330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20"/>
  <c r="F20" i="6"/>
  <c r="H20" s="1"/>
  <c r="F21"/>
  <c r="G21" s="1"/>
  <c r="C281" i="1"/>
  <c r="C275"/>
  <c r="H21" i="6" l="1"/>
  <c r="G20"/>
  <c r="C274" i="1"/>
  <c r="C273"/>
  <c r="J271"/>
  <c r="J270"/>
  <c r="C270"/>
  <c r="J269"/>
  <c r="C269"/>
  <c r="J268"/>
  <c r="C268"/>
  <c r="C294"/>
  <c r="R8" i="5"/>
  <c r="F23" i="6"/>
  <c r="H23" s="1"/>
  <c r="C271" i="1"/>
  <c r="J266"/>
  <c r="C266"/>
  <c r="J265"/>
  <c r="F26" i="6"/>
  <c r="G26" s="1"/>
  <c r="F25"/>
  <c r="G25" s="1"/>
  <c r="F24"/>
  <c r="G24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O8" l="1"/>
  <c r="N7"/>
  <c r="R7"/>
  <c r="J7"/>
  <c r="Q7"/>
  <c r="O7"/>
  <c r="G23" i="6"/>
  <c r="P8" i="5"/>
  <c r="Q20"/>
  <c r="N8"/>
  <c r="M25"/>
  <c r="M28"/>
  <c r="K25"/>
  <c r="B264" i="1"/>
  <c r="J264" s="1"/>
  <c r="J261"/>
  <c r="C329"/>
  <c r="J255"/>
  <c r="J257"/>
  <c r="J258"/>
  <c r="J259"/>
  <c r="J260"/>
  <c r="J256"/>
  <c r="F15" i="6"/>
  <c r="G15" s="1"/>
  <c r="F14"/>
  <c r="G14" s="1"/>
  <c r="C328" i="1" l="1"/>
  <c r="B254"/>
  <c r="J254" s="1"/>
  <c r="J250"/>
  <c r="C250"/>
  <c r="J249"/>
  <c r="C249"/>
  <c r="C317"/>
  <c r="C326"/>
  <c r="C261"/>
  <c r="C327"/>
  <c r="B248"/>
  <c r="J248" s="1"/>
  <c r="C325"/>
  <c r="C319"/>
  <c r="C318"/>
  <c r="C324"/>
  <c r="C323"/>
  <c r="C247"/>
  <c r="C322"/>
  <c r="C246"/>
  <c r="C316"/>
  <c r="C315"/>
  <c r="C314"/>
  <c r="C312"/>
  <c r="C313"/>
  <c r="C311"/>
  <c r="J245"/>
  <c r="B244"/>
  <c r="J244" s="1"/>
  <c r="C243"/>
  <c r="C300"/>
  <c r="J241"/>
  <c r="C241"/>
  <c r="C310"/>
  <c r="C245"/>
  <c r="B240"/>
  <c r="J240" s="1"/>
  <c r="C242"/>
  <c r="C238"/>
  <c r="C309" l="1"/>
  <c r="J236"/>
  <c r="J237"/>
  <c r="C321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03"/>
  <c r="C227"/>
  <c r="C239"/>
  <c r="C226"/>
  <c r="C302"/>
  <c r="C301"/>
  <c r="C224"/>
  <c r="C299"/>
  <c r="C298"/>
  <c r="C297"/>
  <c r="C296"/>
  <c r="C295"/>
  <c r="C308"/>
  <c r="C222"/>
  <c r="J221"/>
  <c r="C221"/>
  <c r="C287"/>
  <c r="C307"/>
  <c r="C284"/>
  <c r="C265"/>
  <c r="C283"/>
  <c r="C262"/>
  <c r="C282"/>
  <c r="C263"/>
  <c r="C251"/>
  <c r="C306"/>
  <c r="C305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<sst xmlns="http://schemas.openxmlformats.org/spreadsheetml/2006/main" count="969" uniqueCount="399">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</sst>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38513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2328511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50509056"/>
        <c:axId val="150510592"/>
      </c:lineChart>
      <c:catAx>
        <c:axId val="150509056"/>
        <c:scaling>
          <c:orientation val="minMax"/>
        </c:scaling>
        <c:axPos val="b"/>
        <c:tickLblPos val="nextTo"/>
        <c:crossAx val="150510592"/>
        <c:crosses val="autoZero"/>
        <c:auto val="1"/>
        <c:lblAlgn val="ctr"/>
        <c:lblOffset val="100"/>
      </c:catAx>
      <c:valAx>
        <c:axId val="150510592"/>
        <c:scaling>
          <c:orientation val="minMax"/>
        </c:scaling>
        <c:axPos val="l"/>
        <c:majorGridlines/>
        <c:numFmt formatCode="General" sourceLinked="1"/>
        <c:tickLblPos val="nextTo"/>
        <c:crossAx val="150509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1"/>
  <sheetViews>
    <sheetView topLeftCell="A320" zoomScale="85" zoomScaleNormal="85" workbookViewId="0">
      <selection activeCell="B294" sqref="B294:B332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395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355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2">
      <c r="A267" s="1">
        <v>42370</v>
      </c>
      <c r="D267" s="1"/>
      <c r="J267" s="5"/>
      <c r="K267" s="12" t="s">
        <v>392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389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389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389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353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389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350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353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396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398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353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397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344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334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334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334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360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334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334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397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397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397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397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397</v>
      </c>
      <c r="L293">
        <v>6</v>
      </c>
    </row>
    <row r="294" spans="1:12">
      <c r="A294" s="1">
        <v>42111</v>
      </c>
      <c r="B294">
        <v>99484</v>
      </c>
      <c r="C294" s="5">
        <f>B294/1</f>
        <v>99484</v>
      </c>
      <c r="D294" s="1"/>
      <c r="F294" t="s">
        <v>7</v>
      </c>
      <c r="K294" t="s">
        <v>221</v>
      </c>
      <c r="L294">
        <v>1</v>
      </c>
    </row>
    <row r="295" spans="1:12">
      <c r="A295" s="1">
        <v>42096</v>
      </c>
      <c r="B295">
        <v>1413154</v>
      </c>
      <c r="C295" s="5">
        <f>B295/15.564</f>
        <v>90796.324852223072</v>
      </c>
      <c r="D295" s="1"/>
      <c r="F295" t="s">
        <v>7</v>
      </c>
      <c r="K295" t="s">
        <v>325</v>
      </c>
      <c r="L295">
        <v>15.564</v>
      </c>
    </row>
    <row r="296" spans="1:12">
      <c r="A296" s="1">
        <v>42115</v>
      </c>
      <c r="B296">
        <v>1031076</v>
      </c>
      <c r="C296" s="5">
        <f>B296/11</f>
        <v>93734.181818181823</v>
      </c>
      <c r="D296" s="1"/>
      <c r="F296" t="s">
        <v>7</v>
      </c>
      <c r="K296" t="s">
        <v>322</v>
      </c>
      <c r="L296">
        <v>11</v>
      </c>
    </row>
    <row r="297" spans="1:12">
      <c r="A297" s="1">
        <v>42116</v>
      </c>
      <c r="B297">
        <v>1310819</v>
      </c>
      <c r="C297" s="5">
        <f>B297/14</f>
        <v>93629.928571428565</v>
      </c>
      <c r="D297" s="1"/>
      <c r="F297" t="s">
        <v>7</v>
      </c>
      <c r="K297" t="s">
        <v>323</v>
      </c>
      <c r="L297">
        <v>14</v>
      </c>
    </row>
    <row r="298" spans="1:12">
      <c r="A298" s="1">
        <v>42121</v>
      </c>
      <c r="B298">
        <v>87875</v>
      </c>
      <c r="C298" s="5">
        <f>B298/1</f>
        <v>87875</v>
      </c>
      <c r="D298" s="1"/>
      <c r="F298" t="s">
        <v>7</v>
      </c>
      <c r="K298" t="s">
        <v>221</v>
      </c>
      <c r="L298">
        <v>1</v>
      </c>
    </row>
    <row r="299" spans="1:12">
      <c r="A299" s="1">
        <v>42122</v>
      </c>
      <c r="B299">
        <v>810692</v>
      </c>
      <c r="C299" s="5">
        <f>B299/9</f>
        <v>90076.888888888891</v>
      </c>
      <c r="D299" s="1"/>
      <c r="F299" t="s">
        <v>7</v>
      </c>
      <c r="K299" t="s">
        <v>326</v>
      </c>
      <c r="L299">
        <v>9</v>
      </c>
    </row>
    <row r="300" spans="1:12">
      <c r="A300" s="1">
        <v>42144</v>
      </c>
      <c r="B300">
        <v>4675</v>
      </c>
      <c r="C300" s="5">
        <f>B300/0.091</f>
        <v>51373.626373626372</v>
      </c>
      <c r="D300" s="1"/>
      <c r="F300" t="s">
        <v>7</v>
      </c>
      <c r="K300" t="s">
        <v>373</v>
      </c>
      <c r="L300">
        <v>9.0999999999999998E-2</v>
      </c>
    </row>
    <row r="301" spans="1:12">
      <c r="A301" s="1">
        <v>42150</v>
      </c>
      <c r="B301">
        <v>1050</v>
      </c>
      <c r="C301" s="5">
        <f>B301/0.054</f>
        <v>19444.444444444445</v>
      </c>
      <c r="D301" s="1"/>
      <c r="F301" t="s">
        <v>7</v>
      </c>
      <c r="K301" t="s">
        <v>332</v>
      </c>
      <c r="L301">
        <v>5.3999999999999999E-2</v>
      </c>
    </row>
    <row r="302" spans="1:12">
      <c r="A302" s="1">
        <v>42156</v>
      </c>
      <c r="B302">
        <v>22340</v>
      </c>
      <c r="C302" s="5">
        <f>B302/0.291</f>
        <v>76769.759450171827</v>
      </c>
      <c r="D302" s="1"/>
      <c r="F302" t="s">
        <v>7</v>
      </c>
      <c r="K302" t="s">
        <v>333</v>
      </c>
      <c r="L302">
        <v>0.29099999999999998</v>
      </c>
    </row>
    <row r="303" spans="1:12">
      <c r="A303" s="1">
        <v>42200</v>
      </c>
      <c r="B303">
        <v>4302</v>
      </c>
      <c r="C303" s="5">
        <f>B303/0.054</f>
        <v>79666.666666666672</v>
      </c>
      <c r="D303" s="1"/>
      <c r="F303" t="s">
        <v>7</v>
      </c>
      <c r="K303" t="s">
        <v>349</v>
      </c>
      <c r="L303">
        <v>5.3999999999999999E-2</v>
      </c>
    </row>
    <row r="304" spans="1:12">
      <c r="A304" s="1">
        <v>42235</v>
      </c>
      <c r="B304" s="5">
        <v>0</v>
      </c>
      <c r="C304" s="5"/>
      <c r="D304" s="4"/>
      <c r="E304" s="5"/>
      <c r="K304" t="s">
        <v>356</v>
      </c>
      <c r="L304">
        <v>0.3</v>
      </c>
    </row>
    <row r="305" spans="1:12">
      <c r="A305" s="1">
        <v>42170</v>
      </c>
      <c r="B305" s="5">
        <v>37732</v>
      </c>
      <c r="C305" s="5">
        <f>B305/1</f>
        <v>37732</v>
      </c>
      <c r="D305" s="4"/>
      <c r="E305" s="5"/>
      <c r="F305" t="s">
        <v>7</v>
      </c>
      <c r="K305" t="s">
        <v>334</v>
      </c>
      <c r="L305">
        <v>1</v>
      </c>
    </row>
    <row r="306" spans="1:12">
      <c r="A306" s="1">
        <v>42170</v>
      </c>
      <c r="B306" s="5">
        <v>76965</v>
      </c>
      <c r="C306" s="5">
        <f>B306/2</f>
        <v>38482.5</v>
      </c>
      <c r="D306" s="4"/>
      <c r="E306" s="5"/>
      <c r="F306" t="s">
        <v>7</v>
      </c>
      <c r="K306" t="s">
        <v>344</v>
      </c>
      <c r="L306">
        <v>2</v>
      </c>
    </row>
    <row r="307" spans="1:12">
      <c r="A307" s="1">
        <v>42241</v>
      </c>
      <c r="B307" s="5">
        <v>65856</v>
      </c>
      <c r="C307" s="5">
        <f>B307/2</f>
        <v>32928</v>
      </c>
      <c r="D307" s="4"/>
      <c r="E307" s="5"/>
      <c r="F307" t="s">
        <v>7</v>
      </c>
      <c r="K307" t="s">
        <v>344</v>
      </c>
      <c r="L307">
        <v>2</v>
      </c>
    </row>
    <row r="308" spans="1:12">
      <c r="A308" s="1">
        <v>42249</v>
      </c>
      <c r="B308" s="5">
        <v>135315</v>
      </c>
      <c r="C308" s="5">
        <f>B308/4</f>
        <v>33828.75</v>
      </c>
      <c r="D308" s="4"/>
      <c r="E308" s="5"/>
      <c r="F308" t="s">
        <v>7</v>
      </c>
      <c r="K308" t="s">
        <v>351</v>
      </c>
      <c r="L308">
        <v>4</v>
      </c>
    </row>
    <row r="309" spans="1:12">
      <c r="A309" s="1">
        <v>42305</v>
      </c>
      <c r="B309" s="5">
        <v>159913</v>
      </c>
      <c r="C309" s="5">
        <f>B309/4</f>
        <v>39978.25</v>
      </c>
      <c r="D309" s="4"/>
      <c r="E309" s="5"/>
      <c r="F309" t="s">
        <v>7</v>
      </c>
      <c r="K309" t="s">
        <v>351</v>
      </c>
      <c r="L309">
        <v>4</v>
      </c>
    </row>
    <row r="310" spans="1:12">
      <c r="A310" s="4">
        <v>42306</v>
      </c>
      <c r="B310" s="5">
        <v>354852</v>
      </c>
      <c r="C310" s="5">
        <f>B310/9</f>
        <v>39428</v>
      </c>
      <c r="D310" s="4"/>
      <c r="E310" s="5"/>
      <c r="F310" t="s">
        <v>7</v>
      </c>
      <c r="K310" t="s">
        <v>371</v>
      </c>
      <c r="L310">
        <v>9</v>
      </c>
    </row>
    <row r="311" spans="1:12">
      <c r="A311" s="1">
        <v>42312</v>
      </c>
      <c r="B311" s="5">
        <v>168119</v>
      </c>
      <c r="C311" s="5">
        <f>B311/4</f>
        <v>42029.75</v>
      </c>
      <c r="D311" s="4"/>
      <c r="E311" s="5"/>
      <c r="F311" t="s">
        <v>7</v>
      </c>
      <c r="K311" t="s">
        <v>351</v>
      </c>
      <c r="L311">
        <v>4</v>
      </c>
    </row>
    <row r="312" spans="1:12">
      <c r="A312" s="1">
        <v>42312</v>
      </c>
      <c r="B312" s="5">
        <v>81658</v>
      </c>
      <c r="C312" s="5">
        <f>B312/2</f>
        <v>40829</v>
      </c>
      <c r="D312" s="4"/>
      <c r="E312" s="5"/>
      <c r="F312" t="s">
        <v>7</v>
      </c>
      <c r="K312" t="s">
        <v>344</v>
      </c>
      <c r="L312">
        <v>2</v>
      </c>
    </row>
    <row r="313" spans="1:12">
      <c r="A313" s="1">
        <v>42312</v>
      </c>
      <c r="B313" s="5">
        <v>40728</v>
      </c>
      <c r="C313" s="5">
        <f>B313/1</f>
        <v>40728</v>
      </c>
      <c r="D313" s="4"/>
      <c r="E313" s="5"/>
      <c r="F313" t="s">
        <v>7</v>
      </c>
      <c r="K313" t="s">
        <v>375</v>
      </c>
      <c r="L313">
        <v>1</v>
      </c>
    </row>
    <row r="314" spans="1:12">
      <c r="A314" s="1">
        <v>42313</v>
      </c>
      <c r="B314" s="5">
        <v>40728</v>
      </c>
      <c r="C314" s="5">
        <f>B314/1</f>
        <v>40728</v>
      </c>
      <c r="D314" s="4"/>
      <c r="E314" s="5"/>
      <c r="F314" t="s">
        <v>7</v>
      </c>
      <c r="K314" t="s">
        <v>334</v>
      </c>
      <c r="L314">
        <v>1</v>
      </c>
    </row>
    <row r="315" spans="1:12">
      <c r="A315" s="1">
        <v>42314</v>
      </c>
      <c r="B315" s="5">
        <v>39728</v>
      </c>
      <c r="C315" s="5">
        <f>B315/1</f>
        <v>39728</v>
      </c>
      <c r="D315" s="4"/>
      <c r="E315" s="5"/>
      <c r="F315" t="s">
        <v>7</v>
      </c>
      <c r="K315" t="s">
        <v>334</v>
      </c>
      <c r="L315">
        <v>1</v>
      </c>
    </row>
    <row r="316" spans="1:12">
      <c r="A316" s="1">
        <v>42314</v>
      </c>
      <c r="B316" s="5">
        <v>117833</v>
      </c>
      <c r="C316" s="5">
        <f>B316/3</f>
        <v>39277.666666666664</v>
      </c>
      <c r="D316" s="4"/>
      <c r="E316" s="5"/>
      <c r="F316" t="s">
        <v>7</v>
      </c>
      <c r="K316" t="s">
        <v>360</v>
      </c>
      <c r="L316">
        <v>3</v>
      </c>
    </row>
    <row r="317" spans="1:12">
      <c r="A317" s="1">
        <v>42312</v>
      </c>
      <c r="B317" s="5">
        <v>77354</v>
      </c>
      <c r="C317" s="5">
        <f>B317/2</f>
        <v>38677</v>
      </c>
      <c r="D317" s="4"/>
      <c r="E317" s="5"/>
      <c r="F317" t="s">
        <v>7</v>
      </c>
      <c r="K317" t="s">
        <v>344</v>
      </c>
      <c r="L317">
        <v>2</v>
      </c>
    </row>
    <row r="318" spans="1:12">
      <c r="A318" s="1">
        <v>42325</v>
      </c>
      <c r="B318" s="5">
        <v>76454</v>
      </c>
      <c r="C318" s="5">
        <f>B318/2</f>
        <v>38227</v>
      </c>
      <c r="D318" s="4"/>
      <c r="E318" s="5"/>
      <c r="F318" t="s">
        <v>7</v>
      </c>
      <c r="K318" t="s">
        <v>344</v>
      </c>
      <c r="L318">
        <v>2</v>
      </c>
    </row>
    <row r="319" spans="1:12">
      <c r="A319" s="1">
        <v>42325</v>
      </c>
      <c r="B319" s="5">
        <v>38377</v>
      </c>
      <c r="C319" s="5">
        <f>B319/1</f>
        <v>38377</v>
      </c>
      <c r="D319" s="4"/>
      <c r="E319" s="5"/>
      <c r="F319" t="s">
        <v>7</v>
      </c>
      <c r="K319" t="s">
        <v>334</v>
      </c>
      <c r="L319">
        <v>1</v>
      </c>
    </row>
    <row r="320" spans="1:12">
      <c r="A320" s="1">
        <v>42418</v>
      </c>
      <c r="B320" s="5">
        <v>37131</v>
      </c>
      <c r="C320" s="5">
        <f>B320/1</f>
        <v>37131</v>
      </c>
      <c r="D320" s="4"/>
      <c r="E320" s="5"/>
      <c r="F320" t="s">
        <v>7</v>
      </c>
      <c r="K320" t="s">
        <v>334</v>
      </c>
      <c r="L320">
        <v>1</v>
      </c>
    </row>
    <row r="321" spans="1:12">
      <c r="A321" s="4">
        <v>42293</v>
      </c>
      <c r="B321" s="5">
        <v>355252</v>
      </c>
      <c r="C321" s="5">
        <f>B321/5</f>
        <v>71050.399999999994</v>
      </c>
      <c r="D321" s="4"/>
      <c r="E321" s="5"/>
      <c r="F321" t="s">
        <v>7</v>
      </c>
      <c r="K321" t="s">
        <v>376</v>
      </c>
      <c r="L321">
        <v>5</v>
      </c>
    </row>
    <row r="322" spans="1:12">
      <c r="A322" s="4">
        <v>42321</v>
      </c>
      <c r="B322" s="5">
        <v>128691</v>
      </c>
      <c r="C322" s="5">
        <f t="shared" ref="C322:C327" si="11">B322/2</f>
        <v>64345.5</v>
      </c>
      <c r="D322" s="4"/>
      <c r="E322" s="5"/>
      <c r="F322" t="s">
        <v>7</v>
      </c>
      <c r="K322" t="s">
        <v>353</v>
      </c>
      <c r="L322">
        <v>2</v>
      </c>
    </row>
    <row r="323" spans="1:12">
      <c r="A323" s="4">
        <v>42325</v>
      </c>
      <c r="B323" s="5">
        <v>131493</v>
      </c>
      <c r="C323" s="5">
        <f t="shared" si="11"/>
        <v>65746.5</v>
      </c>
      <c r="D323" s="4"/>
      <c r="E323" s="5"/>
      <c r="F323" t="s">
        <v>7</v>
      </c>
      <c r="K323" t="s">
        <v>353</v>
      </c>
      <c r="L323">
        <v>2</v>
      </c>
    </row>
    <row r="324" spans="1:12">
      <c r="A324" s="4">
        <v>42325</v>
      </c>
      <c r="B324" s="5">
        <v>132094</v>
      </c>
      <c r="C324" s="5">
        <f t="shared" si="11"/>
        <v>66047</v>
      </c>
      <c r="D324" s="4"/>
      <c r="E324" s="5"/>
      <c r="F324" t="s">
        <v>7</v>
      </c>
      <c r="K324" t="s">
        <v>353</v>
      </c>
      <c r="L324">
        <v>2</v>
      </c>
    </row>
    <row r="325" spans="1:12" ht="15.75" customHeight="1">
      <c r="A325" s="4">
        <v>42326</v>
      </c>
      <c r="B325" s="5">
        <v>131693</v>
      </c>
      <c r="C325" s="5">
        <f t="shared" si="11"/>
        <v>65846.5</v>
      </c>
      <c r="D325" s="4"/>
      <c r="E325" s="5"/>
      <c r="F325" t="s">
        <v>7</v>
      </c>
      <c r="K325" t="s">
        <v>353</v>
      </c>
      <c r="L325">
        <v>2</v>
      </c>
    </row>
    <row r="326" spans="1:12" ht="15.75" customHeight="1">
      <c r="A326" s="4">
        <v>42334</v>
      </c>
      <c r="B326" s="5">
        <v>125889</v>
      </c>
      <c r="C326" s="5">
        <f t="shared" si="11"/>
        <v>62944.5</v>
      </c>
      <c r="D326" s="4"/>
      <c r="E326" s="5"/>
      <c r="F326" t="s">
        <v>7</v>
      </c>
      <c r="K326" t="s">
        <v>353</v>
      </c>
      <c r="L326">
        <v>2</v>
      </c>
    </row>
    <row r="327" spans="1:12" ht="15.75" customHeight="1">
      <c r="A327" s="4">
        <v>42339</v>
      </c>
      <c r="B327" s="5">
        <v>130092</v>
      </c>
      <c r="C327" s="5">
        <f t="shared" si="11"/>
        <v>65046</v>
      </c>
      <c r="D327" s="4"/>
      <c r="E327" s="5"/>
      <c r="F327" t="s">
        <v>7</v>
      </c>
      <c r="K327" t="s">
        <v>353</v>
      </c>
      <c r="L327">
        <v>2</v>
      </c>
    </row>
    <row r="328" spans="1:12" ht="15.75" customHeight="1">
      <c r="A328" s="4">
        <v>42342</v>
      </c>
      <c r="B328" s="5">
        <v>127891</v>
      </c>
      <c r="C328" s="5">
        <f t="shared" ref="C328" si="12">B328/2</f>
        <v>63945.5</v>
      </c>
      <c r="D328" s="4"/>
      <c r="E328" s="5"/>
      <c r="F328" t="s">
        <v>7</v>
      </c>
      <c r="K328" t="s">
        <v>353</v>
      </c>
      <c r="L328">
        <v>2</v>
      </c>
    </row>
    <row r="329" spans="1:12" ht="15.75" customHeight="1">
      <c r="A329" s="4">
        <v>42345</v>
      </c>
      <c r="B329" s="5">
        <v>128691</v>
      </c>
      <c r="C329" s="5">
        <f t="shared" ref="C329" si="13">B329/2</f>
        <v>64345.5</v>
      </c>
      <c r="D329" s="4"/>
      <c r="E329" s="5"/>
      <c r="F329" t="s">
        <v>7</v>
      </c>
      <c r="K329" t="s">
        <v>353</v>
      </c>
      <c r="L329">
        <v>2</v>
      </c>
    </row>
    <row r="330" spans="1:12" ht="15.75" customHeight="1">
      <c r="A330" s="4">
        <v>42424</v>
      </c>
      <c r="B330" s="5">
        <v>360908</v>
      </c>
      <c r="C330" s="5">
        <f>B330/6</f>
        <v>60151.333333333336</v>
      </c>
      <c r="D330" s="4"/>
      <c r="E330" s="5"/>
      <c r="F330" t="s">
        <v>7</v>
      </c>
      <c r="K330" t="s">
        <v>397</v>
      </c>
      <c r="L330">
        <v>6</v>
      </c>
    </row>
    <row r="331" spans="1:12" ht="15.75" customHeight="1">
      <c r="A331" s="4">
        <v>42430</v>
      </c>
      <c r="B331" s="5">
        <v>366312</v>
      </c>
      <c r="C331" s="5">
        <f>B331/6</f>
        <v>61052</v>
      </c>
      <c r="D331" s="4"/>
      <c r="E331" s="5"/>
      <c r="F331" t="s">
        <v>7</v>
      </c>
      <c r="K331" t="s">
        <v>397</v>
      </c>
      <c r="L331">
        <v>6</v>
      </c>
    </row>
    <row r="332" spans="1:12">
      <c r="A332" s="1">
        <v>41821</v>
      </c>
      <c r="B332">
        <v>91774</v>
      </c>
      <c r="K332" t="s">
        <v>242</v>
      </c>
    </row>
    <row r="335" spans="1:12">
      <c r="A335" s="1">
        <v>41177</v>
      </c>
      <c r="B335">
        <v>254.9</v>
      </c>
      <c r="D335" s="1">
        <v>41200</v>
      </c>
      <c r="E335">
        <v>259.39999999999998</v>
      </c>
      <c r="F335" t="s">
        <v>141</v>
      </c>
      <c r="H335">
        <v>22800</v>
      </c>
      <c r="K335" s="5" t="s">
        <v>142</v>
      </c>
    </row>
    <row r="336" spans="1:12">
      <c r="A336" s="1">
        <v>41222</v>
      </c>
      <c r="B336">
        <v>250</v>
      </c>
      <c r="D336" s="1">
        <v>41227</v>
      </c>
      <c r="E336">
        <v>244.9</v>
      </c>
      <c r="F336" t="s">
        <v>133</v>
      </c>
      <c r="H336">
        <v>23900</v>
      </c>
      <c r="K336" s="5" t="s">
        <v>143</v>
      </c>
    </row>
    <row r="337" spans="1:11">
      <c r="A337" s="1">
        <v>41241</v>
      </c>
      <c r="B337">
        <v>257.2</v>
      </c>
      <c r="D337" s="1">
        <v>41247</v>
      </c>
      <c r="E337">
        <v>263</v>
      </c>
      <c r="F337" t="s">
        <v>141</v>
      </c>
      <c r="H337">
        <v>27400</v>
      </c>
      <c r="J337">
        <v>25935</v>
      </c>
      <c r="K337" s="5" t="s">
        <v>153</v>
      </c>
    </row>
    <row r="338" spans="1:11">
      <c r="A338" s="1">
        <v>41306</v>
      </c>
      <c r="B338">
        <v>315.89999999999998</v>
      </c>
      <c r="D338" s="1">
        <v>41309</v>
      </c>
      <c r="E338">
        <v>335</v>
      </c>
      <c r="F338" t="s">
        <v>7</v>
      </c>
      <c r="H338">
        <v>93700</v>
      </c>
    </row>
    <row r="339" spans="1:11">
      <c r="A339" s="1">
        <v>41311</v>
      </c>
      <c r="B339">
        <v>336.6</v>
      </c>
      <c r="D339" s="1">
        <v>41316</v>
      </c>
      <c r="E339">
        <v>325.2</v>
      </c>
      <c r="F339" t="s">
        <v>7</v>
      </c>
      <c r="H339">
        <v>-58800</v>
      </c>
    </row>
    <row r="340" spans="1:11">
      <c r="A340" s="1">
        <v>41313</v>
      </c>
      <c r="B340">
        <v>80500</v>
      </c>
      <c r="D340" s="1">
        <v>41313</v>
      </c>
      <c r="E340">
        <v>80390</v>
      </c>
      <c r="F340" t="s">
        <v>150</v>
      </c>
      <c r="H340">
        <v>3700</v>
      </c>
    </row>
    <row r="341" spans="1:11">
      <c r="A341" s="1">
        <v>41318</v>
      </c>
      <c r="B341">
        <v>81260</v>
      </c>
      <c r="D341" s="1">
        <v>41318</v>
      </c>
      <c r="E341">
        <v>81160</v>
      </c>
      <c r="F341" t="s">
        <v>7</v>
      </c>
      <c r="H341">
        <v>-6800</v>
      </c>
    </row>
    <row r="342" spans="1:11">
      <c r="A342" s="1">
        <v>41332</v>
      </c>
      <c r="B342">
        <v>78490</v>
      </c>
      <c r="D342" s="1">
        <v>41332</v>
      </c>
      <c r="E342">
        <v>78810</v>
      </c>
      <c r="F342" t="s">
        <v>150</v>
      </c>
      <c r="H342">
        <v>-17800</v>
      </c>
    </row>
    <row r="343" spans="1:11">
      <c r="A343" s="1">
        <v>41346</v>
      </c>
      <c r="B343">
        <v>78840</v>
      </c>
      <c r="D343" s="1">
        <v>41346</v>
      </c>
      <c r="E343">
        <v>78940</v>
      </c>
      <c r="F343" t="s">
        <v>7</v>
      </c>
      <c r="H343">
        <v>3200</v>
      </c>
    </row>
    <row r="344" spans="1:11">
      <c r="A344" s="1">
        <v>41347</v>
      </c>
      <c r="B344">
        <v>77310</v>
      </c>
      <c r="D344" s="1">
        <v>41347</v>
      </c>
      <c r="E344">
        <v>77500</v>
      </c>
      <c r="F344" t="s">
        <v>150</v>
      </c>
      <c r="H344">
        <v>-11300</v>
      </c>
    </row>
    <row r="345" spans="1:11">
      <c r="A345" s="1">
        <v>41403</v>
      </c>
      <c r="B345">
        <v>275</v>
      </c>
      <c r="D345" s="1">
        <v>41407</v>
      </c>
      <c r="E345">
        <v>295.8</v>
      </c>
      <c r="F345" t="s">
        <v>7</v>
      </c>
      <c r="H345">
        <v>102200</v>
      </c>
    </row>
    <row r="346" spans="1:11">
      <c r="A346" s="1">
        <v>41411</v>
      </c>
      <c r="B346">
        <v>278</v>
      </c>
      <c r="D346" s="1">
        <v>41411</v>
      </c>
      <c r="E346">
        <v>280</v>
      </c>
      <c r="F346" t="s">
        <v>7</v>
      </c>
      <c r="H346">
        <v>8200</v>
      </c>
    </row>
    <row r="347" spans="1:11">
      <c r="A347" s="1">
        <v>41417</v>
      </c>
      <c r="B347">
        <v>16000</v>
      </c>
      <c r="D347" s="1">
        <v>41417</v>
      </c>
      <c r="E347">
        <v>15700</v>
      </c>
      <c r="F347" t="s">
        <v>7</v>
      </c>
      <c r="H347">
        <v>-31000</v>
      </c>
    </row>
    <row r="348" spans="1:11">
      <c r="A348" s="1">
        <v>41417</v>
      </c>
      <c r="B348">
        <v>15970</v>
      </c>
      <c r="D348" s="1">
        <v>41417</v>
      </c>
      <c r="E348">
        <v>15675</v>
      </c>
      <c r="F348" t="s">
        <v>7</v>
      </c>
      <c r="H348">
        <v>-30500</v>
      </c>
    </row>
    <row r="349" spans="1:11">
      <c r="A349" s="1">
        <v>41446</v>
      </c>
      <c r="B349">
        <v>71660</v>
      </c>
      <c r="D349" s="1">
        <v>41449</v>
      </c>
      <c r="E349">
        <v>71050</v>
      </c>
      <c r="F349" t="s">
        <v>70</v>
      </c>
      <c r="H349">
        <v>28700</v>
      </c>
    </row>
    <row r="350" spans="1:11">
      <c r="A350" s="1">
        <v>41473</v>
      </c>
      <c r="B350">
        <v>243</v>
      </c>
      <c r="D350" s="1">
        <v>41474</v>
      </c>
      <c r="E350">
        <v>253.1</v>
      </c>
      <c r="F350" t="s">
        <v>7</v>
      </c>
      <c r="H350">
        <v>48700</v>
      </c>
    </row>
    <row r="351" spans="1:11">
      <c r="A351" s="1">
        <v>41485</v>
      </c>
      <c r="B351">
        <v>74000</v>
      </c>
      <c r="D351" s="1">
        <v>41486</v>
      </c>
      <c r="E351">
        <v>73650</v>
      </c>
      <c r="F351" t="s">
        <v>7</v>
      </c>
      <c r="H351">
        <v>-19300</v>
      </c>
    </row>
    <row r="352" spans="1:11">
      <c r="A352" s="1">
        <v>41486</v>
      </c>
      <c r="B352">
        <v>73900</v>
      </c>
      <c r="D352" s="1">
        <v>41486</v>
      </c>
      <c r="E352">
        <v>73750</v>
      </c>
      <c r="F352" t="s">
        <v>70</v>
      </c>
      <c r="H352">
        <v>5700</v>
      </c>
    </row>
    <row r="353" spans="1:11">
      <c r="A353" s="1">
        <v>41486</v>
      </c>
      <c r="B353">
        <v>240.5</v>
      </c>
      <c r="D353" s="1">
        <v>41486</v>
      </c>
      <c r="E353">
        <v>243.5</v>
      </c>
      <c r="F353" t="s">
        <v>179</v>
      </c>
      <c r="H353">
        <v>-16800</v>
      </c>
    </row>
    <row r="354" spans="1:11">
      <c r="A354" s="1">
        <v>41487</v>
      </c>
      <c r="B354">
        <v>242.8</v>
      </c>
      <c r="D354" s="1">
        <v>41488</v>
      </c>
      <c r="E354">
        <v>249</v>
      </c>
      <c r="F354" t="s">
        <v>179</v>
      </c>
      <c r="H354">
        <v>-32800</v>
      </c>
    </row>
    <row r="355" spans="1:11">
      <c r="A355" s="1">
        <v>41488</v>
      </c>
      <c r="B355">
        <v>75340</v>
      </c>
      <c r="D355" s="1">
        <v>41488</v>
      </c>
      <c r="E355">
        <v>74860</v>
      </c>
      <c r="F355" t="s">
        <v>174</v>
      </c>
      <c r="H355">
        <v>22200</v>
      </c>
    </row>
    <row r="356" spans="1:11">
      <c r="A356" s="1">
        <v>41502</v>
      </c>
      <c r="B356">
        <v>263</v>
      </c>
      <c r="D356" s="1">
        <v>41502</v>
      </c>
      <c r="E356">
        <v>268</v>
      </c>
      <c r="F356" t="s">
        <v>179</v>
      </c>
      <c r="H356">
        <v>-26800</v>
      </c>
    </row>
    <row r="357" spans="1:11">
      <c r="A357" s="1">
        <v>41507</v>
      </c>
      <c r="B357">
        <v>73900</v>
      </c>
      <c r="D357" s="1">
        <v>41507</v>
      </c>
      <c r="E357">
        <v>74040</v>
      </c>
      <c r="F357" t="s">
        <v>174</v>
      </c>
      <c r="H357">
        <v>5200</v>
      </c>
    </row>
    <row r="358" spans="1:11">
      <c r="A358" s="1">
        <v>41516</v>
      </c>
      <c r="B358">
        <v>270</v>
      </c>
      <c r="D358" s="1">
        <v>41519</v>
      </c>
      <c r="E358">
        <v>273</v>
      </c>
      <c r="F358" t="s">
        <v>174</v>
      </c>
      <c r="H358">
        <v>13200</v>
      </c>
    </row>
    <row r="359" spans="1:11">
      <c r="A359" s="1">
        <v>41528</v>
      </c>
      <c r="B359">
        <v>76980</v>
      </c>
      <c r="D359" s="1">
        <v>41528</v>
      </c>
      <c r="E359">
        <v>76790</v>
      </c>
      <c r="F359" t="s">
        <v>33</v>
      </c>
      <c r="H359">
        <v>-11300</v>
      </c>
    </row>
    <row r="360" spans="1:11">
      <c r="A360" s="1">
        <v>41528</v>
      </c>
      <c r="B360">
        <v>76960</v>
      </c>
      <c r="D360" s="1">
        <v>41528</v>
      </c>
      <c r="E360">
        <v>76990</v>
      </c>
      <c r="F360" t="s">
        <v>33</v>
      </c>
      <c r="H360">
        <v>-300</v>
      </c>
    </row>
    <row r="361" spans="1:11">
      <c r="A361" s="1">
        <v>41529</v>
      </c>
      <c r="B361">
        <v>76920</v>
      </c>
      <c r="D361" s="1">
        <v>41529</v>
      </c>
      <c r="E361">
        <v>76600</v>
      </c>
      <c r="F361" t="s">
        <v>33</v>
      </c>
      <c r="H361">
        <v>-17800</v>
      </c>
    </row>
    <row r="362" spans="1:11">
      <c r="A362" s="1">
        <v>41544</v>
      </c>
      <c r="B362">
        <v>270.2</v>
      </c>
      <c r="D362" s="1">
        <v>41547</v>
      </c>
      <c r="E362">
        <v>267.5</v>
      </c>
      <c r="F362" t="s">
        <v>180</v>
      </c>
      <c r="H362">
        <v>11900</v>
      </c>
    </row>
    <row r="363" spans="1:11">
      <c r="A363" s="6">
        <v>41556</v>
      </c>
      <c r="B363" s="7">
        <v>265</v>
      </c>
      <c r="C363" s="7"/>
      <c r="D363" s="6">
        <v>41557</v>
      </c>
      <c r="E363" s="7">
        <v>260</v>
      </c>
      <c r="F363" s="7" t="s">
        <v>182</v>
      </c>
      <c r="G363" s="7"/>
      <c r="H363" s="7">
        <v>23400</v>
      </c>
    </row>
    <row r="364" spans="1:11">
      <c r="A364" s="6">
        <v>41564</v>
      </c>
      <c r="B364">
        <v>266</v>
      </c>
      <c r="D364" s="6">
        <v>41564</v>
      </c>
      <c r="E364">
        <v>270</v>
      </c>
      <c r="F364" t="s">
        <v>184</v>
      </c>
      <c r="H364">
        <v>-21600</v>
      </c>
    </row>
    <row r="365" spans="1:11">
      <c r="A365" s="6">
        <v>41634</v>
      </c>
      <c r="B365">
        <v>275</v>
      </c>
      <c r="D365" s="6">
        <v>41635</v>
      </c>
      <c r="E365">
        <v>276</v>
      </c>
      <c r="F365" t="s">
        <v>185</v>
      </c>
      <c r="H365">
        <v>3400</v>
      </c>
    </row>
    <row r="366" spans="1:11">
      <c r="A366" t="s">
        <v>186</v>
      </c>
      <c r="J366">
        <v>19035</v>
      </c>
      <c r="K366" s="5" t="s">
        <v>187</v>
      </c>
    </row>
    <row r="367" spans="1:11">
      <c r="A367" s="1">
        <v>41687</v>
      </c>
      <c r="B367">
        <v>80800</v>
      </c>
      <c r="D367" s="1">
        <v>41687</v>
      </c>
      <c r="E367">
        <v>81100</v>
      </c>
      <c r="F367" t="s">
        <v>7</v>
      </c>
      <c r="H367">
        <v>8900</v>
      </c>
    </row>
    <row r="368" spans="1:11">
      <c r="A368" s="1">
        <v>41691</v>
      </c>
      <c r="B368">
        <v>227</v>
      </c>
      <c r="D368" s="1">
        <v>41694</v>
      </c>
      <c r="E368">
        <v>221.1</v>
      </c>
      <c r="F368" t="s">
        <v>203</v>
      </c>
      <c r="H368">
        <v>-31100</v>
      </c>
    </row>
    <row r="369" spans="1:11">
      <c r="A369" t="s">
        <v>230</v>
      </c>
      <c r="J369">
        <v>-5328</v>
      </c>
      <c r="K369" s="5" t="s">
        <v>231</v>
      </c>
    </row>
    <row r="371" spans="1:11">
      <c r="A371" t="s">
        <v>240</v>
      </c>
    </row>
  </sheetData>
  <autoFilter ref="A1:K332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19 C321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L18" sqref="L18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816250</v>
      </c>
      <c r="H7">
        <v>95250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B8">
        <v>38513</v>
      </c>
      <c r="C8">
        <v>411500</v>
      </c>
      <c r="D8">
        <f t="shared" si="2"/>
        <v>2328511</v>
      </c>
      <c r="E8">
        <f>E7+G7+M7</f>
        <v>3116050</v>
      </c>
      <c r="F8">
        <f>F7+B7+G7+H7-H6-L7</f>
        <v>4849342</v>
      </c>
      <c r="H8">
        <v>95250</v>
      </c>
      <c r="I8">
        <v>3974696</v>
      </c>
      <c r="J8">
        <f t="shared" si="0"/>
        <v>45.04395833290836</v>
      </c>
      <c r="K8">
        <f t="shared" si="5"/>
        <v>1676555</v>
      </c>
      <c r="L8">
        <v>0</v>
      </c>
      <c r="M8">
        <v>0</v>
      </c>
      <c r="N8">
        <f t="shared" si="6"/>
        <v>0.79419022209611112</v>
      </c>
      <c r="O8">
        <f t="shared" si="1"/>
        <v>0.4364555093711065</v>
      </c>
      <c r="P8">
        <f t="shared" si="7"/>
        <v>0.12359557773463198</v>
      </c>
      <c r="Q8">
        <f>(F8/E8)*10</f>
        <v>15.562465300620978</v>
      </c>
      <c r="R8" s="12">
        <f>((F8+B8-L8+K13-K16)/(E8))*10</f>
        <v>14.594935896407311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-340000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3816050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14.643034027331927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37.991390159665947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41.450492557993563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topLeftCell="A19" zoomScale="85" zoomScaleNormal="85" workbookViewId="0">
      <selection activeCell="G2" sqref="G2:G27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6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296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>(E20-10)*F20</f>
        <v>18750</v>
      </c>
    </row>
    <row r="21" spans="1:8">
      <c r="A21" s="1">
        <v>42417</v>
      </c>
      <c r="B21" t="s">
        <v>394</v>
      </c>
      <c r="D21">
        <v>50000</v>
      </c>
      <c r="E21">
        <v>16</v>
      </c>
      <c r="F21">
        <f t="shared" ref="F21" si="6">D21/E21</f>
        <v>3125</v>
      </c>
      <c r="G21">
        <f t="shared" ref="G21" si="7">10*F21</f>
        <v>31250</v>
      </c>
      <c r="H21">
        <f>(E21-10)*F21</f>
        <v>18750</v>
      </c>
    </row>
    <row r="22" spans="1:8">
      <c r="A22" s="1">
        <v>42419</v>
      </c>
      <c r="B22" t="s">
        <v>394</v>
      </c>
      <c r="D22">
        <v>50000</v>
      </c>
      <c r="E22">
        <v>16</v>
      </c>
      <c r="F22">
        <f t="shared" ref="F22" si="8">D22/E22</f>
        <v>3125</v>
      </c>
      <c r="G22">
        <f t="shared" ref="G22" si="9">10*F22</f>
        <v>31250</v>
      </c>
      <c r="H22">
        <f>(E22-10)*F22</f>
        <v>18750</v>
      </c>
    </row>
    <row r="23" spans="1:8">
      <c r="A23" s="1">
        <v>42485</v>
      </c>
      <c r="B23" t="s">
        <v>296</v>
      </c>
      <c r="D23">
        <v>4000</v>
      </c>
      <c r="E23">
        <v>16</v>
      </c>
      <c r="F23">
        <f>D23/E23</f>
        <v>250</v>
      </c>
      <c r="G23">
        <f>10*F23</f>
        <v>2500</v>
      </c>
      <c r="H23">
        <f>(E23-10)*F23</f>
        <v>1500</v>
      </c>
    </row>
    <row r="24" spans="1:8">
      <c r="A24" s="1">
        <v>42485</v>
      </c>
      <c r="B24" t="s">
        <v>292</v>
      </c>
      <c r="C24">
        <v>185400</v>
      </c>
      <c r="E24">
        <v>10</v>
      </c>
      <c r="F24">
        <f>C24/E24</f>
        <v>18540</v>
      </c>
      <c r="G24">
        <f t="shared" si="5"/>
        <v>185400</v>
      </c>
    </row>
    <row r="25" spans="1:8">
      <c r="A25" s="1">
        <v>42485</v>
      </c>
      <c r="B25" t="s">
        <v>293</v>
      </c>
      <c r="C25">
        <v>185400</v>
      </c>
      <c r="E25">
        <v>10</v>
      </c>
      <c r="F25">
        <f>C25/E25</f>
        <v>18540</v>
      </c>
      <c r="G25">
        <f t="shared" si="5"/>
        <v>185400</v>
      </c>
    </row>
    <row r="26" spans="1:8">
      <c r="A26" s="1">
        <v>42485</v>
      </c>
      <c r="B26" t="s">
        <v>296</v>
      </c>
      <c r="C26">
        <v>12500</v>
      </c>
      <c r="E26">
        <v>10</v>
      </c>
      <c r="F26">
        <f>C26/E26</f>
        <v>1250</v>
      </c>
      <c r="G26">
        <f t="shared" si="5"/>
        <v>12500</v>
      </c>
    </row>
    <row r="31" spans="1:8">
      <c r="A31" s="11"/>
    </row>
    <row r="32" spans="1:8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</sheetData>
  <autoFilter ref="A1:I26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2016-03-02T02:19:23Z</dcterms:modified>
</cp:coreProperties>
</file>