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'老婆合資(投資)'!$A$1:$K$362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E8" i="5"/>
  <c r="G31" i="6"/>
  <c r="F8" i="5"/>
  <c r="F31" i="6"/>
  <c r="C369" i="1"/>
  <c r="F26" i="6"/>
  <c r="H24"/>
  <c r="G24"/>
  <c r="C370" i="1"/>
  <c r="C368"/>
  <c r="C367"/>
  <c r="J327"/>
  <c r="C366"/>
  <c r="C365"/>
  <c r="C364"/>
  <c r="C363"/>
  <c r="C346"/>
  <c r="J324"/>
  <c r="J323"/>
  <c r="J318"/>
  <c r="B317"/>
  <c r="J317" s="1"/>
  <c r="C361"/>
  <c r="C318"/>
  <c r="J305"/>
  <c r="C362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F22"/>
  <c r="H22" s="1"/>
  <c r="J272" i="1"/>
  <c r="C272"/>
  <c r="C360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6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R20" i="5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7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9"/>
  <c r="C358"/>
  <c r="C309"/>
  <c r="C308"/>
  <c r="C247"/>
  <c r="C307"/>
  <c r="C246"/>
  <c r="C357"/>
  <c r="C356"/>
  <c r="C321"/>
  <c r="C319"/>
  <c r="C320"/>
  <c r="C355"/>
  <c r="J245"/>
  <c r="B244"/>
  <c r="J244" s="1"/>
  <c r="C243"/>
  <c r="C342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5"/>
  <c r="C227"/>
  <c r="C239"/>
  <c r="C226"/>
  <c r="C344"/>
  <c r="C343"/>
  <c r="C224"/>
  <c r="C341"/>
  <c r="C340"/>
  <c r="C339"/>
  <c r="C338"/>
  <c r="C337"/>
  <c r="C354"/>
  <c r="C222"/>
  <c r="J221"/>
  <c r="C221"/>
  <c r="C287"/>
  <c r="C353"/>
  <c r="C284"/>
  <c r="C265"/>
  <c r="C283"/>
  <c r="C262"/>
  <c r="C282"/>
  <c r="C263"/>
  <c r="C251"/>
  <c r="C352"/>
  <c r="C351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<sst xmlns="http://schemas.openxmlformats.org/spreadsheetml/2006/main" count="1045" uniqueCount="426">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</sst>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759788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3049786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3893632"/>
        <c:axId val="143895168"/>
      </c:lineChart>
      <c:catAx>
        <c:axId val="143893632"/>
        <c:scaling>
          <c:orientation val="minMax"/>
        </c:scaling>
        <c:axPos val="b"/>
        <c:tickLblPos val="nextTo"/>
        <c:crossAx val="143895168"/>
        <c:crosses val="autoZero"/>
        <c:auto val="1"/>
        <c:lblAlgn val="ctr"/>
        <c:lblOffset val="100"/>
      </c:catAx>
      <c:valAx>
        <c:axId val="143895168"/>
        <c:scaling>
          <c:orientation val="minMax"/>
        </c:scaling>
        <c:axPos val="l"/>
        <c:majorGridlines/>
        <c:numFmt formatCode="General" sourceLinked="1"/>
        <c:tickLblPos val="nextTo"/>
        <c:crossAx val="14389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5"/>
  <sheetViews>
    <sheetView topLeftCell="A354" zoomScale="85" zoomScaleNormal="85" workbookViewId="0">
      <selection activeCell="B370" sqref="B336:B37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418</v>
      </c>
    </row>
    <row r="335" spans="1:12">
      <c r="A335" s="1">
        <v>42636</v>
      </c>
      <c r="D335" s="1"/>
      <c r="J335">
        <v>3093</v>
      </c>
      <c r="K335" t="s">
        <v>423</v>
      </c>
    </row>
    <row r="336" spans="1:12">
      <c r="A336" s="1">
        <v>42111</v>
      </c>
      <c r="B336">
        <v>99484</v>
      </c>
      <c r="C336" s="5">
        <f>B336/1</f>
        <v>99484</v>
      </c>
      <c r="D336" s="1"/>
      <c r="E336" s="5"/>
      <c r="F336" t="s">
        <v>7</v>
      </c>
      <c r="K336" t="s">
        <v>221</v>
      </c>
      <c r="L336">
        <v>1</v>
      </c>
    </row>
    <row r="337" spans="1:12">
      <c r="A337" s="1">
        <v>42096</v>
      </c>
      <c r="B337">
        <v>1413154</v>
      </c>
      <c r="C337" s="5">
        <f>B337/15.564</f>
        <v>90796.324852223072</v>
      </c>
      <c r="D337" s="1"/>
      <c r="F337" t="s">
        <v>7</v>
      </c>
      <c r="K337" t="s">
        <v>324</v>
      </c>
      <c r="L337">
        <v>15.564</v>
      </c>
    </row>
    <row r="338" spans="1:12">
      <c r="A338" s="1">
        <v>42115</v>
      </c>
      <c r="B338">
        <v>1031076</v>
      </c>
      <c r="C338" s="5">
        <f>B338/11</f>
        <v>93734.181818181823</v>
      </c>
      <c r="D338" s="1"/>
      <c r="F338" t="s">
        <v>7</v>
      </c>
      <c r="K338" t="s">
        <v>321</v>
      </c>
      <c r="L338">
        <v>11</v>
      </c>
    </row>
    <row r="339" spans="1:12">
      <c r="A339" s="1">
        <v>42116</v>
      </c>
      <c r="B339">
        <v>1310819</v>
      </c>
      <c r="C339" s="5">
        <f>B339/14</f>
        <v>93629.928571428565</v>
      </c>
      <c r="D339" s="1"/>
      <c r="F339" t="s">
        <v>7</v>
      </c>
      <c r="K339" t="s">
        <v>322</v>
      </c>
      <c r="L339">
        <v>14</v>
      </c>
    </row>
    <row r="340" spans="1:12">
      <c r="A340" s="1">
        <v>42121</v>
      </c>
      <c r="B340">
        <v>87875</v>
      </c>
      <c r="C340" s="5">
        <f>B340/1</f>
        <v>87875</v>
      </c>
      <c r="D340" s="1"/>
      <c r="F340" t="s">
        <v>7</v>
      </c>
      <c r="K340" t="s">
        <v>221</v>
      </c>
      <c r="L340">
        <v>1</v>
      </c>
    </row>
    <row r="341" spans="1:12">
      <c r="A341" s="1">
        <v>42122</v>
      </c>
      <c r="B341">
        <v>810692</v>
      </c>
      <c r="C341" s="5">
        <f>B341/9</f>
        <v>90076.888888888891</v>
      </c>
      <c r="D341" s="1"/>
      <c r="F341" t="s">
        <v>7</v>
      </c>
      <c r="K341" t="s">
        <v>325</v>
      </c>
      <c r="L341">
        <v>9</v>
      </c>
    </row>
    <row r="342" spans="1:12">
      <c r="A342" s="1">
        <v>42144</v>
      </c>
      <c r="B342">
        <v>4675</v>
      </c>
      <c r="C342" s="5">
        <f>B342/0.091</f>
        <v>51373.626373626372</v>
      </c>
      <c r="D342" s="1"/>
      <c r="F342" t="s">
        <v>7</v>
      </c>
      <c r="K342" t="s">
        <v>372</v>
      </c>
      <c r="L342">
        <v>9.0999999999999998E-2</v>
      </c>
    </row>
    <row r="343" spans="1:12">
      <c r="A343" s="1">
        <v>42150</v>
      </c>
      <c r="B343">
        <v>1050</v>
      </c>
      <c r="C343" s="5">
        <f>B343/0.054</f>
        <v>19444.444444444445</v>
      </c>
      <c r="D343" s="1"/>
      <c r="F343" t="s">
        <v>7</v>
      </c>
      <c r="K343" t="s">
        <v>331</v>
      </c>
      <c r="L343">
        <v>5.3999999999999999E-2</v>
      </c>
    </row>
    <row r="344" spans="1:12">
      <c r="A344" s="1">
        <v>42156</v>
      </c>
      <c r="B344">
        <v>22340</v>
      </c>
      <c r="C344" s="5">
        <f>B344/0.291</f>
        <v>76769.759450171827</v>
      </c>
      <c r="D344" s="1"/>
      <c r="F344" t="s">
        <v>7</v>
      </c>
      <c r="K344" t="s">
        <v>332</v>
      </c>
      <c r="L344">
        <v>0.29099999999999998</v>
      </c>
    </row>
    <row r="345" spans="1:12">
      <c r="A345" s="1">
        <v>42200</v>
      </c>
      <c r="B345">
        <v>4302</v>
      </c>
      <c r="C345" s="5">
        <f>B345/0.054</f>
        <v>79666.666666666672</v>
      </c>
      <c r="D345" s="1"/>
      <c r="F345" t="s">
        <v>7</v>
      </c>
      <c r="K345" t="s">
        <v>348</v>
      </c>
      <c r="L345">
        <v>5.3999999999999999E-2</v>
      </c>
    </row>
    <row r="346" spans="1:12">
      <c r="A346" s="1">
        <v>42548</v>
      </c>
      <c r="B346">
        <v>418697</v>
      </c>
      <c r="C346" s="5">
        <f>B346/5</f>
        <v>83739.399999999994</v>
      </c>
      <c r="D346" s="1"/>
      <c r="F346" t="s">
        <v>7</v>
      </c>
      <c r="K346" t="s">
        <v>328</v>
      </c>
      <c r="L346">
        <v>5</v>
      </c>
    </row>
    <row r="347" spans="1:12">
      <c r="A347" s="1">
        <v>42235</v>
      </c>
      <c r="B347" s="5">
        <v>0</v>
      </c>
      <c r="C347" s="5"/>
      <c r="D347" s="4"/>
      <c r="E347" s="5"/>
      <c r="K347" t="s">
        <v>355</v>
      </c>
      <c r="L347">
        <v>0.3</v>
      </c>
    </row>
    <row r="348" spans="1:12">
      <c r="A348" s="1">
        <v>42611</v>
      </c>
      <c r="B348" s="5">
        <v>0</v>
      </c>
      <c r="C348" s="5"/>
      <c r="D348" s="4"/>
      <c r="E348" s="5"/>
      <c r="K348" t="s">
        <v>415</v>
      </c>
      <c r="L348">
        <v>1E-3</v>
      </c>
    </row>
    <row r="349" spans="1:12">
      <c r="A349" s="1">
        <v>42611</v>
      </c>
      <c r="B349" s="5">
        <v>0</v>
      </c>
      <c r="C349" s="5"/>
      <c r="D349" s="4"/>
      <c r="E349" s="5"/>
      <c r="K349" t="s">
        <v>416</v>
      </c>
      <c r="L349">
        <v>0.68</v>
      </c>
    </row>
    <row r="350" spans="1:12">
      <c r="A350" s="1">
        <v>42611</v>
      </c>
      <c r="B350" s="5">
        <v>0</v>
      </c>
      <c r="C350" s="5"/>
      <c r="D350" s="4"/>
      <c r="E350" s="5"/>
      <c r="K350" t="s">
        <v>417</v>
      </c>
      <c r="L350">
        <v>0.22600000000000001</v>
      </c>
    </row>
    <row r="351" spans="1:12">
      <c r="A351" s="1">
        <v>42170</v>
      </c>
      <c r="B351" s="5">
        <v>37732</v>
      </c>
      <c r="C351" s="5">
        <f>B351/1</f>
        <v>37732</v>
      </c>
      <c r="D351" s="4"/>
      <c r="E351" s="5"/>
      <c r="F351" t="s">
        <v>7</v>
      </c>
      <c r="K351" t="s">
        <v>333</v>
      </c>
      <c r="L351">
        <v>1</v>
      </c>
    </row>
    <row r="352" spans="1:12">
      <c r="A352" s="1">
        <v>42170</v>
      </c>
      <c r="B352" s="5">
        <v>76965</v>
      </c>
      <c r="C352" s="5">
        <f>B352/2</f>
        <v>38482.5</v>
      </c>
      <c r="D352" s="4"/>
      <c r="E352" s="5"/>
      <c r="F352" t="s">
        <v>7</v>
      </c>
      <c r="K352" t="s">
        <v>343</v>
      </c>
      <c r="L352">
        <v>2</v>
      </c>
    </row>
    <row r="353" spans="1:12">
      <c r="A353" s="1">
        <v>42241</v>
      </c>
      <c r="B353" s="5">
        <v>65856</v>
      </c>
      <c r="C353" s="5">
        <f>B353/2</f>
        <v>32928</v>
      </c>
      <c r="D353" s="4"/>
      <c r="E353" s="5"/>
      <c r="F353" t="s">
        <v>7</v>
      </c>
      <c r="K353" t="s">
        <v>343</v>
      </c>
      <c r="L353">
        <v>2</v>
      </c>
    </row>
    <row r="354" spans="1:12">
      <c r="A354" s="1">
        <v>42249</v>
      </c>
      <c r="B354" s="5">
        <v>135315</v>
      </c>
      <c r="C354" s="5">
        <f>B354/4</f>
        <v>33828.75</v>
      </c>
      <c r="D354" s="4"/>
      <c r="E354" s="5"/>
      <c r="F354" t="s">
        <v>7</v>
      </c>
      <c r="K354" t="s">
        <v>350</v>
      </c>
      <c r="L354">
        <v>4</v>
      </c>
    </row>
    <row r="355" spans="1:12">
      <c r="A355" s="1">
        <v>42312</v>
      </c>
      <c r="B355" s="5">
        <v>168119</v>
      </c>
      <c r="C355" s="5">
        <f>B355/4</f>
        <v>42029.75</v>
      </c>
      <c r="D355" s="4"/>
      <c r="E355" s="5"/>
      <c r="F355" t="s">
        <v>7</v>
      </c>
      <c r="K355" t="s">
        <v>350</v>
      </c>
      <c r="L355">
        <v>4</v>
      </c>
    </row>
    <row r="356" spans="1:12">
      <c r="A356" s="1">
        <v>42314</v>
      </c>
      <c r="B356" s="5">
        <v>39728</v>
      </c>
      <c r="C356" s="5">
        <f>B356/1</f>
        <v>39728</v>
      </c>
      <c r="D356" s="4"/>
      <c r="E356" s="5"/>
      <c r="F356" t="s">
        <v>7</v>
      </c>
      <c r="K356" t="s">
        <v>333</v>
      </c>
      <c r="L356">
        <v>1</v>
      </c>
    </row>
    <row r="357" spans="1:12">
      <c r="A357" s="1">
        <v>42314</v>
      </c>
      <c r="B357" s="5">
        <v>117833</v>
      </c>
      <c r="C357" s="5">
        <f>B357/3</f>
        <v>39277.666666666664</v>
      </c>
      <c r="D357" s="4"/>
      <c r="E357" s="5"/>
      <c r="F357" t="s">
        <v>7</v>
      </c>
      <c r="K357" t="s">
        <v>359</v>
      </c>
      <c r="L357">
        <v>3</v>
      </c>
    </row>
    <row r="358" spans="1:12">
      <c r="A358" s="1">
        <v>42325</v>
      </c>
      <c r="B358" s="5">
        <v>76454</v>
      </c>
      <c r="C358" s="5">
        <f>B358/2</f>
        <v>38227</v>
      </c>
      <c r="D358" s="4"/>
      <c r="E358" s="5"/>
      <c r="F358" t="s">
        <v>7</v>
      </c>
      <c r="K358" t="s">
        <v>343</v>
      </c>
      <c r="L358">
        <v>2</v>
      </c>
    </row>
    <row r="359" spans="1:12">
      <c r="A359" s="1">
        <v>42325</v>
      </c>
      <c r="B359" s="5">
        <v>38377</v>
      </c>
      <c r="C359" s="5">
        <f>B359/1</f>
        <v>38377</v>
      </c>
      <c r="D359" s="4"/>
      <c r="E359" s="5"/>
      <c r="F359" t="s">
        <v>7</v>
      </c>
      <c r="K359" t="s">
        <v>333</v>
      </c>
      <c r="L359">
        <v>1</v>
      </c>
    </row>
    <row r="360" spans="1:12">
      <c r="A360" s="1">
        <v>42418</v>
      </c>
      <c r="B360" s="5">
        <v>37131</v>
      </c>
      <c r="C360" s="5">
        <f>B360/1</f>
        <v>37131</v>
      </c>
      <c r="D360" s="4"/>
      <c r="E360" s="5"/>
      <c r="F360" t="s">
        <v>7</v>
      </c>
      <c r="K360" t="s">
        <v>333</v>
      </c>
      <c r="L360">
        <v>1</v>
      </c>
    </row>
    <row r="361" spans="1:12">
      <c r="A361" s="1">
        <v>42502</v>
      </c>
      <c r="B361" s="5">
        <v>2559</v>
      </c>
      <c r="C361" s="5">
        <f>B361/0.06</f>
        <v>42650</v>
      </c>
      <c r="D361" s="4"/>
      <c r="E361" s="5"/>
      <c r="F361" t="s">
        <v>7</v>
      </c>
      <c r="K361" t="s">
        <v>401</v>
      </c>
      <c r="L361">
        <v>0.06</v>
      </c>
    </row>
    <row r="362" spans="1:12">
      <c r="A362" s="1">
        <v>42503</v>
      </c>
      <c r="B362" s="5">
        <v>41884</v>
      </c>
      <c r="C362" s="5">
        <f>B362/1</f>
        <v>41884</v>
      </c>
      <c r="D362" s="4"/>
      <c r="E362" s="5"/>
      <c r="F362" t="s">
        <v>7</v>
      </c>
      <c r="K362" t="s">
        <v>333</v>
      </c>
      <c r="L362">
        <v>1</v>
      </c>
    </row>
    <row r="363" spans="1:12">
      <c r="A363" s="1">
        <v>42549</v>
      </c>
      <c r="B363" s="5">
        <v>420359</v>
      </c>
      <c r="C363" s="5">
        <f>B363/10</f>
        <v>42035.9</v>
      </c>
      <c r="D363" s="4"/>
      <c r="E363" s="5"/>
      <c r="F363" t="s">
        <v>7</v>
      </c>
      <c r="K363" t="s">
        <v>333</v>
      </c>
      <c r="L363">
        <v>10</v>
      </c>
    </row>
    <row r="364" spans="1:12">
      <c r="A364" s="1">
        <v>42549</v>
      </c>
      <c r="B364" s="5">
        <v>83871</v>
      </c>
      <c r="C364" s="5">
        <f>B364/2</f>
        <v>41935.5</v>
      </c>
      <c r="D364" s="4"/>
      <c r="E364" s="5"/>
      <c r="F364" t="s">
        <v>7</v>
      </c>
      <c r="K364" t="s">
        <v>333</v>
      </c>
      <c r="L364">
        <v>2</v>
      </c>
    </row>
    <row r="365" spans="1:12">
      <c r="A365" s="1">
        <v>42550</v>
      </c>
      <c r="B365" s="5">
        <v>1843974</v>
      </c>
      <c r="C365">
        <f>B365/19</f>
        <v>97051.263157894733</v>
      </c>
      <c r="F365" t="s">
        <v>7</v>
      </c>
      <c r="K365" t="s">
        <v>408</v>
      </c>
      <c r="L365">
        <v>19</v>
      </c>
    </row>
    <row r="366" spans="1:12">
      <c r="A366" s="1">
        <v>42580</v>
      </c>
      <c r="B366" s="5">
        <v>435207</v>
      </c>
      <c r="C366">
        <f>B366/5</f>
        <v>87041.4</v>
      </c>
      <c r="F366" t="s">
        <v>7</v>
      </c>
      <c r="K366" t="s">
        <v>409</v>
      </c>
      <c r="L366">
        <v>5</v>
      </c>
    </row>
    <row r="367" spans="1:12">
      <c r="A367" s="1">
        <v>42580</v>
      </c>
      <c r="B367" s="5">
        <v>85961</v>
      </c>
      <c r="C367">
        <f>B367/1</f>
        <v>85961</v>
      </c>
      <c r="F367" t="s">
        <v>7</v>
      </c>
      <c r="K367" t="s">
        <v>411</v>
      </c>
      <c r="L367">
        <v>1</v>
      </c>
    </row>
    <row r="368" spans="1:12">
      <c r="A368" s="1">
        <v>42600</v>
      </c>
      <c r="B368" s="5">
        <v>85060</v>
      </c>
      <c r="C368">
        <f>B368/1</f>
        <v>85060</v>
      </c>
      <c r="F368" t="s">
        <v>7</v>
      </c>
      <c r="K368" t="s">
        <v>411</v>
      </c>
      <c r="L368">
        <v>1</v>
      </c>
    </row>
    <row r="369" spans="1:12">
      <c r="A369" s="1">
        <v>42639</v>
      </c>
      <c r="B369" s="5">
        <v>88462</v>
      </c>
      <c r="C369">
        <f>B369/1</f>
        <v>88462</v>
      </c>
      <c r="F369" t="s">
        <v>7</v>
      </c>
      <c r="K369" t="s">
        <v>411</v>
      </c>
      <c r="L369">
        <v>1</v>
      </c>
    </row>
    <row r="370" spans="1:12">
      <c r="A370" s="1">
        <v>42612</v>
      </c>
      <c r="B370" s="5">
        <v>62944</v>
      </c>
      <c r="C370">
        <f>B370/1</f>
        <v>62944</v>
      </c>
      <c r="F370" t="s">
        <v>7</v>
      </c>
      <c r="K370" t="s">
        <v>424</v>
      </c>
      <c r="L370">
        <v>0.69399999999999995</v>
      </c>
    </row>
    <row r="371" spans="1:12">
      <c r="A371" s="1">
        <v>42552</v>
      </c>
      <c r="B371" s="5">
        <v>375000</v>
      </c>
      <c r="K371" t="s">
        <v>412</v>
      </c>
    </row>
    <row r="379" spans="1:12">
      <c r="A379" s="1">
        <v>41177</v>
      </c>
      <c r="B379">
        <v>254.9</v>
      </c>
      <c r="D379" s="1">
        <v>41200</v>
      </c>
      <c r="E379">
        <v>259.39999999999998</v>
      </c>
      <c r="F379" t="s">
        <v>141</v>
      </c>
      <c r="H379">
        <v>22800</v>
      </c>
      <c r="K379" s="5" t="s">
        <v>142</v>
      </c>
    </row>
    <row r="380" spans="1:12">
      <c r="A380" s="1">
        <v>41222</v>
      </c>
      <c r="B380">
        <v>250</v>
      </c>
      <c r="D380" s="1">
        <v>41227</v>
      </c>
      <c r="E380">
        <v>244.9</v>
      </c>
      <c r="F380" t="s">
        <v>133</v>
      </c>
      <c r="H380">
        <v>23900</v>
      </c>
      <c r="K380" s="5" t="s">
        <v>143</v>
      </c>
    </row>
    <row r="381" spans="1:12">
      <c r="A381" s="1">
        <v>41241</v>
      </c>
      <c r="B381">
        <v>257.2</v>
      </c>
      <c r="D381" s="1">
        <v>41247</v>
      </c>
      <c r="E381">
        <v>263</v>
      </c>
      <c r="F381" t="s">
        <v>141</v>
      </c>
      <c r="H381">
        <v>27400</v>
      </c>
      <c r="J381">
        <v>25935</v>
      </c>
      <c r="K381" s="5" t="s">
        <v>153</v>
      </c>
    </row>
    <row r="382" spans="1:12">
      <c r="A382" s="1">
        <v>41306</v>
      </c>
      <c r="B382">
        <v>315.89999999999998</v>
      </c>
      <c r="D382" s="1">
        <v>41309</v>
      </c>
      <c r="E382">
        <v>335</v>
      </c>
      <c r="F382" t="s">
        <v>7</v>
      </c>
      <c r="H382">
        <v>93700</v>
      </c>
    </row>
    <row r="383" spans="1:12">
      <c r="A383" s="1">
        <v>41311</v>
      </c>
      <c r="B383">
        <v>336.6</v>
      </c>
      <c r="D383" s="1">
        <v>41316</v>
      </c>
      <c r="E383">
        <v>325.2</v>
      </c>
      <c r="F383" t="s">
        <v>7</v>
      </c>
      <c r="H383">
        <v>-58800</v>
      </c>
    </row>
    <row r="384" spans="1:12">
      <c r="A384" s="1">
        <v>41313</v>
      </c>
      <c r="B384">
        <v>80500</v>
      </c>
      <c r="D384" s="1">
        <v>41313</v>
      </c>
      <c r="E384">
        <v>80390</v>
      </c>
      <c r="F384" t="s">
        <v>150</v>
      </c>
      <c r="H384">
        <v>3700</v>
      </c>
    </row>
    <row r="385" spans="1:8">
      <c r="A385" s="1">
        <v>41318</v>
      </c>
      <c r="B385">
        <v>81260</v>
      </c>
      <c r="D385" s="1">
        <v>41318</v>
      </c>
      <c r="E385">
        <v>81160</v>
      </c>
      <c r="F385" t="s">
        <v>7</v>
      </c>
      <c r="H385">
        <v>-6800</v>
      </c>
    </row>
    <row r="386" spans="1:8">
      <c r="A386" s="1">
        <v>41332</v>
      </c>
      <c r="B386">
        <v>78490</v>
      </c>
      <c r="D386" s="1">
        <v>41332</v>
      </c>
      <c r="E386">
        <v>78810</v>
      </c>
      <c r="F386" t="s">
        <v>150</v>
      </c>
      <c r="H386">
        <v>-17800</v>
      </c>
    </row>
    <row r="387" spans="1:8">
      <c r="A387" s="1">
        <v>41346</v>
      </c>
      <c r="B387">
        <v>78840</v>
      </c>
      <c r="D387" s="1">
        <v>41346</v>
      </c>
      <c r="E387">
        <v>78940</v>
      </c>
      <c r="F387" t="s">
        <v>7</v>
      </c>
      <c r="H387">
        <v>3200</v>
      </c>
    </row>
    <row r="388" spans="1:8">
      <c r="A388" s="1">
        <v>41347</v>
      </c>
      <c r="B388">
        <v>77310</v>
      </c>
      <c r="D388" s="1">
        <v>41347</v>
      </c>
      <c r="E388">
        <v>77500</v>
      </c>
      <c r="F388" t="s">
        <v>150</v>
      </c>
      <c r="H388">
        <v>-11300</v>
      </c>
    </row>
    <row r="389" spans="1:8">
      <c r="A389" s="1">
        <v>41403</v>
      </c>
      <c r="B389">
        <v>275</v>
      </c>
      <c r="D389" s="1">
        <v>41407</v>
      </c>
      <c r="E389">
        <v>295.8</v>
      </c>
      <c r="F389" t="s">
        <v>7</v>
      </c>
      <c r="H389">
        <v>102200</v>
      </c>
    </row>
    <row r="390" spans="1:8">
      <c r="A390" s="1">
        <v>41411</v>
      </c>
      <c r="B390">
        <v>278</v>
      </c>
      <c r="D390" s="1">
        <v>41411</v>
      </c>
      <c r="E390">
        <v>280</v>
      </c>
      <c r="F390" t="s">
        <v>7</v>
      </c>
      <c r="H390">
        <v>8200</v>
      </c>
    </row>
    <row r="391" spans="1:8">
      <c r="A391" s="1">
        <v>41417</v>
      </c>
      <c r="B391">
        <v>16000</v>
      </c>
      <c r="D391" s="1">
        <v>41417</v>
      </c>
      <c r="E391">
        <v>15700</v>
      </c>
      <c r="F391" t="s">
        <v>7</v>
      </c>
      <c r="H391">
        <v>-31000</v>
      </c>
    </row>
    <row r="392" spans="1:8">
      <c r="A392" s="1">
        <v>41417</v>
      </c>
      <c r="B392">
        <v>15970</v>
      </c>
      <c r="D392" s="1">
        <v>41417</v>
      </c>
      <c r="E392">
        <v>15675</v>
      </c>
      <c r="F392" t="s">
        <v>7</v>
      </c>
      <c r="H392">
        <v>-30500</v>
      </c>
    </row>
    <row r="393" spans="1:8">
      <c r="A393" s="1">
        <v>41446</v>
      </c>
      <c r="B393">
        <v>71660</v>
      </c>
      <c r="D393" s="1">
        <v>41449</v>
      </c>
      <c r="E393">
        <v>71050</v>
      </c>
      <c r="F393" t="s">
        <v>70</v>
      </c>
      <c r="H393">
        <v>28700</v>
      </c>
    </row>
    <row r="394" spans="1:8">
      <c r="A394" s="1">
        <v>41473</v>
      </c>
      <c r="B394">
        <v>243</v>
      </c>
      <c r="D394" s="1">
        <v>41474</v>
      </c>
      <c r="E394">
        <v>253.1</v>
      </c>
      <c r="F394" t="s">
        <v>7</v>
      </c>
      <c r="H394">
        <v>48700</v>
      </c>
    </row>
    <row r="395" spans="1:8">
      <c r="A395" s="1">
        <v>41485</v>
      </c>
      <c r="B395">
        <v>74000</v>
      </c>
      <c r="D395" s="1">
        <v>41486</v>
      </c>
      <c r="E395">
        <v>73650</v>
      </c>
      <c r="F395" t="s">
        <v>7</v>
      </c>
      <c r="H395">
        <v>-19300</v>
      </c>
    </row>
    <row r="396" spans="1:8">
      <c r="A396" s="1">
        <v>41486</v>
      </c>
      <c r="B396">
        <v>73900</v>
      </c>
      <c r="D396" s="1">
        <v>41486</v>
      </c>
      <c r="E396">
        <v>73750</v>
      </c>
      <c r="F396" t="s">
        <v>70</v>
      </c>
      <c r="H396">
        <v>5700</v>
      </c>
    </row>
    <row r="397" spans="1:8">
      <c r="A397" s="1">
        <v>41486</v>
      </c>
      <c r="B397">
        <v>240.5</v>
      </c>
      <c r="D397" s="1">
        <v>41486</v>
      </c>
      <c r="E397">
        <v>243.5</v>
      </c>
      <c r="F397" t="s">
        <v>179</v>
      </c>
      <c r="H397">
        <v>-16800</v>
      </c>
    </row>
    <row r="398" spans="1:8">
      <c r="A398" s="1">
        <v>41487</v>
      </c>
      <c r="B398">
        <v>242.8</v>
      </c>
      <c r="D398" s="1">
        <v>41488</v>
      </c>
      <c r="E398">
        <v>249</v>
      </c>
      <c r="F398" t="s">
        <v>179</v>
      </c>
      <c r="H398">
        <v>-32800</v>
      </c>
    </row>
    <row r="399" spans="1:8">
      <c r="A399" s="1">
        <v>41488</v>
      </c>
      <c r="B399">
        <v>75340</v>
      </c>
      <c r="D399" s="1">
        <v>41488</v>
      </c>
      <c r="E399">
        <v>74860</v>
      </c>
      <c r="F399" t="s">
        <v>174</v>
      </c>
      <c r="H399">
        <v>22200</v>
      </c>
    </row>
    <row r="400" spans="1:8">
      <c r="A400" s="1">
        <v>41502</v>
      </c>
      <c r="B400">
        <v>263</v>
      </c>
      <c r="D400" s="1">
        <v>41502</v>
      </c>
      <c r="E400">
        <v>268</v>
      </c>
      <c r="F400" t="s">
        <v>179</v>
      </c>
      <c r="H400">
        <v>-26800</v>
      </c>
    </row>
    <row r="401" spans="1:11">
      <c r="A401" s="1">
        <v>41507</v>
      </c>
      <c r="B401">
        <v>73900</v>
      </c>
      <c r="D401" s="1">
        <v>41507</v>
      </c>
      <c r="E401">
        <v>74040</v>
      </c>
      <c r="F401" t="s">
        <v>174</v>
      </c>
      <c r="H401">
        <v>5200</v>
      </c>
    </row>
    <row r="402" spans="1:11">
      <c r="A402" s="1">
        <v>41516</v>
      </c>
      <c r="B402">
        <v>270</v>
      </c>
      <c r="D402" s="1">
        <v>41519</v>
      </c>
      <c r="E402">
        <v>273</v>
      </c>
      <c r="F402" t="s">
        <v>174</v>
      </c>
      <c r="H402">
        <v>13200</v>
      </c>
    </row>
    <row r="403" spans="1:11">
      <c r="A403" s="1">
        <v>41528</v>
      </c>
      <c r="B403">
        <v>76980</v>
      </c>
      <c r="D403" s="1">
        <v>41528</v>
      </c>
      <c r="E403">
        <v>76790</v>
      </c>
      <c r="F403" t="s">
        <v>33</v>
      </c>
      <c r="H403">
        <v>-11300</v>
      </c>
    </row>
    <row r="404" spans="1:11">
      <c r="A404" s="1">
        <v>41528</v>
      </c>
      <c r="B404">
        <v>76960</v>
      </c>
      <c r="D404" s="1">
        <v>41528</v>
      </c>
      <c r="E404">
        <v>76990</v>
      </c>
      <c r="F404" t="s">
        <v>33</v>
      </c>
      <c r="H404">
        <v>-300</v>
      </c>
    </row>
    <row r="405" spans="1:11">
      <c r="A405" s="1">
        <v>41529</v>
      </c>
      <c r="B405">
        <v>76920</v>
      </c>
      <c r="D405" s="1">
        <v>41529</v>
      </c>
      <c r="E405">
        <v>76600</v>
      </c>
      <c r="F405" t="s">
        <v>33</v>
      </c>
      <c r="H405">
        <v>-17800</v>
      </c>
    </row>
    <row r="406" spans="1:11">
      <c r="A406" s="1">
        <v>41544</v>
      </c>
      <c r="B406">
        <v>270.2</v>
      </c>
      <c r="D406" s="1">
        <v>41547</v>
      </c>
      <c r="E406">
        <v>267.5</v>
      </c>
      <c r="F406" t="s">
        <v>180</v>
      </c>
      <c r="H406">
        <v>11900</v>
      </c>
    </row>
    <row r="407" spans="1:11">
      <c r="A407" s="6">
        <v>41556</v>
      </c>
      <c r="B407" s="7">
        <v>265</v>
      </c>
      <c r="C407" s="7"/>
      <c r="D407" s="6">
        <v>41557</v>
      </c>
      <c r="E407" s="7">
        <v>260</v>
      </c>
      <c r="F407" s="7" t="s">
        <v>182</v>
      </c>
      <c r="G407" s="7"/>
      <c r="H407" s="7">
        <v>23400</v>
      </c>
    </row>
    <row r="408" spans="1:11">
      <c r="A408" s="6">
        <v>41564</v>
      </c>
      <c r="B408">
        <v>266</v>
      </c>
      <c r="D408" s="6">
        <v>41564</v>
      </c>
      <c r="E408">
        <v>270</v>
      </c>
      <c r="F408" t="s">
        <v>184</v>
      </c>
      <c r="H408">
        <v>-21600</v>
      </c>
    </row>
    <row r="409" spans="1:11">
      <c r="A409" s="6">
        <v>41634</v>
      </c>
      <c r="B409">
        <v>275</v>
      </c>
      <c r="D409" s="6">
        <v>41635</v>
      </c>
      <c r="E409">
        <v>276</v>
      </c>
      <c r="F409" t="s">
        <v>185</v>
      </c>
      <c r="H409">
        <v>3400</v>
      </c>
    </row>
    <row r="410" spans="1:11">
      <c r="A410" t="s">
        <v>186</v>
      </c>
      <c r="J410">
        <v>19035</v>
      </c>
      <c r="K410" s="5" t="s">
        <v>187</v>
      </c>
    </row>
    <row r="411" spans="1:11">
      <c r="A411" s="1">
        <v>41687</v>
      </c>
      <c r="B411">
        <v>80800</v>
      </c>
      <c r="D411" s="1">
        <v>41687</v>
      </c>
      <c r="E411">
        <v>81100</v>
      </c>
      <c r="F411" t="s">
        <v>7</v>
      </c>
      <c r="H411">
        <v>8900</v>
      </c>
    </row>
    <row r="412" spans="1:11">
      <c r="A412" s="1">
        <v>41691</v>
      </c>
      <c r="B412">
        <v>227</v>
      </c>
      <c r="D412" s="1">
        <v>41694</v>
      </c>
      <c r="E412">
        <v>221.1</v>
      </c>
      <c r="F412" t="s">
        <v>203</v>
      </c>
      <c r="H412">
        <v>-31100</v>
      </c>
    </row>
    <row r="413" spans="1:11">
      <c r="A413" t="s">
        <v>230</v>
      </c>
      <c r="J413">
        <v>-5328</v>
      </c>
      <c r="K413" s="5" t="s">
        <v>231</v>
      </c>
    </row>
    <row r="415" spans="1:11">
      <c r="A415" t="s">
        <v>240</v>
      </c>
    </row>
  </sheetData>
  <autoFilter ref="A1:K362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E8" sqref="E8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941250</v>
      </c>
      <c r="H7">
        <v>170250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759788</v>
      </c>
      <c r="C8">
        <v>540982</v>
      </c>
      <c r="D8">
        <f t="shared" si="2"/>
        <v>3049786</v>
      </c>
      <c r="E8">
        <f>E7+G7+M7</f>
        <v>3241050</v>
      </c>
      <c r="F8">
        <f>F7+B7+G7+H7-H6-L7</f>
        <v>5049342</v>
      </c>
      <c r="H8">
        <v>170250</v>
      </c>
      <c r="I8">
        <v>3974696</v>
      </c>
      <c r="J8">
        <f t="shared" si="0"/>
        <v>44.045647857422587</v>
      </c>
      <c r="K8">
        <f t="shared" si="5"/>
        <v>2397830</v>
      </c>
      <c r="L8">
        <v>0</v>
      </c>
      <c r="M8">
        <v>0</v>
      </c>
      <c r="N8">
        <f t="shared" si="6"/>
        <v>15.047267544959322</v>
      </c>
      <c r="O8">
        <f t="shared" si="1"/>
        <v>8.4196010699423027</v>
      </c>
      <c r="P8">
        <f t="shared" si="7"/>
        <v>2.3442649758565897</v>
      </c>
      <c r="Q8">
        <f>(F8/E8)*10</f>
        <v>15.579340028694403</v>
      </c>
      <c r="R8" s="12">
        <f>((F8+B8-L8+K13-K16)/(E8))*10</f>
        <v>14.772243563042842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-1021372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50000</v>
      </c>
      <c r="M19">
        <f>E8+M13+((E8/10)*N16)</f>
        <v>3941050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16.516232983595742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36.944137717870021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40.369965913326183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7" zoomScale="85" zoomScaleNormal="85" workbookViewId="0">
      <selection activeCell="C34" sqref="C3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421</v>
      </c>
    </row>
    <row r="25" spans="1:9">
      <c r="A25" s="1">
        <v>42622</v>
      </c>
      <c r="B25" t="s">
        <v>419</v>
      </c>
      <c r="D25">
        <v>50000</v>
      </c>
      <c r="E25">
        <v>16.600000000000001</v>
      </c>
      <c r="F25">
        <v>3000</v>
      </c>
      <c r="I25" t="s">
        <v>420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1" spans="1:9">
      <c r="A31" s="1">
        <v>42643</v>
      </c>
      <c r="B31" t="s">
        <v>422</v>
      </c>
      <c r="D31">
        <v>100000</v>
      </c>
      <c r="E31">
        <v>16</v>
      </c>
      <c r="F31">
        <f>D31/E31</f>
        <v>6250</v>
      </c>
      <c r="G31">
        <f>10*(D31/E31)</f>
        <v>62500</v>
      </c>
      <c r="H31">
        <v>37500</v>
      </c>
      <c r="I31" t="s">
        <v>425</v>
      </c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2016-10-02T11:00:17Z</dcterms:modified>
</cp:coreProperties>
</file>