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30" yWindow="150" windowWidth="7710" windowHeight="6030" activeTab="1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4" hidden="1">專案收入!$A$1:$F$25</definedName>
  </definedNames>
  <calcPr calcId="125725" concurrentCalc="0"/>
</workbook>
</file>

<file path=xl/calcChain.xml><?xml version="1.0" encoding="utf-8"?>
<calcChain xmlns="http://schemas.openxmlformats.org/spreadsheetml/2006/main">
  <c r="I171" i="1"/>
  <c r="Q7" i="5"/>
  <c r="Q3"/>
  <c r="Q4"/>
  <c r="Q5"/>
  <c r="Q6"/>
  <c r="D7"/>
  <c r="G13" i="6"/>
  <c r="G14"/>
  <c r="F14"/>
  <c r="F13"/>
  <c r="E7" i="5"/>
  <c r="E3"/>
  <c r="E4"/>
  <c r="E5"/>
  <c r="E6"/>
  <c r="D3"/>
  <c r="D4"/>
  <c r="D5"/>
  <c r="D6"/>
  <c r="I169" i="1"/>
  <c r="I170"/>
  <c r="I168"/>
  <c r="I167"/>
  <c r="I166"/>
  <c r="I164"/>
  <c r="I165"/>
  <c r="Q2" i="5"/>
  <c r="I163" i="1"/>
  <c r="I162"/>
  <c r="I161"/>
  <c r="I160"/>
  <c r="N12" i="5"/>
  <c r="N13"/>
  <c r="N14"/>
  <c r="N15"/>
  <c r="N16"/>
  <c r="M12"/>
  <c r="M13"/>
  <c r="M14"/>
  <c r="M15"/>
  <c r="M16"/>
  <c r="N11"/>
  <c r="M11"/>
  <c r="P3"/>
  <c r="J2"/>
  <c r="J3"/>
  <c r="J4"/>
  <c r="J5"/>
  <c r="J6"/>
  <c r="J7"/>
  <c r="P4"/>
  <c r="I159" i="1"/>
  <c r="I158"/>
  <c r="I155"/>
  <c r="I156"/>
  <c r="I157"/>
  <c r="P5" i="5"/>
  <c r="P2"/>
  <c r="I145" i="1"/>
  <c r="I146"/>
  <c r="I147"/>
  <c r="I148"/>
  <c r="I149"/>
  <c r="I150"/>
  <c r="I151"/>
  <c r="I152"/>
  <c r="I153"/>
  <c r="I154"/>
  <c r="I144"/>
  <c r="I140"/>
  <c r="I141"/>
  <c r="I142"/>
  <c r="I143"/>
  <c r="I139"/>
  <c r="C3" i="5"/>
  <c r="C4"/>
  <c r="C5"/>
  <c r="C6"/>
  <c r="C7"/>
  <c r="I138" i="1"/>
  <c r="I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I131" i="1"/>
  <c r="I130"/>
  <c r="I129"/>
  <c r="I125"/>
  <c r="I126"/>
  <c r="I127"/>
  <c r="I128"/>
  <c r="I124"/>
  <c r="I5" i="5"/>
  <c r="I6"/>
  <c r="I2"/>
  <c r="O7"/>
  <c r="N5"/>
  <c r="N2"/>
  <c r="M5"/>
  <c r="M2"/>
  <c r="O3"/>
  <c r="O4"/>
  <c r="O5"/>
  <c r="O6"/>
  <c r="O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  <c r="P6" i="5"/>
  <c r="I3"/>
  <c r="N3"/>
  <c r="M6"/>
  <c r="N6"/>
  <c r="M4"/>
  <c r="N4"/>
  <c r="I4"/>
  <c r="M3"/>
  <c r="I7"/>
  <c r="N7"/>
  <c r="P7"/>
  <c r="M7"/>
</calcChain>
</file>

<file path=xl/sharedStrings.xml><?xml version="1.0" encoding="utf-8"?>
<sst xmlns="http://schemas.openxmlformats.org/spreadsheetml/2006/main" count="668" uniqueCount="331">
  <si>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</si>
  <si>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</si>
  <si>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</si>
  <si>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</si>
  <si>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</si>
  <si>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</si>
  <si>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</si>
  <si>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</si>
  <si>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</si>
  <si>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</si>
  <si>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</si>
  <si>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</si>
  <si>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</si>
  <si>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</si>
  <si>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</si>
  <si>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</si>
  <si>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</si>
  <si>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</si>
  <si>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</si>
  <si>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</si>
  <si>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</si>
  <si>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</si>
  <si>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</si>
  <si>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</si>
  <si>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</si>
  <si>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</si>
  <si>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</si>
  <si>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</si>
  <si>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</si>
  <si>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</si>
  <si>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</si>
  <si>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</si>
  <si>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</si>
  <si>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</si>
  <si>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</si>
  <si>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</si>
  <si>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</si>
  <si>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</si>
  <si>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</si>
  <si>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</si>
  <si>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</si>
  <si>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</si>
  <si>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</si>
  <si>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</si>
  <si>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</si>
  <si>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</si>
  <si>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</si>
  <si>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</si>
  <si>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</si>
  <si>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</si>
  <si>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</si>
  <si>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</si>
  <si>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</si>
  <si>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</si>
  <si>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</si>
  <si>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</si>
  <si>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</si>
  <si>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</si>
  <si>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</si>
  <si>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</si>
  <si>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</si>
  <si>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</si>
  <si>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</si>
  <si>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</si>
  <si>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</si>
  <si>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</si>
  <si>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</si>
  <si>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</si>
  <si>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</si>
  <si>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</si>
  <si>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</si>
  <si>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</si>
  <si>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</si>
  <si>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</si>
  <si>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</si>
  <si>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</si>
  <si>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</si>
  <si>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</si>
  <si>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</si>
  <si>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</si>
  <si>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</si>
  <si>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</si>
  <si>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</si>
  <si>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</si>
  <si>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</si>
  <si>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</si>
  <si>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</si>
  <si>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</si>
  <si>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</si>
  <si>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</si>
  <si>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</si>
  <si>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</si>
  <si>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</si>
  <si>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</si>
  <si>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</si>
  <si>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</si>
  <si>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</si>
  <si>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</si>
  <si>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</si>
  <si>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</si>
  <si>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</si>
  <si>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</si>
  <si>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</si>
  <si>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</si>
  <si>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</si>
  <si>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</si>
  <si>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</si>
  <si>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</si>
  <si>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</si>
  <si>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</si>
  <si>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</si>
  <si>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</si>
  <si>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</si>
  <si>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</si>
  <si>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</si>
  <si>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</si>
  <si>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</si>
  <si>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</si>
  <si>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</si>
  <si>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</si>
  <si>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</si>
  <si>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</si>
  <si>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</si>
  <si>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</si>
  <si>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</si>
  <si>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</si>
  <si>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</si>
  <si>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</si>
  <si>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</si>
  <si>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</si>
  <si>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</si>
  <si>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</si>
  <si>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</si>
  <si>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</si>
  <si>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</si>
  <si>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</si>
  <si>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</si>
  <si>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</si>
  <si>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</si>
  <si>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</si>
  <si>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</si>
  <si>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</si>
  <si>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</si>
  <si>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</si>
  <si>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</si>
  <si>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</si>
  <si>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</si>
  <si>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</si>
  <si>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</si>
  <si>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</si>
  <si>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</si>
  <si>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</si>
  <si>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</si>
  <si>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</si>
  <si>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</si>
  <si>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</si>
  <si>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</si>
  <si>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</si>
  <si>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</si>
  <si>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</si>
  <si>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</si>
  <si>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</si>
  <si>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</si>
  <si>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</si>
  <si>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</si>
  <si>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</si>
  <si>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</si>
  <si>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</si>
  <si>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</si>
  <si>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</si>
  <si>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</si>
  <si>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</si>
  <si>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</si>
  <si>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</si>
  <si>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</si>
  <si>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</si>
  <si>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</si>
  <si>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</si>
  <si>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</si>
  <si>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</si>
  <si>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</si>
  <si>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</si>
  <si>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</si>
  <si>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</si>
  <si>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</si>
  <si>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</si>
  <si>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</si>
  <si>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</si>
  <si>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</si>
  <si>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</si>
  <si>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</si>
  <si>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</si>
  <si>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</si>
  <si>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</si>
  <si>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</si>
  <si>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</si>
  <si>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</si>
  <si>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</si>
  <si>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</si>
  <si>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</si>
  <si>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</si>
  <si>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</si>
  <si>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</si>
  <si>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</si>
  <si>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</si>
  <si>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</si>
  <si>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</si>
  <si>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</si>
  <si>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</si>
  <si>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</si>
  <si>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</si>
  <si>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</si>
  <si>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</si>
  <si>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</si>
  <si>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</si>
  <si>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</si>
  <si>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</si>
  <si>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</si>
  <si>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</si>
  <si>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</si>
  <si>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</si>
  <si>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</si>
  <si>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</si>
  <si>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</si>
  <si>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</si>
  <si>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</si>
  <si>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</si>
  <si>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</si>
  <si>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</si>
  <si>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</si>
  <si>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</si>
  <si>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</si>
  <si>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</si>
  <si>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</si>
  <si>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</si>
  <si>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</si>
  <si>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</si>
  <si>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</si>
  <si>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</si>
  <si>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</si>
  <si>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</si>
  <si>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</si>
  <si>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</si>
  <si>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</si>
  <si>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</si>
  <si>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</si>
  <si>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</si>
  <si>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</si>
  <si>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</si>
  <si>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</si>
  <si>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</si>
  <si>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</si>
  <si>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</si>
  <si>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</si>
  <si>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</si>
  <si>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</si>
  <si>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</si>
  <si>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</si>
  <si>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</si>
  <si>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</si>
  <si>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</si>
  <si>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</si>
  <si>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</si>
  <si>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</si>
  <si>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</si>
  <si>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</si>
  <si>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</si>
  <si>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</si>
  <si>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</si>
  <si>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</si>
  <si>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</si>
  <si>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</si>
  <si>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</si>
  <si>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</si>
  <si>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</si>
  <si>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 xml:space="preserve">國泰信貸65萬(手續5000) 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</si>
  <si>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</si>
  <si>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</si>
  <si>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(4912聯德)1張 (這張轉資金給老婆帳戶)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</si>
  <si>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</si>
  <si>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</si>
  <si>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</si>
  <si>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</si>
  <si>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</si>
  <si>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</si>
  <si>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</si>
  <si>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</si>
  <si>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</si>
  <si>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債務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</si>
  <si>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</si>
  <si>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</si>
  <si>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</si>
  <si>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</si>
  <si>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</si>
  <si>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</si>
  <si>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</si>
  <si>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</si>
  <si>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</si>
  <si>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</si>
  <si>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</si>
  <si>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</si>
  <si>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</si>
  <si>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</si>
  <si>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</si>
  <si>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</si>
  <si>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</si>
  <si>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</si>
  <si>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</si>
  <si>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</si>
  <si>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</si>
  <si>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</si>
  <si>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</si>
  <si>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</si>
  <si>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</si>
  <si>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</si>
  <si>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</si>
  <si>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</si>
  <si>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</si>
  <si>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 xml:space="preserve">合庫信貸50萬(手續3200) </t>
    <phoneticPr fontId="1" type="noConversion"/>
  </si>
  <si>
    <t xml:space="preserve">匯豐信貸50萬(手續4530) </t>
    <phoneticPr fontId="1" type="noConversion"/>
  </si>
  <si>
    <t>(1340 F-勝悅)1張</t>
    <phoneticPr fontId="1" type="noConversion"/>
  </si>
  <si>
    <t>2014/11/27~2015/3/25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</si>
  <si>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</si>
  <si>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</si>
  <si>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</si>
  <si>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</si>
  <si>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</si>
  <si>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</si>
  <si>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</si>
  <si>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(4912聯德)1張</t>
    <phoneticPr fontId="1" type="noConversion"/>
  </si>
  <si>
    <t>(4912聯德)24.382張 (原花了4483828 買 49121聯德一)28張 (買進時一張可換1763.67股) 共49.382張, 切割出25張聯德成本90.8共切割2270000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</si>
</sst>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1508937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1906615</c:v>
                </c:pt>
              </c:numCache>
            </c:numRef>
          </c:val>
        </c:ser>
        <c:marker val="1"/>
        <c:axId val="74929664"/>
        <c:axId val="74931200"/>
      </c:lineChart>
      <c:catAx>
        <c:axId val="74929664"/>
        <c:scaling>
          <c:orientation val="minMax"/>
        </c:scaling>
        <c:axPos val="b"/>
        <c:tickLblPos val="nextTo"/>
        <c:crossAx val="74931200"/>
        <c:crosses val="autoZero"/>
        <c:auto val="1"/>
        <c:lblAlgn val="ctr"/>
        <c:lblOffset val="100"/>
      </c:catAx>
      <c:valAx>
        <c:axId val="74931200"/>
        <c:scaling>
          <c:orientation val="minMax"/>
        </c:scaling>
        <c:axPos val="l"/>
        <c:majorGridlines/>
        <c:numFmt formatCode="General" sourceLinked="1"/>
        <c:tickLblPos val="nextTo"/>
        <c:crossAx val="749296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966" l="0.70000000000000062" r="0.70000000000000062" t="0.750000000000009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8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29"/>
  <sheetViews>
    <sheetView topLeftCell="A160" zoomScale="85" zoomScaleNormal="85" workbookViewId="0">
      <selection activeCell="B172" sqref="B172:B179"/>
    </sheetView>
  </sheetViews>
  <sheetFormatPr defaultRowHeight="16.5"/>
  <cols>
    <col min="1" max="1" width="11.375" customWidth="1"/>
    <col min="3" max="3" width="11.2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2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2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2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2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276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280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284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277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291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292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293</v>
      </c>
    </row>
    <row r="132" spans="1:10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2" t="s">
        <v>274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304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3" t="s">
        <v>273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3" t="s">
        <v>273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305</v>
      </c>
    </row>
    <row r="140" spans="1:10">
      <c r="A140" s="1">
        <v>41970</v>
      </c>
      <c r="B140">
        <v>63854</v>
      </c>
      <c r="C140" s="1">
        <v>42022</v>
      </c>
      <c r="D140">
        <v>73118</v>
      </c>
      <c r="E140" t="s">
        <v>7</v>
      </c>
      <c r="I140">
        <f t="shared" ref="I140:I171" si="2">D140-B140</f>
        <v>9264</v>
      </c>
      <c r="J140" s="10" t="s">
        <v>270</v>
      </c>
    </row>
    <row r="141" spans="1:10">
      <c r="A141" s="1">
        <v>41970</v>
      </c>
      <c r="B141">
        <v>63855</v>
      </c>
      <c r="C141" s="1">
        <v>42022</v>
      </c>
      <c r="D141">
        <v>73117</v>
      </c>
      <c r="E141" t="s">
        <v>7</v>
      </c>
      <c r="I141">
        <f t="shared" si="2"/>
        <v>9262</v>
      </c>
      <c r="J141" s="10" t="s">
        <v>270</v>
      </c>
    </row>
    <row r="142" spans="1:10">
      <c r="A142" s="1">
        <v>41970</v>
      </c>
      <c r="B142">
        <v>63554</v>
      </c>
      <c r="C142" s="1">
        <v>42022</v>
      </c>
      <c r="D142">
        <v>73117</v>
      </c>
      <c r="E142" t="s">
        <v>7</v>
      </c>
      <c r="I142">
        <f t="shared" si="2"/>
        <v>9563</v>
      </c>
      <c r="J142" s="10" t="s">
        <v>270</v>
      </c>
    </row>
    <row r="143" spans="1:10">
      <c r="A143" s="1">
        <v>41970</v>
      </c>
      <c r="B143">
        <v>63554</v>
      </c>
      <c r="C143" s="1">
        <v>42022</v>
      </c>
      <c r="D143">
        <v>73117</v>
      </c>
      <c r="E143" t="s">
        <v>7</v>
      </c>
      <c r="I143">
        <f t="shared" si="2"/>
        <v>9563</v>
      </c>
      <c r="J143" s="10" t="s">
        <v>270</v>
      </c>
    </row>
    <row r="144" spans="1:10">
      <c r="A144" s="1">
        <v>41933</v>
      </c>
      <c r="B144">
        <v>28023</v>
      </c>
      <c r="C144" s="1">
        <v>42034</v>
      </c>
      <c r="D144">
        <v>28889</v>
      </c>
      <c r="E144" t="s">
        <v>7</v>
      </c>
      <c r="I144">
        <f t="shared" si="2"/>
        <v>866</v>
      </c>
      <c r="J144" s="10" t="s">
        <v>243</v>
      </c>
    </row>
    <row r="145" spans="1:10">
      <c r="A145" s="1">
        <v>41960</v>
      </c>
      <c r="B145">
        <v>60051</v>
      </c>
      <c r="C145" s="1">
        <v>42044</v>
      </c>
      <c r="D145">
        <v>71722</v>
      </c>
      <c r="E145" t="s">
        <v>7</v>
      </c>
      <c r="I145">
        <f t="shared" si="2"/>
        <v>11671</v>
      </c>
      <c r="J145" s="10" t="s">
        <v>270</v>
      </c>
    </row>
    <row r="146" spans="1:10">
      <c r="A146" s="1">
        <v>41960</v>
      </c>
      <c r="B146">
        <v>59851</v>
      </c>
      <c r="C146" s="1">
        <v>42044</v>
      </c>
      <c r="D146">
        <v>71722</v>
      </c>
      <c r="E146" t="s">
        <v>7</v>
      </c>
      <c r="I146">
        <f t="shared" si="2"/>
        <v>11871</v>
      </c>
      <c r="J146" s="10" t="s">
        <v>270</v>
      </c>
    </row>
    <row r="147" spans="1:10">
      <c r="A147" s="1">
        <v>41961</v>
      </c>
      <c r="B147">
        <v>60051</v>
      </c>
      <c r="C147" s="1">
        <v>42044</v>
      </c>
      <c r="D147">
        <v>71722</v>
      </c>
      <c r="E147" t="s">
        <v>7</v>
      </c>
      <c r="I147">
        <f t="shared" si="2"/>
        <v>11671</v>
      </c>
      <c r="J147" s="10" t="s">
        <v>270</v>
      </c>
    </row>
    <row r="148" spans="1:10">
      <c r="A148" s="1">
        <v>41961</v>
      </c>
      <c r="B148">
        <v>60051</v>
      </c>
      <c r="C148" s="1">
        <v>42044</v>
      </c>
      <c r="D148">
        <v>71722</v>
      </c>
      <c r="E148" t="s">
        <v>7</v>
      </c>
      <c r="I148">
        <f t="shared" si="2"/>
        <v>11671</v>
      </c>
      <c r="J148" s="10" t="s">
        <v>270</v>
      </c>
    </row>
    <row r="149" spans="1:10">
      <c r="A149" s="1">
        <v>41962</v>
      </c>
      <c r="B149">
        <v>59751</v>
      </c>
      <c r="C149" s="1">
        <v>42044</v>
      </c>
      <c r="D149">
        <v>71722</v>
      </c>
      <c r="E149" t="s">
        <v>7</v>
      </c>
      <c r="I149">
        <f t="shared" si="2"/>
        <v>11971</v>
      </c>
      <c r="J149" s="10" t="s">
        <v>270</v>
      </c>
    </row>
    <row r="150" spans="1:10">
      <c r="A150" s="1">
        <v>41962</v>
      </c>
      <c r="B150">
        <v>59851</v>
      </c>
      <c r="C150" s="1">
        <v>42044</v>
      </c>
      <c r="D150">
        <v>71722</v>
      </c>
      <c r="E150" t="s">
        <v>7</v>
      </c>
      <c r="I150">
        <f t="shared" si="2"/>
        <v>11871</v>
      </c>
      <c r="J150" s="10" t="s">
        <v>270</v>
      </c>
    </row>
    <row r="151" spans="1:10">
      <c r="A151" s="1">
        <v>41962</v>
      </c>
      <c r="B151">
        <v>59851</v>
      </c>
      <c r="C151" s="1">
        <v>42044</v>
      </c>
      <c r="D151">
        <v>71722</v>
      </c>
      <c r="E151" t="s">
        <v>7</v>
      </c>
      <c r="I151">
        <f t="shared" si="2"/>
        <v>11871</v>
      </c>
      <c r="J151" s="10" t="s">
        <v>270</v>
      </c>
    </row>
    <row r="152" spans="1:10">
      <c r="A152" s="1">
        <v>41967</v>
      </c>
      <c r="B152">
        <v>59650</v>
      </c>
      <c r="C152" s="1">
        <v>42044</v>
      </c>
      <c r="D152">
        <v>71722</v>
      </c>
      <c r="E152" t="s">
        <v>7</v>
      </c>
      <c r="I152">
        <f t="shared" si="2"/>
        <v>12072</v>
      </c>
      <c r="J152" s="10" t="s">
        <v>270</v>
      </c>
    </row>
    <row r="153" spans="1:10">
      <c r="A153" s="1">
        <v>41970</v>
      </c>
      <c r="B153">
        <v>63153</v>
      </c>
      <c r="C153" s="1">
        <v>42044</v>
      </c>
      <c r="D153">
        <v>71727</v>
      </c>
      <c r="E153" t="s">
        <v>7</v>
      </c>
      <c r="I153">
        <f t="shared" si="2"/>
        <v>8574</v>
      </c>
      <c r="J153" s="10" t="s">
        <v>270</v>
      </c>
    </row>
    <row r="154" spans="1:10">
      <c r="A154" s="1">
        <v>41971</v>
      </c>
      <c r="B154">
        <v>62953</v>
      </c>
      <c r="C154" s="1">
        <v>42044</v>
      </c>
      <c r="D154">
        <v>71722</v>
      </c>
      <c r="E154" t="s">
        <v>7</v>
      </c>
      <c r="I154">
        <f t="shared" si="2"/>
        <v>8769</v>
      </c>
      <c r="J154" t="s">
        <v>277</v>
      </c>
    </row>
    <row r="155" spans="1:10">
      <c r="A155" s="1">
        <v>41960</v>
      </c>
      <c r="B155">
        <v>237200</v>
      </c>
      <c r="C155" s="1">
        <v>42047</v>
      </c>
      <c r="D155">
        <v>270156</v>
      </c>
      <c r="E155" t="s">
        <v>7</v>
      </c>
      <c r="I155">
        <f t="shared" si="2"/>
        <v>32956</v>
      </c>
      <c r="J155" s="10" t="s">
        <v>309</v>
      </c>
    </row>
    <row r="156" spans="1:10">
      <c r="A156" s="1">
        <v>41961</v>
      </c>
      <c r="B156">
        <v>119102</v>
      </c>
      <c r="C156" s="1">
        <v>42047</v>
      </c>
      <c r="D156">
        <v>134879</v>
      </c>
      <c r="E156" t="s">
        <v>7</v>
      </c>
      <c r="I156">
        <f t="shared" si="2"/>
        <v>15777</v>
      </c>
      <c r="J156" s="10" t="s">
        <v>310</v>
      </c>
    </row>
    <row r="157" spans="1:10">
      <c r="A157" s="1">
        <v>41961</v>
      </c>
      <c r="B157">
        <v>118600</v>
      </c>
      <c r="C157" s="1">
        <v>42047</v>
      </c>
      <c r="D157">
        <v>135079</v>
      </c>
      <c r="E157" t="s">
        <v>7</v>
      </c>
      <c r="I157">
        <f t="shared" si="2"/>
        <v>16479</v>
      </c>
      <c r="J157" s="10" t="s">
        <v>310</v>
      </c>
    </row>
    <row r="158" spans="1:10">
      <c r="A158" s="1">
        <v>42009</v>
      </c>
      <c r="B158">
        <v>53545</v>
      </c>
      <c r="C158" s="1">
        <v>42060</v>
      </c>
      <c r="D158">
        <v>53792</v>
      </c>
      <c r="E158" t="s">
        <v>7</v>
      </c>
      <c r="I158">
        <f t="shared" si="2"/>
        <v>247</v>
      </c>
      <c r="J158" t="s">
        <v>303</v>
      </c>
    </row>
    <row r="159" spans="1:10" s="5" customFormat="1">
      <c r="A159" s="4">
        <v>42041</v>
      </c>
      <c r="B159">
        <v>76614</v>
      </c>
      <c r="C159" s="1">
        <v>42061</v>
      </c>
      <c r="D159">
        <v>78397</v>
      </c>
      <c r="E159" t="s">
        <v>7</v>
      </c>
      <c r="F159"/>
      <c r="G159"/>
      <c r="H159"/>
      <c r="I159">
        <f t="shared" si="2"/>
        <v>1783</v>
      </c>
      <c r="J159" s="5" t="s">
        <v>311</v>
      </c>
    </row>
    <row r="160" spans="1:10">
      <c r="A160" s="1">
        <v>41883</v>
      </c>
      <c r="B160">
        <v>111895</v>
      </c>
      <c r="C160" s="1">
        <v>42088</v>
      </c>
      <c r="D160">
        <v>108381</v>
      </c>
      <c r="E160" t="s">
        <v>7</v>
      </c>
      <c r="I160">
        <f t="shared" si="2"/>
        <v>-3514</v>
      </c>
      <c r="J160" s="13" t="s">
        <v>317</v>
      </c>
    </row>
    <row r="161" spans="1:10">
      <c r="A161" s="1">
        <v>42068</v>
      </c>
      <c r="B161">
        <v>106890</v>
      </c>
      <c r="C161" s="1">
        <v>42090</v>
      </c>
      <c r="D161">
        <v>110971</v>
      </c>
      <c r="E161" t="s">
        <v>7</v>
      </c>
      <c r="I161">
        <f t="shared" si="2"/>
        <v>4081</v>
      </c>
      <c r="J161" t="s">
        <v>316</v>
      </c>
    </row>
    <row r="162" spans="1:10">
      <c r="A162" s="1">
        <v>41905</v>
      </c>
      <c r="B162">
        <v>39683</v>
      </c>
      <c r="C162" s="1">
        <v>42096</v>
      </c>
      <c r="D162">
        <v>40594</v>
      </c>
      <c r="E162" t="s">
        <v>7</v>
      </c>
      <c r="I162">
        <f t="shared" si="2"/>
        <v>911</v>
      </c>
      <c r="J162" s="13" t="s">
        <v>272</v>
      </c>
    </row>
    <row r="163" spans="1:10">
      <c r="A163" s="1" t="s">
        <v>321</v>
      </c>
      <c r="B163">
        <v>3299002</v>
      </c>
      <c r="C163" s="1">
        <v>42096</v>
      </c>
      <c r="D163">
        <v>4442013</v>
      </c>
      <c r="E163" t="s">
        <v>7</v>
      </c>
      <c r="I163">
        <f t="shared" si="2"/>
        <v>1143011</v>
      </c>
      <c r="J163" t="s">
        <v>221</v>
      </c>
    </row>
    <row r="164" spans="1:10">
      <c r="A164" s="1">
        <v>41897</v>
      </c>
      <c r="B164">
        <v>42936</v>
      </c>
      <c r="C164" s="1">
        <v>42108</v>
      </c>
      <c r="D164">
        <v>42985</v>
      </c>
      <c r="E164" t="s">
        <v>7</v>
      </c>
      <c r="I164">
        <f t="shared" si="2"/>
        <v>49</v>
      </c>
      <c r="J164" s="13" t="s">
        <v>272</v>
      </c>
    </row>
    <row r="165" spans="1:10">
      <c r="A165" s="1">
        <v>41899</v>
      </c>
      <c r="B165">
        <v>41936</v>
      </c>
      <c r="C165" s="1">
        <v>42108</v>
      </c>
      <c r="D165">
        <v>43134</v>
      </c>
      <c r="E165" t="s">
        <v>7</v>
      </c>
      <c r="I165">
        <f t="shared" si="2"/>
        <v>1198</v>
      </c>
      <c r="J165" s="13" t="s">
        <v>272</v>
      </c>
    </row>
    <row r="166" spans="1:10" s="5" customFormat="1">
      <c r="A166" s="4">
        <v>41891</v>
      </c>
      <c r="B166">
        <v>42986</v>
      </c>
      <c r="C166" s="1">
        <v>42109</v>
      </c>
      <c r="D166">
        <v>43632</v>
      </c>
      <c r="E166" t="s">
        <v>7</v>
      </c>
      <c r="F166"/>
      <c r="G166"/>
      <c r="H166"/>
      <c r="I166">
        <f t="shared" si="2"/>
        <v>646</v>
      </c>
      <c r="J166" s="5" t="s">
        <v>236</v>
      </c>
    </row>
    <row r="167" spans="1:10" s="5" customFormat="1">
      <c r="A167" s="4">
        <v>41883</v>
      </c>
      <c r="B167">
        <v>44538</v>
      </c>
      <c r="C167" s="1">
        <v>42110</v>
      </c>
      <c r="D167">
        <v>43085</v>
      </c>
      <c r="E167" t="s">
        <v>7</v>
      </c>
      <c r="F167"/>
      <c r="G167"/>
      <c r="H167"/>
      <c r="I167">
        <f t="shared" si="2"/>
        <v>-1453</v>
      </c>
      <c r="J167" s="5" t="s">
        <v>236</v>
      </c>
    </row>
    <row r="168" spans="1:10">
      <c r="A168" s="1">
        <v>41883</v>
      </c>
      <c r="B168">
        <v>44037</v>
      </c>
      <c r="C168" s="1">
        <v>42110</v>
      </c>
      <c r="D168">
        <v>42935</v>
      </c>
      <c r="E168" t="s">
        <v>7</v>
      </c>
      <c r="I168">
        <f t="shared" si="2"/>
        <v>-1102</v>
      </c>
      <c r="J168" s="13" t="s">
        <v>272</v>
      </c>
    </row>
    <row r="169" spans="1:10">
      <c r="A169" s="1">
        <v>42108</v>
      </c>
      <c r="B169">
        <v>99985</v>
      </c>
      <c r="C169" s="1">
        <v>42111</v>
      </c>
      <c r="D169">
        <v>110075</v>
      </c>
      <c r="E169" t="s">
        <v>7</v>
      </c>
      <c r="I169">
        <f t="shared" si="2"/>
        <v>10090</v>
      </c>
      <c r="J169" t="s">
        <v>322</v>
      </c>
    </row>
    <row r="170" spans="1:10">
      <c r="A170" s="1">
        <v>42110</v>
      </c>
      <c r="B170">
        <v>109093</v>
      </c>
      <c r="C170" s="1">
        <v>42111</v>
      </c>
      <c r="D170">
        <v>111071</v>
      </c>
      <c r="E170" t="s">
        <v>7</v>
      </c>
      <c r="I170">
        <f t="shared" si="2"/>
        <v>1978</v>
      </c>
      <c r="J170" t="s">
        <v>322</v>
      </c>
    </row>
    <row r="171" spans="1:10">
      <c r="A171" s="1">
        <v>42096</v>
      </c>
      <c r="B171">
        <v>2270000</v>
      </c>
      <c r="C171" s="1">
        <v>42114</v>
      </c>
      <c r="D171">
        <v>2421036</v>
      </c>
      <c r="E171" t="s">
        <v>7</v>
      </c>
      <c r="I171">
        <f t="shared" si="2"/>
        <v>151036</v>
      </c>
      <c r="J171" t="s">
        <v>328</v>
      </c>
    </row>
    <row r="172" spans="1:10">
      <c r="A172" s="1">
        <v>41989</v>
      </c>
      <c r="B172">
        <v>62853</v>
      </c>
      <c r="C172" s="1"/>
      <c r="E172" t="s">
        <v>7</v>
      </c>
      <c r="J172" t="s">
        <v>221</v>
      </c>
    </row>
    <row r="173" spans="1:10">
      <c r="A173" s="1">
        <v>41970</v>
      </c>
      <c r="B173">
        <v>63053</v>
      </c>
      <c r="E173" t="s">
        <v>7</v>
      </c>
      <c r="J173" s="10" t="s">
        <v>278</v>
      </c>
    </row>
    <row r="174" spans="1:10">
      <c r="A174" s="1">
        <v>41970</v>
      </c>
      <c r="B174">
        <v>63454</v>
      </c>
      <c r="E174" t="s">
        <v>7</v>
      </c>
      <c r="J174" s="10" t="s">
        <v>278</v>
      </c>
    </row>
    <row r="175" spans="1:10">
      <c r="A175" s="1">
        <v>41970</v>
      </c>
      <c r="B175">
        <v>63554</v>
      </c>
      <c r="E175" t="s">
        <v>7</v>
      </c>
      <c r="J175" s="10" t="s">
        <v>278</v>
      </c>
    </row>
    <row r="176" spans="1:10">
      <c r="A176" s="1">
        <v>41970</v>
      </c>
      <c r="B176">
        <v>63554</v>
      </c>
      <c r="E176" t="s">
        <v>7</v>
      </c>
      <c r="J176" s="10" t="s">
        <v>278</v>
      </c>
    </row>
    <row r="177" spans="1:10">
      <c r="A177" s="1">
        <v>42111</v>
      </c>
      <c r="B177">
        <v>99484</v>
      </c>
      <c r="C177" s="1"/>
      <c r="E177" t="s">
        <v>7</v>
      </c>
      <c r="J177" t="s">
        <v>329</v>
      </c>
    </row>
    <row r="178" spans="1:10">
      <c r="A178" s="1">
        <v>42096</v>
      </c>
      <c r="B178">
        <v>2213828</v>
      </c>
      <c r="C178" s="1"/>
      <c r="E178" t="s">
        <v>7</v>
      </c>
      <c r="J178" t="s">
        <v>330</v>
      </c>
    </row>
    <row r="179" spans="1:10">
      <c r="A179" s="1">
        <v>42090</v>
      </c>
      <c r="B179">
        <v>113096</v>
      </c>
      <c r="C179" s="1"/>
      <c r="E179" t="s">
        <v>7</v>
      </c>
      <c r="J179" t="s">
        <v>320</v>
      </c>
    </row>
    <row r="180" spans="1:10">
      <c r="A180" s="1">
        <v>41821</v>
      </c>
      <c r="B180">
        <v>91774</v>
      </c>
      <c r="J180" t="s">
        <v>242</v>
      </c>
    </row>
    <row r="181" spans="1:10">
      <c r="A181" s="1">
        <v>41956</v>
      </c>
      <c r="J181" s="12" t="s">
        <v>275</v>
      </c>
    </row>
    <row r="182" spans="1:10">
      <c r="A182" s="1">
        <v>41964</v>
      </c>
      <c r="J182" s="12" t="s">
        <v>318</v>
      </c>
    </row>
    <row r="183" spans="1:10">
      <c r="A183" s="1">
        <v>42088</v>
      </c>
      <c r="J183" s="12" t="s">
        <v>319</v>
      </c>
    </row>
    <row r="184" spans="1:10">
      <c r="A184" s="1">
        <v>41987</v>
      </c>
      <c r="B184">
        <v>12200</v>
      </c>
      <c r="J184" t="s">
        <v>279</v>
      </c>
    </row>
    <row r="193" spans="1:10">
      <c r="A193" s="1">
        <v>41177</v>
      </c>
      <c r="B193">
        <v>254.9</v>
      </c>
      <c r="C193" s="1">
        <v>41200</v>
      </c>
      <c r="D193">
        <v>259.39999999999998</v>
      </c>
      <c r="E193" t="s">
        <v>141</v>
      </c>
      <c r="G193">
        <v>22800</v>
      </c>
      <c r="J193" s="5" t="s">
        <v>142</v>
      </c>
    </row>
    <row r="194" spans="1:10">
      <c r="A194" s="1">
        <v>41222</v>
      </c>
      <c r="B194">
        <v>250</v>
      </c>
      <c r="C194" s="1">
        <v>41227</v>
      </c>
      <c r="D194">
        <v>244.9</v>
      </c>
      <c r="E194" t="s">
        <v>133</v>
      </c>
      <c r="G194">
        <v>23900</v>
      </c>
      <c r="J194" s="5" t="s">
        <v>143</v>
      </c>
    </row>
    <row r="195" spans="1:10">
      <c r="A195" s="1">
        <v>41241</v>
      </c>
      <c r="B195">
        <v>257.2</v>
      </c>
      <c r="C195" s="1">
        <v>41247</v>
      </c>
      <c r="D195">
        <v>263</v>
      </c>
      <c r="E195" t="s">
        <v>141</v>
      </c>
      <c r="G195">
        <v>27400</v>
      </c>
      <c r="I195">
        <v>25935</v>
      </c>
      <c r="J195" s="5" t="s">
        <v>153</v>
      </c>
    </row>
    <row r="196" spans="1:10">
      <c r="A196" s="1">
        <v>41306</v>
      </c>
      <c r="B196">
        <v>315.89999999999998</v>
      </c>
      <c r="C196" s="1">
        <v>41309</v>
      </c>
      <c r="D196">
        <v>335</v>
      </c>
      <c r="E196" t="s">
        <v>7</v>
      </c>
      <c r="G196">
        <v>93700</v>
      </c>
    </row>
    <row r="197" spans="1:10">
      <c r="A197" s="1">
        <v>41311</v>
      </c>
      <c r="B197">
        <v>336.6</v>
      </c>
      <c r="C197" s="1">
        <v>41316</v>
      </c>
      <c r="D197">
        <v>325.2</v>
      </c>
      <c r="E197" t="s">
        <v>7</v>
      </c>
      <c r="G197">
        <v>-58800</v>
      </c>
    </row>
    <row r="198" spans="1:10">
      <c r="A198" s="1">
        <v>41313</v>
      </c>
      <c r="B198">
        <v>80500</v>
      </c>
      <c r="C198" s="1">
        <v>41313</v>
      </c>
      <c r="D198">
        <v>80390</v>
      </c>
      <c r="E198" t="s">
        <v>150</v>
      </c>
      <c r="G198">
        <v>3700</v>
      </c>
    </row>
    <row r="199" spans="1:10">
      <c r="A199" s="1">
        <v>41318</v>
      </c>
      <c r="B199">
        <v>81260</v>
      </c>
      <c r="C199" s="1">
        <v>41318</v>
      </c>
      <c r="D199">
        <v>81160</v>
      </c>
      <c r="E199" t="s">
        <v>7</v>
      </c>
      <c r="G199">
        <v>-6800</v>
      </c>
    </row>
    <row r="200" spans="1:10">
      <c r="A200" s="1">
        <v>41332</v>
      </c>
      <c r="B200">
        <v>78490</v>
      </c>
      <c r="C200" s="1">
        <v>41332</v>
      </c>
      <c r="D200">
        <v>78810</v>
      </c>
      <c r="E200" t="s">
        <v>150</v>
      </c>
      <c r="G200">
        <v>-17800</v>
      </c>
    </row>
    <row r="201" spans="1:10">
      <c r="A201" s="1">
        <v>41346</v>
      </c>
      <c r="B201">
        <v>78840</v>
      </c>
      <c r="C201" s="1">
        <v>41346</v>
      </c>
      <c r="D201">
        <v>78940</v>
      </c>
      <c r="E201" t="s">
        <v>7</v>
      </c>
      <c r="G201">
        <v>3200</v>
      </c>
    </row>
    <row r="202" spans="1:10">
      <c r="A202" s="1">
        <v>41347</v>
      </c>
      <c r="B202">
        <v>77310</v>
      </c>
      <c r="C202" s="1">
        <v>41347</v>
      </c>
      <c r="D202">
        <v>77500</v>
      </c>
      <c r="E202" t="s">
        <v>150</v>
      </c>
      <c r="G202">
        <v>-11300</v>
      </c>
    </row>
    <row r="203" spans="1:10">
      <c r="A203" s="1">
        <v>41403</v>
      </c>
      <c r="B203">
        <v>275</v>
      </c>
      <c r="C203" s="1">
        <v>41407</v>
      </c>
      <c r="D203">
        <v>295.8</v>
      </c>
      <c r="E203" t="s">
        <v>7</v>
      </c>
      <c r="G203">
        <v>102200</v>
      </c>
    </row>
    <row r="204" spans="1:10">
      <c r="A204" s="1">
        <v>41411</v>
      </c>
      <c r="B204">
        <v>278</v>
      </c>
      <c r="C204" s="1">
        <v>41411</v>
      </c>
      <c r="D204">
        <v>280</v>
      </c>
      <c r="E204" t="s">
        <v>7</v>
      </c>
      <c r="G204">
        <v>8200</v>
      </c>
    </row>
    <row r="205" spans="1:10">
      <c r="A205" s="1">
        <v>41417</v>
      </c>
      <c r="B205">
        <v>16000</v>
      </c>
      <c r="C205" s="1">
        <v>41417</v>
      </c>
      <c r="D205">
        <v>15700</v>
      </c>
      <c r="E205" t="s">
        <v>7</v>
      </c>
      <c r="G205">
        <v>-31000</v>
      </c>
    </row>
    <row r="206" spans="1:10">
      <c r="A206" s="1">
        <v>41417</v>
      </c>
      <c r="B206">
        <v>15970</v>
      </c>
      <c r="C206" s="1">
        <v>41417</v>
      </c>
      <c r="D206">
        <v>15675</v>
      </c>
      <c r="E206" t="s">
        <v>7</v>
      </c>
      <c r="G206">
        <v>-30500</v>
      </c>
    </row>
    <row r="207" spans="1:10">
      <c r="A207" s="1">
        <v>41446</v>
      </c>
      <c r="B207">
        <v>71660</v>
      </c>
      <c r="C207" s="1">
        <v>41449</v>
      </c>
      <c r="D207">
        <v>71050</v>
      </c>
      <c r="E207" t="s">
        <v>70</v>
      </c>
      <c r="G207">
        <v>28700</v>
      </c>
    </row>
    <row r="208" spans="1:10">
      <c r="A208" s="1">
        <v>41473</v>
      </c>
      <c r="B208">
        <v>243</v>
      </c>
      <c r="C208" s="1">
        <v>41474</v>
      </c>
      <c r="D208">
        <v>253.1</v>
      </c>
      <c r="E208" t="s">
        <v>7</v>
      </c>
      <c r="G208">
        <v>48700</v>
      </c>
    </row>
    <row r="209" spans="1:10">
      <c r="A209" s="1">
        <v>41485</v>
      </c>
      <c r="B209">
        <v>74000</v>
      </c>
      <c r="C209" s="1">
        <v>41486</v>
      </c>
      <c r="D209">
        <v>73650</v>
      </c>
      <c r="E209" t="s">
        <v>7</v>
      </c>
      <c r="G209">
        <v>-19300</v>
      </c>
    </row>
    <row r="210" spans="1:10">
      <c r="A210" s="1">
        <v>41486</v>
      </c>
      <c r="B210">
        <v>73900</v>
      </c>
      <c r="C210" s="1">
        <v>41486</v>
      </c>
      <c r="D210">
        <v>73750</v>
      </c>
      <c r="E210" t="s">
        <v>70</v>
      </c>
      <c r="G210">
        <v>5700</v>
      </c>
    </row>
    <row r="211" spans="1:10">
      <c r="A211" s="1">
        <v>41486</v>
      </c>
      <c r="B211">
        <v>240.5</v>
      </c>
      <c r="C211" s="1">
        <v>41486</v>
      </c>
      <c r="D211">
        <v>243.5</v>
      </c>
      <c r="E211" t="s">
        <v>179</v>
      </c>
      <c r="G211">
        <v>-16800</v>
      </c>
    </row>
    <row r="212" spans="1:10">
      <c r="A212" s="1">
        <v>41487</v>
      </c>
      <c r="B212">
        <v>242.8</v>
      </c>
      <c r="C212" s="1">
        <v>41488</v>
      </c>
      <c r="D212">
        <v>249</v>
      </c>
      <c r="E212" t="s">
        <v>179</v>
      </c>
      <c r="G212">
        <v>-32800</v>
      </c>
    </row>
    <row r="213" spans="1:10">
      <c r="A213" s="1">
        <v>41488</v>
      </c>
      <c r="B213">
        <v>75340</v>
      </c>
      <c r="C213" s="1">
        <v>41488</v>
      </c>
      <c r="D213">
        <v>74860</v>
      </c>
      <c r="E213" t="s">
        <v>174</v>
      </c>
      <c r="G213">
        <v>22200</v>
      </c>
    </row>
    <row r="214" spans="1:10">
      <c r="A214" s="1">
        <v>41502</v>
      </c>
      <c r="B214">
        <v>263</v>
      </c>
      <c r="C214" s="1">
        <v>41502</v>
      </c>
      <c r="D214">
        <v>268</v>
      </c>
      <c r="E214" t="s">
        <v>179</v>
      </c>
      <c r="G214">
        <v>-26800</v>
      </c>
    </row>
    <row r="215" spans="1:10">
      <c r="A215" s="1">
        <v>41507</v>
      </c>
      <c r="B215">
        <v>73900</v>
      </c>
      <c r="C215" s="1">
        <v>41507</v>
      </c>
      <c r="D215">
        <v>74040</v>
      </c>
      <c r="E215" t="s">
        <v>174</v>
      </c>
      <c r="G215">
        <v>5200</v>
      </c>
    </row>
    <row r="216" spans="1:10">
      <c r="A216" s="1">
        <v>41516</v>
      </c>
      <c r="B216">
        <v>270</v>
      </c>
      <c r="C216" s="1">
        <v>41519</v>
      </c>
      <c r="D216">
        <v>273</v>
      </c>
      <c r="E216" t="s">
        <v>174</v>
      </c>
      <c r="G216">
        <v>13200</v>
      </c>
    </row>
    <row r="217" spans="1:10">
      <c r="A217" s="1">
        <v>41528</v>
      </c>
      <c r="B217">
        <v>76980</v>
      </c>
      <c r="C217" s="1">
        <v>41528</v>
      </c>
      <c r="D217">
        <v>76790</v>
      </c>
      <c r="E217" t="s">
        <v>33</v>
      </c>
      <c r="G217">
        <v>-11300</v>
      </c>
    </row>
    <row r="218" spans="1:10">
      <c r="A218" s="1">
        <v>41528</v>
      </c>
      <c r="B218">
        <v>76960</v>
      </c>
      <c r="C218" s="1">
        <v>41528</v>
      </c>
      <c r="D218">
        <v>76990</v>
      </c>
      <c r="E218" t="s">
        <v>33</v>
      </c>
      <c r="G218">
        <v>-300</v>
      </c>
    </row>
    <row r="219" spans="1:10">
      <c r="A219" s="1">
        <v>41529</v>
      </c>
      <c r="B219">
        <v>76920</v>
      </c>
      <c r="C219" s="1">
        <v>41529</v>
      </c>
      <c r="D219">
        <v>76600</v>
      </c>
      <c r="E219" t="s">
        <v>33</v>
      </c>
      <c r="G219">
        <v>-17800</v>
      </c>
    </row>
    <row r="220" spans="1:10">
      <c r="A220" s="1">
        <v>41544</v>
      </c>
      <c r="B220">
        <v>270.2</v>
      </c>
      <c r="C220" s="1">
        <v>41547</v>
      </c>
      <c r="D220">
        <v>267.5</v>
      </c>
      <c r="E220" t="s">
        <v>180</v>
      </c>
      <c r="G220">
        <v>11900</v>
      </c>
    </row>
    <row r="221" spans="1:10">
      <c r="A221" s="6">
        <v>41556</v>
      </c>
      <c r="B221" s="7">
        <v>265</v>
      </c>
      <c r="C221" s="6">
        <v>41557</v>
      </c>
      <c r="D221" s="7">
        <v>260</v>
      </c>
      <c r="E221" s="7" t="s">
        <v>182</v>
      </c>
      <c r="F221" s="7"/>
      <c r="G221" s="7">
        <v>23400</v>
      </c>
    </row>
    <row r="222" spans="1:10">
      <c r="A222" s="6">
        <v>41564</v>
      </c>
      <c r="B222">
        <v>266</v>
      </c>
      <c r="C222" s="6">
        <v>41564</v>
      </c>
      <c r="D222">
        <v>270</v>
      </c>
      <c r="E222" t="s">
        <v>184</v>
      </c>
      <c r="G222">
        <v>-21600</v>
      </c>
    </row>
    <row r="223" spans="1:10">
      <c r="A223" s="6">
        <v>41634</v>
      </c>
      <c r="B223">
        <v>275</v>
      </c>
      <c r="C223" s="6">
        <v>41635</v>
      </c>
      <c r="D223">
        <v>276</v>
      </c>
      <c r="E223" t="s">
        <v>185</v>
      </c>
      <c r="G223">
        <v>3400</v>
      </c>
    </row>
    <row r="224" spans="1:10">
      <c r="A224" t="s">
        <v>186</v>
      </c>
      <c r="I224">
        <v>19035</v>
      </c>
      <c r="J224" s="5" t="s">
        <v>187</v>
      </c>
    </row>
    <row r="225" spans="1:10">
      <c r="A225" s="1">
        <v>41687</v>
      </c>
      <c r="B225">
        <v>80800</v>
      </c>
      <c r="C225" s="1">
        <v>41687</v>
      </c>
      <c r="D225">
        <v>81100</v>
      </c>
      <c r="E225" t="s">
        <v>7</v>
      </c>
      <c r="G225">
        <v>8900</v>
      </c>
    </row>
    <row r="226" spans="1:10">
      <c r="A226" s="1">
        <v>41691</v>
      </c>
      <c r="B226">
        <v>227</v>
      </c>
      <c r="C226" s="1">
        <v>41694</v>
      </c>
      <c r="D226">
        <v>221.1</v>
      </c>
      <c r="E226" t="s">
        <v>203</v>
      </c>
      <c r="G226">
        <v>-31100</v>
      </c>
    </row>
    <row r="227" spans="1:10">
      <c r="A227" t="s">
        <v>230</v>
      </c>
      <c r="I227">
        <v>-5328</v>
      </c>
      <c r="J227" s="5" t="s">
        <v>231</v>
      </c>
    </row>
    <row r="229" spans="1:10">
      <c r="A229" t="s">
        <v>240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6"/>
  <sheetViews>
    <sheetView tabSelected="1" workbookViewId="0">
      <selection activeCell="J15" sqref="J15"/>
    </sheetView>
  </sheetViews>
  <sheetFormatPr defaultRowHeight="16.5"/>
  <cols>
    <col min="1" max="1" width="6.125" customWidth="1"/>
    <col min="2" max="2" width="9.125" customWidth="1"/>
    <col min="5" max="5" width="12.625" customWidth="1"/>
    <col min="6" max="6" width="13" customWidth="1"/>
    <col min="7" max="7" width="8.875" customWidth="1"/>
    <col min="10" max="10" width="12.625" customWidth="1"/>
    <col min="11" max="11" width="9.625" customWidth="1"/>
    <col min="12" max="12" width="10.375" customWidth="1"/>
    <col min="13" max="13" width="6.75" customWidth="1"/>
    <col min="14" max="15" width="7" customWidth="1"/>
    <col min="16" max="16" width="12.125" customWidth="1"/>
    <col min="17" max="17" width="12.75" customWidth="1"/>
  </cols>
  <sheetData>
    <row r="1" spans="1:17">
      <c r="A1" t="s">
        <v>244</v>
      </c>
      <c r="B1" t="s">
        <v>245</v>
      </c>
      <c r="C1" t="s">
        <v>269</v>
      </c>
      <c r="D1" t="s">
        <v>282</v>
      </c>
      <c r="E1" t="s">
        <v>289</v>
      </c>
      <c r="F1" t="s">
        <v>323</v>
      </c>
      <c r="G1" t="s">
        <v>324</v>
      </c>
      <c r="H1" t="s">
        <v>288</v>
      </c>
      <c r="I1" t="s">
        <v>290</v>
      </c>
      <c r="J1" t="s">
        <v>287</v>
      </c>
      <c r="K1" t="s">
        <v>312</v>
      </c>
      <c r="L1" t="s">
        <v>313</v>
      </c>
      <c r="M1" t="s">
        <v>285</v>
      </c>
      <c r="N1" t="s">
        <v>286</v>
      </c>
      <c r="O1" t="s">
        <v>281</v>
      </c>
      <c r="P1" t="s">
        <v>306</v>
      </c>
      <c r="Q1" t="s">
        <v>307</v>
      </c>
    </row>
    <row r="2" spans="1:17">
      <c r="A2" s="11" t="s">
        <v>246</v>
      </c>
      <c r="B2">
        <v>29983</v>
      </c>
      <c r="C2">
        <v>29983</v>
      </c>
      <c r="D2">
        <v>20000</v>
      </c>
      <c r="E2">
        <v>20000</v>
      </c>
      <c r="H2">
        <v>0</v>
      </c>
      <c r="I2">
        <f t="shared" ref="I2:I7" si="0">H2/(E2+H2)*100</f>
        <v>0</v>
      </c>
      <c r="J2">
        <f>B2-K2-L2</f>
        <v>23983</v>
      </c>
      <c r="K2">
        <v>6000</v>
      </c>
      <c r="L2">
        <v>0</v>
      </c>
      <c r="M2">
        <f>(B2/E2)*100</f>
        <v>149.91499999999999</v>
      </c>
      <c r="N2">
        <f t="shared" ref="N2:N7" si="1">(B2/(E2+H2))*100</f>
        <v>149.91499999999999</v>
      </c>
      <c r="O2">
        <f>(B2/D2)*10</f>
        <v>14.9915</v>
      </c>
      <c r="P2">
        <f>(E2/D2)*10</f>
        <v>10</v>
      </c>
      <c r="Q2">
        <f>((E2+B2-K2-L2)/(D2+L2))*10</f>
        <v>21.991499999999998</v>
      </c>
    </row>
    <row r="3" spans="1:17">
      <c r="A3" s="11" t="s">
        <v>247</v>
      </c>
      <c r="B3">
        <v>20086</v>
      </c>
      <c r="C3">
        <f>C2+B3</f>
        <v>50069</v>
      </c>
      <c r="D3">
        <f t="shared" ref="D3:D6" si="2">D2+F2+G2+L2</f>
        <v>20000</v>
      </c>
      <c r="E3">
        <f t="shared" ref="E3:E6" si="3">E2+B2+F2+G2-K2</f>
        <v>43983</v>
      </c>
      <c r="F3">
        <v>40000</v>
      </c>
      <c r="H3">
        <v>0</v>
      </c>
      <c r="I3">
        <f t="shared" si="0"/>
        <v>0</v>
      </c>
      <c r="J3">
        <f>J2+B3-K3-L3</f>
        <v>44069</v>
      </c>
      <c r="K3">
        <v>0</v>
      </c>
      <c r="L3">
        <v>0</v>
      </c>
      <c r="M3">
        <f t="shared" ref="M3:M6" si="4">(B3/E3)*100</f>
        <v>45.667644317122523</v>
      </c>
      <c r="N3">
        <f t="shared" si="1"/>
        <v>45.667644317122523</v>
      </c>
      <c r="O3">
        <f t="shared" ref="O3:O6" si="5">(B3/D3)*10</f>
        <v>10.042999999999999</v>
      </c>
      <c r="P3">
        <f t="shared" ref="P3:P6" si="6">(E3/D3)*10</f>
        <v>21.991499999999998</v>
      </c>
      <c r="Q3">
        <f t="shared" ref="Q3:Q5" si="7">((E3+B3-K3)/(D3))*10</f>
        <v>32.034500000000001</v>
      </c>
    </row>
    <row r="4" spans="1:17">
      <c r="A4" s="11" t="s">
        <v>248</v>
      </c>
      <c r="B4">
        <v>-17592</v>
      </c>
      <c r="C4">
        <f>C3+B4</f>
        <v>32477</v>
      </c>
      <c r="D4">
        <f t="shared" si="2"/>
        <v>60000</v>
      </c>
      <c r="E4">
        <f t="shared" si="3"/>
        <v>104069</v>
      </c>
      <c r="F4">
        <v>80000</v>
      </c>
      <c r="H4">
        <v>0</v>
      </c>
      <c r="I4">
        <f t="shared" si="0"/>
        <v>0</v>
      </c>
      <c r="J4">
        <f>J3+B4-K4-L4</f>
        <v>26477</v>
      </c>
      <c r="K4">
        <v>0</v>
      </c>
      <c r="L4">
        <v>0</v>
      </c>
      <c r="M4">
        <f t="shared" si="4"/>
        <v>-16.904169349181792</v>
      </c>
      <c r="N4">
        <f t="shared" si="1"/>
        <v>-16.904169349181792</v>
      </c>
      <c r="O4">
        <f t="shared" si="5"/>
        <v>-2.9320000000000004</v>
      </c>
      <c r="P4">
        <f t="shared" si="6"/>
        <v>17.344833333333334</v>
      </c>
      <c r="Q4">
        <f t="shared" si="7"/>
        <v>14.412833333333332</v>
      </c>
    </row>
    <row r="5" spans="1:17">
      <c r="A5" s="11" t="s">
        <v>249</v>
      </c>
      <c r="B5">
        <v>37434</v>
      </c>
      <c r="C5">
        <f>C4+B5</f>
        <v>69911</v>
      </c>
      <c r="D5">
        <f t="shared" si="2"/>
        <v>140000</v>
      </c>
      <c r="E5">
        <f t="shared" si="3"/>
        <v>166477</v>
      </c>
      <c r="F5">
        <v>560000</v>
      </c>
      <c r="H5">
        <v>600000</v>
      </c>
      <c r="I5">
        <f t="shared" si="0"/>
        <v>78.280235414761307</v>
      </c>
      <c r="J5">
        <f>J4+B5-K5-L5</f>
        <v>63911</v>
      </c>
      <c r="K5">
        <v>0</v>
      </c>
      <c r="L5">
        <v>0</v>
      </c>
      <c r="M5">
        <f t="shared" si="4"/>
        <v>22.485989055545211</v>
      </c>
      <c r="N5">
        <f t="shared" si="1"/>
        <v>4.8839038875269578</v>
      </c>
      <c r="O5">
        <f t="shared" si="5"/>
        <v>2.6738571428571429</v>
      </c>
      <c r="P5">
        <f t="shared" si="6"/>
        <v>11.891214285714288</v>
      </c>
      <c r="Q5">
        <f t="shared" si="7"/>
        <v>14.565071428571429</v>
      </c>
    </row>
    <row r="6" spans="1:17">
      <c r="A6" s="11" t="s">
        <v>250</v>
      </c>
      <c r="B6">
        <v>327767</v>
      </c>
      <c r="C6">
        <f>C5+B6</f>
        <v>397678</v>
      </c>
      <c r="D6">
        <f t="shared" si="2"/>
        <v>700000</v>
      </c>
      <c r="E6">
        <f t="shared" si="3"/>
        <v>763911</v>
      </c>
      <c r="F6">
        <v>771250</v>
      </c>
      <c r="G6">
        <v>18750</v>
      </c>
      <c r="H6">
        <v>800000</v>
      </c>
      <c r="I6">
        <f t="shared" si="0"/>
        <v>51.153806066969288</v>
      </c>
      <c r="J6">
        <f>J5+B6-K6-L6</f>
        <v>251678</v>
      </c>
      <c r="K6">
        <v>0</v>
      </c>
      <c r="L6">
        <v>140000</v>
      </c>
      <c r="M6">
        <f t="shared" si="4"/>
        <v>42.906438053647612</v>
      </c>
      <c r="N6">
        <f t="shared" si="1"/>
        <v>20.958161941440402</v>
      </c>
      <c r="O6">
        <f t="shared" si="5"/>
        <v>4.6823857142857142</v>
      </c>
      <c r="P6">
        <f t="shared" si="6"/>
        <v>10.913014285714286</v>
      </c>
      <c r="Q6">
        <f>((E6+B6-K6)/(D6))*10</f>
        <v>15.5954</v>
      </c>
    </row>
    <row r="7" spans="1:17">
      <c r="A7" s="11" t="s">
        <v>283</v>
      </c>
      <c r="B7">
        <v>1508937</v>
      </c>
      <c r="C7">
        <f>C6+B7</f>
        <v>1906615</v>
      </c>
      <c r="D7">
        <f>D6+F6+L6</f>
        <v>1611250</v>
      </c>
      <c r="E7">
        <f>E6+B6+F6+G6-K6</f>
        <v>1881678</v>
      </c>
      <c r="H7">
        <v>1963541</v>
      </c>
      <c r="I7">
        <f t="shared" si="0"/>
        <v>51.064477731957524</v>
      </c>
      <c r="J7">
        <f>J6+B7-K7-L7</f>
        <v>1760615</v>
      </c>
      <c r="K7">
        <v>0</v>
      </c>
      <c r="L7">
        <v>0</v>
      </c>
      <c r="M7">
        <f>(B7/E7)*100</f>
        <v>80.191031621775892</v>
      </c>
      <c r="N7">
        <f t="shared" si="1"/>
        <v>39.241900136247118</v>
      </c>
      <c r="O7">
        <f>(B7/D7)*10</f>
        <v>9.3650085337470905</v>
      </c>
      <c r="P7">
        <f>(E7/D7)*10</f>
        <v>11.678373933281614</v>
      </c>
      <c r="Q7" s="12">
        <f>((E7+B7-K7+J11)/(D7))*10</f>
        <v>22.036400310318072</v>
      </c>
    </row>
    <row r="9" spans="1:17">
      <c r="L9" s="2" t="s">
        <v>314</v>
      </c>
      <c r="M9" s="2"/>
      <c r="N9" s="2"/>
    </row>
    <row r="10" spans="1:17">
      <c r="J10" s="2" t="s">
        <v>308</v>
      </c>
      <c r="L10" s="2" t="s">
        <v>315</v>
      </c>
      <c r="M10" s="2" t="s">
        <v>326</v>
      </c>
      <c r="N10" s="2" t="s">
        <v>327</v>
      </c>
    </row>
    <row r="11" spans="1:17">
      <c r="J11">
        <v>160000</v>
      </c>
      <c r="L11">
        <v>2010</v>
      </c>
      <c r="M11">
        <f t="shared" ref="M11:M16" si="8">K2/(D2/10)</f>
        <v>3</v>
      </c>
      <c r="N11">
        <f t="shared" ref="N11:N16" si="9">L2/(D2/10)</f>
        <v>0</v>
      </c>
    </row>
    <row r="12" spans="1:17">
      <c r="L12">
        <v>2011</v>
      </c>
      <c r="M12">
        <f t="shared" si="8"/>
        <v>0</v>
      </c>
      <c r="N12">
        <f t="shared" si="9"/>
        <v>0</v>
      </c>
    </row>
    <row r="13" spans="1:17">
      <c r="L13">
        <v>2012</v>
      </c>
      <c r="M13">
        <f t="shared" si="8"/>
        <v>0</v>
      </c>
      <c r="N13">
        <f t="shared" si="9"/>
        <v>0</v>
      </c>
    </row>
    <row r="14" spans="1:17">
      <c r="L14">
        <v>2013</v>
      </c>
      <c r="M14">
        <f t="shared" si="8"/>
        <v>0</v>
      </c>
      <c r="N14">
        <f t="shared" si="9"/>
        <v>0</v>
      </c>
    </row>
    <row r="15" spans="1:17">
      <c r="L15">
        <v>2014</v>
      </c>
      <c r="M15">
        <f t="shared" si="8"/>
        <v>0</v>
      </c>
      <c r="N15">
        <f t="shared" si="9"/>
        <v>2</v>
      </c>
    </row>
    <row r="16" spans="1:17">
      <c r="L16">
        <v>2015</v>
      </c>
      <c r="M16">
        <f t="shared" si="8"/>
        <v>0</v>
      </c>
      <c r="N16">
        <f t="shared" si="9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F14" activeCellId="2" sqref="F2:F11 F13 F14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</cols>
  <sheetData>
    <row r="1" spans="1:8">
      <c r="A1" t="s">
        <v>9</v>
      </c>
      <c r="B1" t="s">
        <v>294</v>
      </c>
      <c r="C1" t="s">
        <v>325</v>
      </c>
      <c r="D1" t="s">
        <v>299</v>
      </c>
      <c r="E1" t="s">
        <v>298</v>
      </c>
      <c r="F1" t="s">
        <v>295</v>
      </c>
      <c r="G1" t="s">
        <v>302</v>
      </c>
      <c r="H1" t="s">
        <v>301</v>
      </c>
    </row>
    <row r="2" spans="1:8">
      <c r="A2" s="1">
        <v>40179</v>
      </c>
      <c r="B2" t="s">
        <v>296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8">
      <c r="A3" s="1">
        <v>40179</v>
      </c>
      <c r="B3" t="s">
        <v>297</v>
      </c>
      <c r="D3">
        <v>10000</v>
      </c>
      <c r="E3">
        <v>10</v>
      </c>
      <c r="F3">
        <f t="shared" ref="F3:F12" si="0">D3/E3</f>
        <v>1000</v>
      </c>
      <c r="G3">
        <f t="shared" ref="G3:G14" si="1">10*F3</f>
        <v>10000</v>
      </c>
    </row>
    <row r="4" spans="1:8">
      <c r="A4" s="1">
        <v>40909</v>
      </c>
      <c r="B4" t="s">
        <v>296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8">
      <c r="A5" s="1">
        <v>40909</v>
      </c>
      <c r="B5" t="s">
        <v>297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8">
      <c r="A6" s="1">
        <v>41275</v>
      </c>
      <c r="B6" t="s">
        <v>296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8">
      <c r="A7" s="1">
        <v>41275</v>
      </c>
      <c r="B7" t="s">
        <v>297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8">
      <c r="A8" s="1">
        <v>41640</v>
      </c>
      <c r="B8" t="s">
        <v>296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8">
      <c r="A9" s="1">
        <v>41640</v>
      </c>
      <c r="B9" t="s">
        <v>297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8">
      <c r="A10" s="1">
        <v>42005</v>
      </c>
      <c r="B10" t="s">
        <v>296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8">
      <c r="A11" s="1">
        <v>42005</v>
      </c>
      <c r="B11" t="s">
        <v>297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8">
      <c r="A12" s="1">
        <v>42005</v>
      </c>
      <c r="B12" t="s">
        <v>300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8">
      <c r="A13" s="1">
        <v>42111</v>
      </c>
      <c r="B13" t="s">
        <v>296</v>
      </c>
      <c r="C13">
        <v>70000</v>
      </c>
      <c r="E13">
        <v>10</v>
      </c>
      <c r="F13">
        <f>C13/E13</f>
        <v>7000</v>
      </c>
      <c r="G13">
        <f t="shared" si="1"/>
        <v>70000</v>
      </c>
    </row>
    <row r="14" spans="1:8">
      <c r="A14" s="1">
        <v>42111</v>
      </c>
      <c r="B14" t="s">
        <v>297</v>
      </c>
      <c r="C14">
        <v>70000</v>
      </c>
      <c r="E14">
        <v>10</v>
      </c>
      <c r="F14">
        <f>C14/E14</f>
        <v>7000</v>
      </c>
      <c r="G14">
        <f t="shared" si="1"/>
        <v>70000</v>
      </c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2015-04-20T07:24:37Z</dcterms:modified>
</cp:coreProperties>
</file>