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'老婆合資(投資)'!$A$1:$J$245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I212" i="1"/>
  <c r="I211"/>
  <c r="I209"/>
  <c r="I208"/>
  <c r="D7" i="5"/>
  <c r="E7"/>
  <c r="F13" i="6"/>
  <c r="G13" s="1"/>
  <c r="I207" i="1"/>
  <c r="I205"/>
  <c r="I206"/>
  <c r="I204"/>
  <c r="I203"/>
  <c r="I202"/>
  <c r="I201"/>
  <c r="I199"/>
  <c r="I200"/>
  <c r="I197"/>
  <c r="I198"/>
  <c r="I196"/>
  <c r="I195"/>
  <c r="I194"/>
  <c r="I191"/>
  <c r="I190"/>
  <c r="I189"/>
  <c r="I188"/>
  <c r="Q6" i="5"/>
  <c r="E3"/>
  <c r="E4"/>
  <c r="E5"/>
  <c r="E6"/>
  <c r="P7"/>
  <c r="D3"/>
  <c r="D4"/>
  <c r="D5"/>
  <c r="D6"/>
  <c r="L16"/>
  <c r="I244" i="1"/>
  <c r="I186"/>
  <c r="I187"/>
  <c r="I184"/>
  <c r="I185"/>
  <c r="I183"/>
  <c r="I181"/>
  <c r="I182"/>
  <c r="I178"/>
  <c r="I179"/>
  <c r="I180"/>
  <c r="I177"/>
  <c r="I176"/>
  <c r="I175"/>
  <c r="I174"/>
  <c r="I173"/>
  <c r="I172"/>
  <c r="I171"/>
  <c r="Q3" i="5"/>
  <c r="Q4"/>
  <c r="Q5"/>
  <c r="G14" i="6"/>
  <c r="G15"/>
  <c r="F15"/>
  <c r="F14"/>
  <c r="I169" i="1"/>
  <c r="I170"/>
  <c r="I168"/>
  <c r="I167"/>
  <c r="I166"/>
  <c r="I164"/>
  <c r="I165"/>
  <c r="Q2" i="5"/>
  <c r="I163" i="1"/>
  <c r="I162"/>
  <c r="I161"/>
  <c r="I160"/>
  <c r="Q12" i="5"/>
  <c r="Q13"/>
  <c r="Q14"/>
  <c r="Q15"/>
  <c r="P12"/>
  <c r="P13"/>
  <c r="P14"/>
  <c r="P15"/>
  <c r="P16"/>
  <c r="Q11"/>
  <c r="P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M7"/>
  <c r="N7" l="1"/>
  <c r="Q16"/>
  <c r="H13" i="6"/>
  <c r="J22" i="5"/>
  <c r="I7"/>
  <c r="Q7"/>
  <c r="L19"/>
</calcChain>
</file>

<file path=xl/sharedStrings.xml><?xml version="1.0" encoding="utf-8"?>
<sst xmlns="http://schemas.openxmlformats.org/spreadsheetml/2006/main" count="798" uniqueCount="362">
  <si>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</si>
  <si>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</si>
  <si>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</si>
  <si>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</si>
  <si>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</si>
  <si>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</si>
  <si>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</si>
  <si>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</si>
  <si>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</si>
  <si>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</si>
  <si>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</si>
  <si>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</si>
  <si>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</si>
  <si>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</si>
  <si>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</si>
  <si>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</si>
  <si>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</si>
  <si>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</si>
  <si>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</si>
  <si>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</si>
  <si>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</si>
  <si>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</si>
  <si>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</si>
  <si>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</si>
  <si>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</si>
  <si>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</si>
  <si>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</si>
  <si>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</si>
  <si>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</si>
  <si>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</si>
  <si>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</si>
  <si>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</si>
  <si>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</si>
  <si>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</si>
  <si>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</si>
  <si>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</si>
  <si>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</si>
  <si>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</si>
  <si>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</si>
  <si>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</si>
  <si>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</si>
  <si>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</si>
  <si>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</si>
  <si>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</si>
  <si>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</si>
  <si>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</si>
  <si>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</si>
  <si>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</si>
  <si>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</si>
  <si>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</si>
  <si>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</si>
  <si>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</si>
  <si>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</si>
  <si>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</si>
  <si>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</si>
  <si>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</si>
  <si>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</si>
  <si>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</si>
  <si>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</si>
  <si>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</si>
  <si>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</si>
  <si>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</si>
  <si>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</si>
  <si>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</si>
  <si>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</si>
  <si>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</si>
  <si>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</si>
  <si>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</si>
  <si>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</si>
  <si>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</si>
  <si>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</si>
  <si>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</si>
  <si>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</si>
  <si>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</si>
  <si>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</si>
  <si>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</si>
  <si>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</si>
  <si>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</si>
  <si>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</si>
  <si>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</si>
  <si>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</si>
  <si>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</si>
  <si>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</si>
  <si>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</si>
  <si>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</si>
  <si>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</si>
  <si>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</si>
  <si>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</si>
  <si>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</si>
  <si>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</si>
  <si>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</si>
  <si>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</si>
  <si>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</si>
  <si>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</si>
  <si>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</si>
  <si>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</si>
  <si>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</si>
  <si>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</si>
  <si>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</si>
  <si>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</si>
  <si>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</si>
  <si>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</si>
  <si>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</si>
  <si>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</si>
  <si>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</si>
  <si>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</si>
  <si>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</si>
  <si>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</si>
  <si>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</si>
  <si>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</si>
  <si>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</si>
  <si>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</si>
  <si>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</si>
  <si>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</si>
  <si>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</si>
  <si>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</si>
  <si>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</si>
  <si>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</si>
  <si>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</si>
  <si>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</si>
  <si>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</si>
  <si>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</si>
  <si>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</si>
  <si>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</si>
  <si>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</si>
  <si>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</si>
  <si>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</si>
  <si>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</si>
  <si>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</si>
  <si>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</si>
  <si>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</si>
  <si>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</si>
  <si>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</si>
  <si>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</si>
  <si>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</si>
  <si>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</si>
  <si>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</si>
  <si>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</si>
  <si>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</si>
  <si>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</si>
  <si>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</si>
  <si>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</si>
  <si>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</si>
  <si>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</si>
  <si>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</si>
  <si>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</si>
  <si>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</si>
  <si>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</si>
  <si>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</si>
  <si>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</si>
  <si>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</si>
  <si>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</si>
  <si>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</si>
  <si>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</si>
  <si>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</si>
  <si>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</si>
  <si>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</si>
  <si>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</si>
  <si>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</si>
  <si>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</si>
  <si>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</si>
  <si>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</si>
  <si>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</si>
  <si>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</si>
  <si>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</si>
  <si>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</si>
  <si>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</si>
  <si>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</si>
  <si>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</si>
  <si>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</si>
  <si>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</si>
  <si>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</si>
  <si>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</si>
  <si>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</si>
  <si>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</si>
  <si>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</si>
  <si>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</si>
  <si>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</si>
  <si>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</si>
  <si>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</si>
  <si>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</si>
  <si>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</si>
  <si>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</si>
  <si>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</si>
  <si>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</si>
  <si>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</si>
  <si>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</si>
  <si>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</si>
  <si>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</si>
  <si>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</si>
  <si>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</si>
  <si>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</si>
  <si>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</si>
  <si>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</si>
  <si>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</si>
  <si>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</si>
  <si>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</si>
  <si>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</si>
  <si>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</si>
  <si>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</si>
  <si>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</si>
  <si>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</si>
  <si>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</si>
  <si>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</si>
  <si>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</si>
  <si>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</si>
  <si>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</si>
  <si>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</si>
  <si>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</si>
  <si>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</si>
  <si>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</si>
  <si>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</si>
  <si>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</si>
  <si>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</si>
  <si>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</si>
  <si>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</si>
  <si>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</si>
  <si>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</si>
  <si>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</si>
  <si>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</si>
  <si>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</si>
  <si>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</si>
  <si>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</si>
  <si>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</si>
  <si>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</si>
  <si>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</si>
  <si>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</si>
  <si>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</si>
  <si>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</si>
  <si>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</si>
  <si>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</si>
  <si>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</si>
  <si>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</si>
  <si>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</si>
  <si>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</si>
  <si>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</si>
  <si>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</si>
  <si>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</si>
  <si>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</si>
  <si>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</si>
  <si>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</si>
  <si>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</si>
  <si>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</si>
  <si>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</si>
  <si>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</si>
  <si>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</si>
  <si>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</si>
  <si>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</si>
  <si>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</si>
  <si>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</si>
  <si>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</si>
  <si>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</si>
  <si>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</si>
  <si>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</si>
  <si>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</si>
  <si>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</si>
  <si>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</si>
  <si>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</si>
  <si>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</si>
  <si>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</si>
  <si>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</si>
  <si>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</si>
  <si>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</si>
  <si>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</si>
  <si>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</si>
  <si>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</si>
  <si>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</si>
  <si>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</si>
  <si>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</si>
  <si>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</si>
  <si>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</si>
  <si>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</si>
  <si>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</si>
  <si>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</si>
  <si>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</si>
  <si>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</si>
  <si>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</si>
  <si>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</si>
  <si>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</si>
  <si>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</si>
  <si>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</si>
  <si>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</si>
  <si>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</si>
  <si>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</si>
  <si>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</si>
  <si>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</si>
  <si>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</si>
  <si>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</si>
  <si>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</si>
  <si>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</si>
  <si>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</si>
  <si>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</si>
  <si>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</si>
  <si>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</si>
  <si>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</si>
  <si>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</si>
  <si>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</si>
  <si>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</si>
  <si>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</si>
  <si>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</si>
  <si>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</si>
  <si>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</si>
  <si>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</si>
  <si>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</si>
  <si>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</si>
  <si>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</si>
  <si>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</si>
  <si>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</si>
  <si>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</si>
  <si>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</si>
  <si>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</si>
  <si>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</si>
  <si>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</si>
  <si>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</si>
  <si>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</si>
  <si>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</si>
  <si>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</si>
  <si>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</si>
  <si>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</si>
  <si>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</si>
  <si>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</si>
  <si>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</si>
  <si>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</si>
  <si>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</si>
  <si>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</si>
  <si>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</si>
  <si>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</si>
  <si>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</si>
  <si>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</si>
  <si>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</si>
  <si>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</si>
  <si>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</si>
  <si>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</si>
  <si>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</si>
  <si>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</si>
  <si>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 (買進23張可轉債602051, 賣出40張現股573071)  多出564股</t>
    <phoneticPr fontId="1" type="noConversion"/>
  </si>
  <si>
    <t>(4912聯德)0.054張 (買進4張可轉債604516, 賣出7張現股603466)  多出54股</t>
    <phoneticPr fontId="1" type="noConversion"/>
  </si>
  <si>
    <t>(4912聯德)3.52734  (可轉債2張 3527.34股)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</si>
  <si>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</si>
  <si>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</si>
  <si>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</si>
  <si>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2015 信貸利息手續成本大約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</si>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</sst>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1632528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2030206</c:v>
                </c:pt>
              </c:numCache>
            </c:numRef>
          </c:val>
        </c:ser>
        <c:marker val="1"/>
        <c:axId val="53580544"/>
        <c:axId val="53582080"/>
      </c:lineChart>
      <c:catAx>
        <c:axId val="53580544"/>
        <c:scaling>
          <c:orientation val="minMax"/>
        </c:scaling>
        <c:axPos val="b"/>
        <c:tickLblPos val="nextTo"/>
        <c:crossAx val="53582080"/>
        <c:crosses val="autoZero"/>
        <c:auto val="1"/>
        <c:lblAlgn val="ctr"/>
        <c:lblOffset val="100"/>
      </c:catAx>
      <c:valAx>
        <c:axId val="53582080"/>
        <c:scaling>
          <c:orientation val="minMax"/>
        </c:scaling>
        <c:axPos val="l"/>
        <c:majorGridlines/>
        <c:numFmt formatCode="General" sourceLinked="1"/>
        <c:tickLblPos val="nextTo"/>
        <c:crossAx val="535805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J289"/>
  <sheetViews>
    <sheetView tabSelected="1" topLeftCell="A227" zoomScale="85" zoomScaleNormal="85" workbookViewId="0">
      <selection activeCell="A240" sqref="A240"/>
    </sheetView>
  </sheetViews>
  <sheetFormatPr defaultRowHeight="16.5"/>
  <cols>
    <col min="1" max="1" width="11.375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275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278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282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276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288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289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290</v>
      </c>
    </row>
    <row r="132" spans="1:10" hidden="1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301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302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91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276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306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307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307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300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308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314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313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331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330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317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317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323</v>
      </c>
    </row>
    <row r="172" spans="1:10">
      <c r="A172" s="1">
        <v>42115</v>
      </c>
      <c r="B172">
        <v>105089</v>
      </c>
      <c r="C172" s="1">
        <v>42121</v>
      </c>
      <c r="D172">
        <v>104098</v>
      </c>
      <c r="E172" t="s">
        <v>7</v>
      </c>
      <c r="I172">
        <f t="shared" si="2"/>
        <v>-991</v>
      </c>
      <c r="J172" t="s">
        <v>316</v>
      </c>
    </row>
    <row r="173" spans="1:10">
      <c r="A173" s="1">
        <v>42096</v>
      </c>
      <c r="B173">
        <v>800674</v>
      </c>
      <c r="C173" s="1">
        <v>42122</v>
      </c>
      <c r="D173">
        <v>804312</v>
      </c>
      <c r="E173" t="s">
        <v>7</v>
      </c>
      <c r="I173">
        <f t="shared" si="2"/>
        <v>3638</v>
      </c>
      <c r="J173" t="s">
        <v>327</v>
      </c>
    </row>
    <row r="174" spans="1:10">
      <c r="A174" s="1">
        <v>42115</v>
      </c>
      <c r="B174">
        <v>105089</v>
      </c>
      <c r="C174" s="1">
        <v>42123</v>
      </c>
      <c r="D174">
        <v>102603</v>
      </c>
      <c r="E174" t="s">
        <v>7</v>
      </c>
      <c r="I174">
        <f t="shared" si="2"/>
        <v>-2486</v>
      </c>
      <c r="J174" t="s">
        <v>316</v>
      </c>
    </row>
    <row r="175" spans="1:10">
      <c r="A175" s="1">
        <v>42090</v>
      </c>
      <c r="B175">
        <v>113096</v>
      </c>
      <c r="C175" s="1">
        <v>42128</v>
      </c>
      <c r="D175">
        <v>110075</v>
      </c>
      <c r="E175" t="s">
        <v>7</v>
      </c>
      <c r="I175">
        <f t="shared" si="2"/>
        <v>-3021</v>
      </c>
      <c r="J175" t="s">
        <v>316</v>
      </c>
    </row>
    <row r="176" spans="1:10">
      <c r="A176" s="1">
        <v>41989</v>
      </c>
      <c r="B176">
        <v>316468</v>
      </c>
      <c r="C176" s="1">
        <v>42137</v>
      </c>
      <c r="D176">
        <v>404339</v>
      </c>
      <c r="E176" t="s">
        <v>7</v>
      </c>
      <c r="I176">
        <f t="shared" si="2"/>
        <v>87871</v>
      </c>
      <c r="J176" t="s">
        <v>332</v>
      </c>
    </row>
    <row r="177" spans="1:10">
      <c r="A177" s="1">
        <v>42138</v>
      </c>
      <c r="B177">
        <v>384328</v>
      </c>
      <c r="C177" s="1">
        <v>42142</v>
      </c>
      <c r="D177">
        <v>389992</v>
      </c>
      <c r="E177" t="s">
        <v>7</v>
      </c>
      <c r="I177">
        <f t="shared" si="2"/>
        <v>5664</v>
      </c>
      <c r="J177" t="s">
        <v>333</v>
      </c>
    </row>
    <row r="178" spans="1:10">
      <c r="A178" s="1">
        <v>42123</v>
      </c>
      <c r="B178">
        <v>85473</v>
      </c>
      <c r="C178" s="1">
        <v>42152</v>
      </c>
      <c r="D178">
        <v>85669</v>
      </c>
      <c r="E178" t="s">
        <v>7</v>
      </c>
      <c r="I178">
        <f t="shared" si="2"/>
        <v>196</v>
      </c>
      <c r="J178" t="s">
        <v>221</v>
      </c>
    </row>
    <row r="179" spans="1:10">
      <c r="A179" s="1">
        <v>42143</v>
      </c>
      <c r="B179">
        <v>240304</v>
      </c>
      <c r="C179" s="1">
        <v>42152</v>
      </c>
      <c r="D179">
        <v>257005</v>
      </c>
      <c r="E179" t="s">
        <v>7</v>
      </c>
      <c r="I179">
        <f t="shared" si="2"/>
        <v>16701</v>
      </c>
      <c r="J179" t="s">
        <v>334</v>
      </c>
    </row>
    <row r="180" spans="1:10">
      <c r="A180" s="1">
        <v>42144</v>
      </c>
      <c r="B180">
        <v>85072</v>
      </c>
      <c r="C180" s="1">
        <v>42152</v>
      </c>
      <c r="D180">
        <v>85669</v>
      </c>
      <c r="E180" t="s">
        <v>7</v>
      </c>
      <c r="I180">
        <f t="shared" si="2"/>
        <v>597</v>
      </c>
      <c r="J180" t="s">
        <v>221</v>
      </c>
    </row>
    <row r="181" spans="1:10">
      <c r="A181" s="1">
        <v>42129</v>
      </c>
      <c r="B181">
        <v>86073</v>
      </c>
      <c r="C181" s="1">
        <v>42159</v>
      </c>
      <c r="D181">
        <v>86168</v>
      </c>
      <c r="E181" t="s">
        <v>7</v>
      </c>
      <c r="I181">
        <f t="shared" si="2"/>
        <v>95</v>
      </c>
      <c r="J181" t="s">
        <v>221</v>
      </c>
    </row>
    <row r="182" spans="1:10">
      <c r="A182" s="1">
        <v>42156</v>
      </c>
      <c r="B182" s="5">
        <v>34079</v>
      </c>
      <c r="C182" s="4">
        <v>42159</v>
      </c>
      <c r="D182" s="5">
        <v>34418</v>
      </c>
      <c r="E182" t="s">
        <v>7</v>
      </c>
      <c r="I182">
        <f t="shared" si="2"/>
        <v>339</v>
      </c>
      <c r="J182" t="s">
        <v>339</v>
      </c>
    </row>
    <row r="183" spans="1:10">
      <c r="A183" s="1">
        <v>42142</v>
      </c>
      <c r="B183">
        <v>78967</v>
      </c>
      <c r="C183" s="1">
        <v>42160</v>
      </c>
      <c r="D183">
        <v>84175</v>
      </c>
      <c r="E183" t="s">
        <v>7</v>
      </c>
      <c r="I183">
        <f t="shared" si="2"/>
        <v>5208</v>
      </c>
      <c r="J183" t="s">
        <v>221</v>
      </c>
    </row>
    <row r="184" spans="1:10">
      <c r="A184" s="1">
        <v>42156</v>
      </c>
      <c r="B184" s="5">
        <v>33228</v>
      </c>
      <c r="C184" s="4">
        <v>42164</v>
      </c>
      <c r="D184" s="5">
        <v>36360</v>
      </c>
      <c r="E184" t="s">
        <v>7</v>
      </c>
      <c r="I184">
        <f t="shared" si="2"/>
        <v>3132</v>
      </c>
      <c r="J184" t="s">
        <v>339</v>
      </c>
    </row>
    <row r="185" spans="1:10">
      <c r="A185" s="1">
        <v>42160</v>
      </c>
      <c r="B185" s="5">
        <v>68658</v>
      </c>
      <c r="C185" s="4">
        <v>42164</v>
      </c>
      <c r="D185" s="5">
        <v>72919</v>
      </c>
      <c r="E185" t="s">
        <v>7</v>
      </c>
      <c r="I185">
        <f t="shared" si="2"/>
        <v>4261</v>
      </c>
      <c r="J185" t="s">
        <v>351</v>
      </c>
    </row>
    <row r="186" spans="1:10">
      <c r="A186" s="1">
        <v>42165</v>
      </c>
      <c r="B186" s="5">
        <v>71460</v>
      </c>
      <c r="C186" s="4">
        <v>42167</v>
      </c>
      <c r="D186" s="5">
        <v>81585</v>
      </c>
      <c r="E186" t="s">
        <v>7</v>
      </c>
      <c r="I186">
        <f t="shared" si="2"/>
        <v>10125</v>
      </c>
      <c r="J186" t="s">
        <v>351</v>
      </c>
    </row>
    <row r="187" spans="1:10">
      <c r="A187" s="1">
        <v>42165</v>
      </c>
      <c r="B187" s="5">
        <v>36030</v>
      </c>
      <c r="C187" s="4">
        <v>42167</v>
      </c>
      <c r="D187" s="5">
        <v>39846</v>
      </c>
      <c r="E187" t="s">
        <v>7</v>
      </c>
      <c r="I187">
        <f t="shared" si="2"/>
        <v>3816</v>
      </c>
      <c r="J187" t="s">
        <v>339</v>
      </c>
    </row>
    <row r="188" spans="1:10">
      <c r="A188" s="1">
        <v>42167</v>
      </c>
      <c r="B188">
        <v>83871</v>
      </c>
      <c r="C188" s="1">
        <v>42170</v>
      </c>
      <c r="D188">
        <v>84574</v>
      </c>
      <c r="E188" t="s">
        <v>7</v>
      </c>
      <c r="I188">
        <f t="shared" si="2"/>
        <v>703</v>
      </c>
      <c r="J188" t="s">
        <v>221</v>
      </c>
    </row>
    <row r="189" spans="1:10">
      <c r="A189" s="1">
        <v>42172</v>
      </c>
      <c r="B189">
        <v>84071</v>
      </c>
      <c r="C189" s="1">
        <v>42177</v>
      </c>
      <c r="D189">
        <v>84075</v>
      </c>
      <c r="E189" t="s">
        <v>7</v>
      </c>
      <c r="I189">
        <f t="shared" si="2"/>
        <v>4</v>
      </c>
      <c r="J189" t="s">
        <v>221</v>
      </c>
    </row>
    <row r="190" spans="1:10">
      <c r="A190" s="1">
        <v>42178</v>
      </c>
      <c r="B190">
        <v>167743</v>
      </c>
      <c r="C190" s="1">
        <v>42178</v>
      </c>
      <c r="D190">
        <v>167951</v>
      </c>
      <c r="E190" t="s">
        <v>7</v>
      </c>
      <c r="I190">
        <f t="shared" si="2"/>
        <v>208</v>
      </c>
      <c r="J190" t="s">
        <v>352</v>
      </c>
    </row>
    <row r="191" spans="1:10">
      <c r="A191" s="1">
        <v>42181</v>
      </c>
      <c r="B191" s="5">
        <v>37782</v>
      </c>
      <c r="C191" s="4">
        <v>42181</v>
      </c>
      <c r="D191" s="5">
        <v>38154</v>
      </c>
      <c r="E191" t="s">
        <v>7</v>
      </c>
      <c r="I191">
        <f t="shared" si="2"/>
        <v>372</v>
      </c>
      <c r="J191" t="s">
        <v>339</v>
      </c>
    </row>
    <row r="192" spans="1:10">
      <c r="A192" s="1">
        <v>41964</v>
      </c>
      <c r="C192" s="1">
        <v>42185</v>
      </c>
      <c r="I192">
        <v>-10196</v>
      </c>
      <c r="J192" s="12" t="s">
        <v>353</v>
      </c>
    </row>
    <row r="193" spans="1:10">
      <c r="A193" s="1">
        <v>41956</v>
      </c>
      <c r="C193" s="1">
        <v>42186</v>
      </c>
      <c r="I193">
        <v>-19427</v>
      </c>
      <c r="J193" s="12" t="s">
        <v>354</v>
      </c>
    </row>
    <row r="194" spans="1:10">
      <c r="A194" s="1">
        <v>42186</v>
      </c>
      <c r="B194">
        <v>82270</v>
      </c>
      <c r="C194" s="1">
        <v>42191</v>
      </c>
      <c r="D194">
        <v>83179</v>
      </c>
      <c r="E194" t="s">
        <v>7</v>
      </c>
      <c r="I194">
        <f>D194-B194</f>
        <v>909</v>
      </c>
      <c r="J194" t="s">
        <v>221</v>
      </c>
    </row>
    <row r="195" spans="1:10">
      <c r="A195" s="1">
        <v>42184</v>
      </c>
      <c r="B195" s="5">
        <v>73862</v>
      </c>
      <c r="C195" s="4">
        <v>42191</v>
      </c>
      <c r="D195" s="5">
        <v>74513</v>
      </c>
      <c r="E195" t="s">
        <v>7</v>
      </c>
      <c r="I195">
        <f>D195-B195</f>
        <v>651</v>
      </c>
      <c r="J195" t="s">
        <v>351</v>
      </c>
    </row>
    <row r="196" spans="1:10">
      <c r="A196" s="1">
        <v>42185</v>
      </c>
      <c r="B196">
        <v>163138</v>
      </c>
      <c r="C196" s="1">
        <v>42191</v>
      </c>
      <c r="D196">
        <v>165361</v>
      </c>
      <c r="E196" t="s">
        <v>7</v>
      </c>
      <c r="I196">
        <f>D196-B196</f>
        <v>2223</v>
      </c>
      <c r="J196" t="s">
        <v>221</v>
      </c>
    </row>
    <row r="197" spans="1:10">
      <c r="A197" s="1">
        <v>42142</v>
      </c>
      <c r="B197">
        <v>78967</v>
      </c>
      <c r="C197" s="1">
        <v>42202</v>
      </c>
      <c r="D197">
        <v>79792</v>
      </c>
      <c r="E197" t="s">
        <v>7</v>
      </c>
      <c r="I197">
        <f t="shared" ref="I197:I209" si="3">D197-B197</f>
        <v>825</v>
      </c>
      <c r="J197" t="s">
        <v>221</v>
      </c>
    </row>
    <row r="198" spans="1:10">
      <c r="A198" s="1">
        <v>42194</v>
      </c>
      <c r="B198">
        <v>79067</v>
      </c>
      <c r="C198" s="1">
        <v>42202</v>
      </c>
      <c r="D198">
        <v>79792</v>
      </c>
      <c r="E198" t="s">
        <v>7</v>
      </c>
      <c r="I198">
        <f t="shared" si="3"/>
        <v>725</v>
      </c>
      <c r="J198" t="s">
        <v>221</v>
      </c>
    </row>
    <row r="199" spans="1:10">
      <c r="A199" s="1">
        <v>42194</v>
      </c>
      <c r="B199" s="5">
        <v>32828</v>
      </c>
      <c r="C199" s="4">
        <v>42214</v>
      </c>
      <c r="D199" s="5">
        <v>32027</v>
      </c>
      <c r="E199" t="s">
        <v>7</v>
      </c>
      <c r="I199">
        <f t="shared" si="3"/>
        <v>-801</v>
      </c>
      <c r="J199" t="s">
        <v>339</v>
      </c>
    </row>
    <row r="200" spans="1:10">
      <c r="A200" s="1">
        <v>42213</v>
      </c>
      <c r="B200" s="5">
        <v>31226</v>
      </c>
      <c r="C200" s="4">
        <v>42214</v>
      </c>
      <c r="D200" s="5">
        <v>31977</v>
      </c>
      <c r="E200" t="s">
        <v>7</v>
      </c>
      <c r="I200">
        <f t="shared" si="3"/>
        <v>751</v>
      </c>
      <c r="J200" t="s">
        <v>339</v>
      </c>
    </row>
    <row r="201" spans="1:10">
      <c r="A201" s="1">
        <v>42201</v>
      </c>
      <c r="B201">
        <v>63854</v>
      </c>
      <c r="C201" s="1">
        <v>42215</v>
      </c>
      <c r="D201">
        <v>64750</v>
      </c>
      <c r="E201" t="s">
        <v>7</v>
      </c>
      <c r="I201">
        <f t="shared" si="3"/>
        <v>896</v>
      </c>
      <c r="J201" t="s">
        <v>357</v>
      </c>
    </row>
    <row r="202" spans="1:10">
      <c r="A202" s="1">
        <v>42216</v>
      </c>
      <c r="B202">
        <v>59400</v>
      </c>
      <c r="C202" s="1">
        <v>42216</v>
      </c>
      <c r="D202">
        <v>60865</v>
      </c>
      <c r="E202" t="s">
        <v>7</v>
      </c>
      <c r="I202">
        <f t="shared" si="3"/>
        <v>1465</v>
      </c>
      <c r="J202" t="s">
        <v>359</v>
      </c>
    </row>
    <row r="203" spans="1:10">
      <c r="A203" s="1">
        <v>42216</v>
      </c>
      <c r="B203">
        <v>63754</v>
      </c>
      <c r="C203" s="1">
        <v>42216</v>
      </c>
      <c r="D203">
        <v>64152</v>
      </c>
      <c r="E203" t="s">
        <v>7</v>
      </c>
      <c r="I203">
        <f t="shared" si="3"/>
        <v>398</v>
      </c>
      <c r="J203" t="s">
        <v>357</v>
      </c>
    </row>
    <row r="204" spans="1:10">
      <c r="A204" s="1">
        <v>42216</v>
      </c>
      <c r="B204">
        <v>70360</v>
      </c>
      <c r="C204" s="1">
        <v>42219</v>
      </c>
      <c r="D204">
        <v>71325</v>
      </c>
      <c r="E204" t="s">
        <v>7</v>
      </c>
      <c r="I204">
        <f t="shared" si="3"/>
        <v>965</v>
      </c>
      <c r="J204" t="s">
        <v>221</v>
      </c>
    </row>
    <row r="205" spans="1:10">
      <c r="A205" s="1">
        <v>42201</v>
      </c>
      <c r="B205">
        <v>67958</v>
      </c>
      <c r="C205" s="1">
        <v>42221</v>
      </c>
      <c r="D205">
        <v>66046</v>
      </c>
      <c r="E205" t="s">
        <v>7</v>
      </c>
      <c r="I205">
        <f t="shared" si="3"/>
        <v>-1912</v>
      </c>
      <c r="J205" t="s">
        <v>357</v>
      </c>
    </row>
    <row r="206" spans="1:10">
      <c r="A206" s="1">
        <v>42221</v>
      </c>
      <c r="B206">
        <v>60151</v>
      </c>
      <c r="C206" s="1">
        <v>42221</v>
      </c>
      <c r="D206">
        <v>60368</v>
      </c>
      <c r="E206" t="s">
        <v>7</v>
      </c>
      <c r="I206">
        <f t="shared" si="3"/>
        <v>217</v>
      </c>
      <c r="J206" t="s">
        <v>221</v>
      </c>
    </row>
    <row r="207" spans="1:10">
      <c r="A207" s="1">
        <v>42201</v>
      </c>
      <c r="B207">
        <v>137116</v>
      </c>
      <c r="C207" s="1">
        <v>42222</v>
      </c>
      <c r="D207">
        <v>141954</v>
      </c>
      <c r="E207" t="s">
        <v>7</v>
      </c>
      <c r="I207">
        <f t="shared" si="3"/>
        <v>4838</v>
      </c>
      <c r="J207" t="s">
        <v>360</v>
      </c>
    </row>
    <row r="208" spans="1:10">
      <c r="A208" s="1">
        <v>42223</v>
      </c>
      <c r="B208">
        <v>173047</v>
      </c>
      <c r="C208" s="1">
        <v>42223</v>
      </c>
      <c r="D208">
        <v>175921</v>
      </c>
      <c r="E208" t="s">
        <v>7</v>
      </c>
      <c r="I208">
        <f t="shared" si="3"/>
        <v>2874</v>
      </c>
      <c r="J208" t="s">
        <v>334</v>
      </c>
    </row>
    <row r="209" spans="1:10">
      <c r="A209" s="1">
        <v>42220</v>
      </c>
      <c r="B209">
        <v>60651</v>
      </c>
      <c r="C209" s="1">
        <v>42226</v>
      </c>
      <c r="D209">
        <v>58674</v>
      </c>
      <c r="E209" t="s">
        <v>7</v>
      </c>
      <c r="I209">
        <f t="shared" si="3"/>
        <v>-1977</v>
      </c>
      <c r="J209" t="s">
        <v>359</v>
      </c>
    </row>
    <row r="210" spans="1:10">
      <c r="A210" s="1">
        <v>42227</v>
      </c>
      <c r="C210" s="1"/>
      <c r="I210">
        <v>3120</v>
      </c>
      <c r="J210" t="s">
        <v>234</v>
      </c>
    </row>
    <row r="211" spans="1:10">
      <c r="A211" s="1">
        <v>42221</v>
      </c>
      <c r="B211">
        <v>60051</v>
      </c>
      <c r="C211" s="1">
        <v>42228</v>
      </c>
      <c r="D211">
        <v>60666</v>
      </c>
      <c r="E211" t="s">
        <v>7</v>
      </c>
      <c r="I211">
        <f>D211-B211</f>
        <v>615</v>
      </c>
      <c r="J211" t="s">
        <v>221</v>
      </c>
    </row>
    <row r="212" spans="1:10">
      <c r="A212" s="1">
        <v>42205</v>
      </c>
      <c r="B212">
        <v>33128</v>
      </c>
      <c r="C212" s="1">
        <v>42229</v>
      </c>
      <c r="D212">
        <v>32027</v>
      </c>
      <c r="E212" t="s">
        <v>7</v>
      </c>
      <c r="I212">
        <f>D212-B212</f>
        <v>-1101</v>
      </c>
      <c r="J212" t="s">
        <v>219</v>
      </c>
    </row>
    <row r="213" spans="1:10">
      <c r="A213" s="1">
        <v>42111</v>
      </c>
      <c r="B213">
        <v>99484</v>
      </c>
      <c r="C213" s="1"/>
      <c r="E213" t="s">
        <v>7</v>
      </c>
      <c r="J213" t="s">
        <v>324</v>
      </c>
    </row>
    <row r="214" spans="1:10">
      <c r="A214" s="1">
        <v>42096</v>
      </c>
      <c r="B214">
        <v>1413154</v>
      </c>
      <c r="C214" s="1"/>
      <c r="E214" t="s">
        <v>7</v>
      </c>
      <c r="J214" t="s">
        <v>328</v>
      </c>
    </row>
    <row r="215" spans="1:10">
      <c r="A215" s="1">
        <v>42115</v>
      </c>
      <c r="B215">
        <v>1031076</v>
      </c>
      <c r="C215" s="1"/>
      <c r="E215" t="s">
        <v>7</v>
      </c>
      <c r="J215" t="s">
        <v>325</v>
      </c>
    </row>
    <row r="216" spans="1:10">
      <c r="A216" s="1">
        <v>42116</v>
      </c>
      <c r="B216">
        <v>1310819</v>
      </c>
      <c r="C216" s="1"/>
      <c r="E216" t="s">
        <v>7</v>
      </c>
      <c r="J216" t="s">
        <v>326</v>
      </c>
    </row>
    <row r="217" spans="1:10">
      <c r="A217" s="1">
        <v>42121</v>
      </c>
      <c r="B217">
        <v>87875</v>
      </c>
      <c r="C217" s="1"/>
      <c r="E217" t="s">
        <v>7</v>
      </c>
      <c r="J217" t="s">
        <v>221</v>
      </c>
    </row>
    <row r="218" spans="1:10">
      <c r="A218" s="1">
        <v>42122</v>
      </c>
      <c r="B218">
        <v>810692</v>
      </c>
      <c r="C218" s="1"/>
      <c r="E218" t="s">
        <v>7</v>
      </c>
      <c r="J218" t="s">
        <v>329</v>
      </c>
    </row>
    <row r="219" spans="1:10">
      <c r="A219" s="1">
        <v>42128</v>
      </c>
      <c r="B219">
        <v>86874</v>
      </c>
      <c r="C219" s="1"/>
      <c r="E219" t="s">
        <v>7</v>
      </c>
      <c r="J219" t="s">
        <v>221</v>
      </c>
    </row>
    <row r="220" spans="1:10">
      <c r="A220" s="1">
        <v>42144</v>
      </c>
      <c r="B220">
        <v>28980</v>
      </c>
      <c r="C220" s="1"/>
      <c r="E220" t="s">
        <v>7</v>
      </c>
      <c r="J220" t="s">
        <v>335</v>
      </c>
    </row>
    <row r="221" spans="1:10">
      <c r="A221" s="1">
        <v>42150</v>
      </c>
      <c r="B221">
        <v>1050</v>
      </c>
      <c r="C221" s="1"/>
      <c r="E221" t="s">
        <v>7</v>
      </c>
      <c r="J221" t="s">
        <v>336</v>
      </c>
    </row>
    <row r="222" spans="1:10">
      <c r="A222" s="1">
        <v>42152</v>
      </c>
      <c r="B222">
        <v>300256</v>
      </c>
      <c r="C222" s="1"/>
      <c r="E222" t="s">
        <v>7</v>
      </c>
      <c r="J222" t="s">
        <v>337</v>
      </c>
    </row>
    <row r="223" spans="1:10">
      <c r="A223" s="1">
        <v>42156</v>
      </c>
      <c r="B223">
        <v>22340</v>
      </c>
      <c r="C223" s="1"/>
      <c r="E223" t="s">
        <v>7</v>
      </c>
      <c r="J223" t="s">
        <v>338</v>
      </c>
    </row>
    <row r="224" spans="1:10">
      <c r="A224" s="1">
        <v>42159</v>
      </c>
      <c r="B224">
        <v>85172</v>
      </c>
      <c r="C224" s="1"/>
      <c r="E224" t="s">
        <v>7</v>
      </c>
      <c r="J224" t="s">
        <v>221</v>
      </c>
    </row>
    <row r="225" spans="1:10">
      <c r="A225" s="1">
        <v>42177</v>
      </c>
      <c r="B225">
        <v>84071</v>
      </c>
      <c r="C225" s="1"/>
      <c r="E225" t="s">
        <v>7</v>
      </c>
      <c r="J225" t="s">
        <v>221</v>
      </c>
    </row>
    <row r="226" spans="1:10">
      <c r="A226" s="1">
        <v>42192</v>
      </c>
      <c r="B226">
        <v>332684</v>
      </c>
      <c r="C226" s="1"/>
      <c r="E226" t="s">
        <v>7</v>
      </c>
      <c r="J226" t="s">
        <v>355</v>
      </c>
    </row>
    <row r="227" spans="1:10">
      <c r="A227" s="1">
        <v>42192</v>
      </c>
      <c r="B227">
        <v>80869</v>
      </c>
      <c r="C227" s="1"/>
      <c r="E227" t="s">
        <v>7</v>
      </c>
      <c r="J227" t="s">
        <v>221</v>
      </c>
    </row>
    <row r="228" spans="1:10">
      <c r="A228" s="1">
        <v>42200</v>
      </c>
      <c r="B228">
        <v>4302</v>
      </c>
      <c r="C228" s="1"/>
      <c r="E228" t="s">
        <v>7</v>
      </c>
      <c r="J228" t="s">
        <v>356</v>
      </c>
    </row>
    <row r="229" spans="1:10">
      <c r="A229" s="1">
        <v>42219</v>
      </c>
      <c r="B229">
        <v>70360</v>
      </c>
      <c r="C229" s="1"/>
      <c r="E229" t="s">
        <v>7</v>
      </c>
      <c r="J229" t="s">
        <v>221</v>
      </c>
    </row>
    <row r="230" spans="1:10">
      <c r="A230" s="1">
        <v>42170</v>
      </c>
      <c r="B230" s="5">
        <v>37732</v>
      </c>
      <c r="C230" s="4"/>
      <c r="D230" s="5"/>
      <c r="E230" t="s">
        <v>7</v>
      </c>
      <c r="J230" t="s">
        <v>339</v>
      </c>
    </row>
    <row r="231" spans="1:10">
      <c r="A231" s="1">
        <v>42170</v>
      </c>
      <c r="B231" s="5">
        <v>76965</v>
      </c>
      <c r="C231" s="4"/>
      <c r="D231" s="5"/>
      <c r="E231" t="s">
        <v>7</v>
      </c>
      <c r="J231" t="s">
        <v>351</v>
      </c>
    </row>
    <row r="232" spans="1:10">
      <c r="A232" s="1">
        <v>42193</v>
      </c>
      <c r="B232" s="5">
        <v>36080</v>
      </c>
      <c r="C232" s="4"/>
      <c r="D232" s="5"/>
      <c r="E232" t="s">
        <v>7</v>
      </c>
      <c r="J232" t="s">
        <v>339</v>
      </c>
    </row>
    <row r="233" spans="1:10">
      <c r="A233" s="1">
        <v>42193</v>
      </c>
      <c r="B233" s="5">
        <v>34779</v>
      </c>
      <c r="C233" s="4"/>
      <c r="D233" s="5"/>
      <c r="E233" t="s">
        <v>7</v>
      </c>
      <c r="J233" t="s">
        <v>339</v>
      </c>
    </row>
    <row r="234" spans="1:10">
      <c r="A234" s="1">
        <v>42194</v>
      </c>
      <c r="B234" s="5">
        <v>140118</v>
      </c>
      <c r="C234" s="4"/>
      <c r="D234" s="5"/>
      <c r="E234" t="s">
        <v>141</v>
      </c>
      <c r="J234" t="s">
        <v>358</v>
      </c>
    </row>
    <row r="235" spans="1:10">
      <c r="A235" s="1">
        <v>42226</v>
      </c>
      <c r="B235" s="5">
        <v>33778</v>
      </c>
      <c r="C235" s="4"/>
      <c r="D235" s="5"/>
      <c r="E235" t="s">
        <v>7</v>
      </c>
      <c r="J235" t="s">
        <v>339</v>
      </c>
    </row>
    <row r="236" spans="1:10">
      <c r="A236" s="1">
        <v>42226</v>
      </c>
      <c r="B236" s="5">
        <v>69259</v>
      </c>
      <c r="C236" s="4"/>
      <c r="D236" s="5"/>
      <c r="E236" t="s">
        <v>7</v>
      </c>
      <c r="J236" t="s">
        <v>351</v>
      </c>
    </row>
    <row r="237" spans="1:10">
      <c r="A237" s="1">
        <v>42229</v>
      </c>
      <c r="B237" s="5">
        <v>34529</v>
      </c>
      <c r="C237" s="4"/>
      <c r="D237" s="5"/>
      <c r="E237" t="s">
        <v>7</v>
      </c>
      <c r="J237" t="s">
        <v>339</v>
      </c>
    </row>
    <row r="238" spans="1:10">
      <c r="A238" s="1">
        <v>42229</v>
      </c>
      <c r="B238" s="5">
        <v>34529</v>
      </c>
      <c r="C238" s="4"/>
      <c r="D238" s="5"/>
      <c r="E238" t="s">
        <v>7</v>
      </c>
      <c r="J238" t="s">
        <v>339</v>
      </c>
    </row>
    <row r="239" spans="1:10">
      <c r="A239" s="1">
        <v>42230</v>
      </c>
      <c r="B239" s="5">
        <v>34329</v>
      </c>
      <c r="C239" s="4"/>
      <c r="D239" s="5"/>
      <c r="E239" t="s">
        <v>7</v>
      </c>
      <c r="J239" t="s">
        <v>339</v>
      </c>
    </row>
    <row r="240" spans="1:10">
      <c r="A240" s="1">
        <v>42222</v>
      </c>
      <c r="B240">
        <v>88675</v>
      </c>
      <c r="C240" s="1"/>
      <c r="E240" t="s">
        <v>7</v>
      </c>
      <c r="J240" t="s">
        <v>361</v>
      </c>
    </row>
    <row r="241" spans="1:10">
      <c r="A241" s="1">
        <v>42222</v>
      </c>
      <c r="B241">
        <v>88775</v>
      </c>
      <c r="C241" s="1"/>
      <c r="E241" t="s">
        <v>7</v>
      </c>
      <c r="J241" t="s">
        <v>361</v>
      </c>
    </row>
    <row r="242" spans="1:10">
      <c r="A242" s="1">
        <v>41821</v>
      </c>
      <c r="B242">
        <v>91774</v>
      </c>
      <c r="J242" t="s">
        <v>242</v>
      </c>
    </row>
    <row r="243" spans="1:10">
      <c r="A243" s="1">
        <v>42088</v>
      </c>
      <c r="J243" s="12" t="s">
        <v>315</v>
      </c>
    </row>
    <row r="244" spans="1:10">
      <c r="A244" s="1">
        <v>41987</v>
      </c>
      <c r="B244">
        <v>12200</v>
      </c>
      <c r="I244">
        <f>-B244</f>
        <v>-12200</v>
      </c>
      <c r="J244" t="s">
        <v>277</v>
      </c>
    </row>
    <row r="245" spans="1:10">
      <c r="A245" s="1">
        <v>42169</v>
      </c>
      <c r="B245">
        <v>33638</v>
      </c>
      <c r="I245">
        <v>-23000</v>
      </c>
      <c r="J245" s="12" t="s">
        <v>341</v>
      </c>
    </row>
    <row r="253" spans="1:10">
      <c r="A253" s="1">
        <v>41177</v>
      </c>
      <c r="B253">
        <v>254.9</v>
      </c>
      <c r="C253" s="1">
        <v>41200</v>
      </c>
      <c r="D253">
        <v>259.39999999999998</v>
      </c>
      <c r="E253" t="s">
        <v>141</v>
      </c>
      <c r="G253">
        <v>22800</v>
      </c>
      <c r="J253" s="5" t="s">
        <v>142</v>
      </c>
    </row>
    <row r="254" spans="1:10">
      <c r="A254" s="1">
        <v>41222</v>
      </c>
      <c r="B254">
        <v>250</v>
      </c>
      <c r="C254" s="1">
        <v>41227</v>
      </c>
      <c r="D254">
        <v>244.9</v>
      </c>
      <c r="E254" t="s">
        <v>133</v>
      </c>
      <c r="G254">
        <v>23900</v>
      </c>
      <c r="J254" s="5" t="s">
        <v>143</v>
      </c>
    </row>
    <row r="255" spans="1:10">
      <c r="A255" s="1">
        <v>41241</v>
      </c>
      <c r="B255">
        <v>257.2</v>
      </c>
      <c r="C255" s="1">
        <v>41247</v>
      </c>
      <c r="D255">
        <v>263</v>
      </c>
      <c r="E255" t="s">
        <v>141</v>
      </c>
      <c r="G255">
        <v>27400</v>
      </c>
      <c r="I255">
        <v>25935</v>
      </c>
      <c r="J255" s="5" t="s">
        <v>153</v>
      </c>
    </row>
    <row r="256" spans="1:10">
      <c r="A256" s="1">
        <v>41306</v>
      </c>
      <c r="B256">
        <v>315.89999999999998</v>
      </c>
      <c r="C256" s="1">
        <v>41309</v>
      </c>
      <c r="D256">
        <v>335</v>
      </c>
      <c r="E256" t="s">
        <v>7</v>
      </c>
      <c r="G256">
        <v>93700</v>
      </c>
    </row>
    <row r="257" spans="1:7">
      <c r="A257" s="1">
        <v>41311</v>
      </c>
      <c r="B257">
        <v>336.6</v>
      </c>
      <c r="C257" s="1">
        <v>41316</v>
      </c>
      <c r="D257">
        <v>325.2</v>
      </c>
      <c r="E257" t="s">
        <v>7</v>
      </c>
      <c r="G257">
        <v>-58800</v>
      </c>
    </row>
    <row r="258" spans="1:7">
      <c r="A258" s="1">
        <v>41313</v>
      </c>
      <c r="B258">
        <v>80500</v>
      </c>
      <c r="C258" s="1">
        <v>41313</v>
      </c>
      <c r="D258">
        <v>80390</v>
      </c>
      <c r="E258" t="s">
        <v>150</v>
      </c>
      <c r="G258">
        <v>3700</v>
      </c>
    </row>
    <row r="259" spans="1:7">
      <c r="A259" s="1">
        <v>41318</v>
      </c>
      <c r="B259">
        <v>81260</v>
      </c>
      <c r="C259" s="1">
        <v>41318</v>
      </c>
      <c r="D259">
        <v>81160</v>
      </c>
      <c r="E259" t="s">
        <v>7</v>
      </c>
      <c r="G259">
        <v>-6800</v>
      </c>
    </row>
    <row r="260" spans="1:7">
      <c r="A260" s="1">
        <v>41332</v>
      </c>
      <c r="B260">
        <v>78490</v>
      </c>
      <c r="C260" s="1">
        <v>41332</v>
      </c>
      <c r="D260">
        <v>78810</v>
      </c>
      <c r="E260" t="s">
        <v>150</v>
      </c>
      <c r="G260">
        <v>-17800</v>
      </c>
    </row>
    <row r="261" spans="1:7">
      <c r="A261" s="1">
        <v>41346</v>
      </c>
      <c r="B261">
        <v>78840</v>
      </c>
      <c r="C261" s="1">
        <v>41346</v>
      </c>
      <c r="D261">
        <v>78940</v>
      </c>
      <c r="E261" t="s">
        <v>7</v>
      </c>
      <c r="G261">
        <v>3200</v>
      </c>
    </row>
    <row r="262" spans="1:7">
      <c r="A262" s="1">
        <v>41347</v>
      </c>
      <c r="B262">
        <v>77310</v>
      </c>
      <c r="C262" s="1">
        <v>41347</v>
      </c>
      <c r="D262">
        <v>77500</v>
      </c>
      <c r="E262" t="s">
        <v>150</v>
      </c>
      <c r="G262">
        <v>-11300</v>
      </c>
    </row>
    <row r="263" spans="1:7">
      <c r="A263" s="1">
        <v>41403</v>
      </c>
      <c r="B263">
        <v>275</v>
      </c>
      <c r="C263" s="1">
        <v>41407</v>
      </c>
      <c r="D263">
        <v>295.8</v>
      </c>
      <c r="E263" t="s">
        <v>7</v>
      </c>
      <c r="G263">
        <v>102200</v>
      </c>
    </row>
    <row r="264" spans="1:7">
      <c r="A264" s="1">
        <v>41411</v>
      </c>
      <c r="B264">
        <v>278</v>
      </c>
      <c r="C264" s="1">
        <v>41411</v>
      </c>
      <c r="D264">
        <v>280</v>
      </c>
      <c r="E264" t="s">
        <v>7</v>
      </c>
      <c r="G264">
        <v>8200</v>
      </c>
    </row>
    <row r="265" spans="1:7">
      <c r="A265" s="1">
        <v>41417</v>
      </c>
      <c r="B265">
        <v>16000</v>
      </c>
      <c r="C265" s="1">
        <v>41417</v>
      </c>
      <c r="D265">
        <v>15700</v>
      </c>
      <c r="E265" t="s">
        <v>7</v>
      </c>
      <c r="G265">
        <v>-31000</v>
      </c>
    </row>
    <row r="266" spans="1:7">
      <c r="A266" s="1">
        <v>41417</v>
      </c>
      <c r="B266">
        <v>15970</v>
      </c>
      <c r="C266" s="1">
        <v>41417</v>
      </c>
      <c r="D266">
        <v>15675</v>
      </c>
      <c r="E266" t="s">
        <v>7</v>
      </c>
      <c r="G266">
        <v>-30500</v>
      </c>
    </row>
    <row r="267" spans="1:7">
      <c r="A267" s="1">
        <v>41446</v>
      </c>
      <c r="B267">
        <v>71660</v>
      </c>
      <c r="C267" s="1">
        <v>41449</v>
      </c>
      <c r="D267">
        <v>71050</v>
      </c>
      <c r="E267" t="s">
        <v>70</v>
      </c>
      <c r="G267">
        <v>28700</v>
      </c>
    </row>
    <row r="268" spans="1:7">
      <c r="A268" s="1">
        <v>41473</v>
      </c>
      <c r="B268">
        <v>243</v>
      </c>
      <c r="C268" s="1">
        <v>41474</v>
      </c>
      <c r="D268">
        <v>253.1</v>
      </c>
      <c r="E268" t="s">
        <v>7</v>
      </c>
      <c r="G268">
        <v>48700</v>
      </c>
    </row>
    <row r="269" spans="1:7">
      <c r="A269" s="1">
        <v>41485</v>
      </c>
      <c r="B269">
        <v>74000</v>
      </c>
      <c r="C269" s="1">
        <v>41486</v>
      </c>
      <c r="D269">
        <v>73650</v>
      </c>
      <c r="E269" t="s">
        <v>7</v>
      </c>
      <c r="G269">
        <v>-19300</v>
      </c>
    </row>
    <row r="270" spans="1:7">
      <c r="A270" s="1">
        <v>41486</v>
      </c>
      <c r="B270">
        <v>73900</v>
      </c>
      <c r="C270" s="1">
        <v>41486</v>
      </c>
      <c r="D270">
        <v>73750</v>
      </c>
      <c r="E270" t="s">
        <v>70</v>
      </c>
      <c r="G270">
        <v>5700</v>
      </c>
    </row>
    <row r="271" spans="1:7">
      <c r="A271" s="1">
        <v>41486</v>
      </c>
      <c r="B271">
        <v>240.5</v>
      </c>
      <c r="C271" s="1">
        <v>41486</v>
      </c>
      <c r="D271">
        <v>243.5</v>
      </c>
      <c r="E271" t="s">
        <v>179</v>
      </c>
      <c r="G271">
        <v>-16800</v>
      </c>
    </row>
    <row r="272" spans="1:7">
      <c r="A272" s="1">
        <v>41487</v>
      </c>
      <c r="B272">
        <v>242.8</v>
      </c>
      <c r="C272" s="1">
        <v>41488</v>
      </c>
      <c r="D272">
        <v>249</v>
      </c>
      <c r="E272" t="s">
        <v>179</v>
      </c>
      <c r="G272">
        <v>-32800</v>
      </c>
    </row>
    <row r="273" spans="1:10">
      <c r="A273" s="1">
        <v>41488</v>
      </c>
      <c r="B273">
        <v>75340</v>
      </c>
      <c r="C273" s="1">
        <v>41488</v>
      </c>
      <c r="D273">
        <v>74860</v>
      </c>
      <c r="E273" t="s">
        <v>174</v>
      </c>
      <c r="G273">
        <v>22200</v>
      </c>
    </row>
    <row r="274" spans="1:10">
      <c r="A274" s="1">
        <v>41502</v>
      </c>
      <c r="B274">
        <v>263</v>
      </c>
      <c r="C274" s="1">
        <v>41502</v>
      </c>
      <c r="D274">
        <v>268</v>
      </c>
      <c r="E274" t="s">
        <v>179</v>
      </c>
      <c r="G274">
        <v>-26800</v>
      </c>
    </row>
    <row r="275" spans="1:10">
      <c r="A275" s="1">
        <v>41507</v>
      </c>
      <c r="B275">
        <v>73900</v>
      </c>
      <c r="C275" s="1">
        <v>41507</v>
      </c>
      <c r="D275">
        <v>74040</v>
      </c>
      <c r="E275" t="s">
        <v>174</v>
      </c>
      <c r="G275">
        <v>5200</v>
      </c>
    </row>
    <row r="276" spans="1:10">
      <c r="A276" s="1">
        <v>41516</v>
      </c>
      <c r="B276">
        <v>270</v>
      </c>
      <c r="C276" s="1">
        <v>41519</v>
      </c>
      <c r="D276">
        <v>273</v>
      </c>
      <c r="E276" t="s">
        <v>174</v>
      </c>
      <c r="G276">
        <v>13200</v>
      </c>
    </row>
    <row r="277" spans="1:10">
      <c r="A277" s="1">
        <v>41528</v>
      </c>
      <c r="B277">
        <v>76980</v>
      </c>
      <c r="C277" s="1">
        <v>41528</v>
      </c>
      <c r="D277">
        <v>76790</v>
      </c>
      <c r="E277" t="s">
        <v>33</v>
      </c>
      <c r="G277">
        <v>-11300</v>
      </c>
    </row>
    <row r="278" spans="1:10">
      <c r="A278" s="1">
        <v>41528</v>
      </c>
      <c r="B278">
        <v>76960</v>
      </c>
      <c r="C278" s="1">
        <v>41528</v>
      </c>
      <c r="D278">
        <v>76990</v>
      </c>
      <c r="E278" t="s">
        <v>33</v>
      </c>
      <c r="G278">
        <v>-300</v>
      </c>
    </row>
    <row r="279" spans="1:10">
      <c r="A279" s="1">
        <v>41529</v>
      </c>
      <c r="B279">
        <v>76920</v>
      </c>
      <c r="C279" s="1">
        <v>41529</v>
      </c>
      <c r="D279">
        <v>76600</v>
      </c>
      <c r="E279" t="s">
        <v>33</v>
      </c>
      <c r="G279">
        <v>-17800</v>
      </c>
    </row>
    <row r="280" spans="1:10">
      <c r="A280" s="1">
        <v>41544</v>
      </c>
      <c r="B280">
        <v>270.2</v>
      </c>
      <c r="C280" s="1">
        <v>41547</v>
      </c>
      <c r="D280">
        <v>267.5</v>
      </c>
      <c r="E280" t="s">
        <v>180</v>
      </c>
      <c r="G280">
        <v>11900</v>
      </c>
    </row>
    <row r="281" spans="1:10">
      <c r="A281" s="6">
        <v>41556</v>
      </c>
      <c r="B281" s="7">
        <v>265</v>
      </c>
      <c r="C281" s="6">
        <v>41557</v>
      </c>
      <c r="D281" s="7">
        <v>260</v>
      </c>
      <c r="E281" s="7" t="s">
        <v>182</v>
      </c>
      <c r="F281" s="7"/>
      <c r="G281" s="7">
        <v>23400</v>
      </c>
    </row>
    <row r="282" spans="1:10">
      <c r="A282" s="6">
        <v>41564</v>
      </c>
      <c r="B282">
        <v>266</v>
      </c>
      <c r="C282" s="6">
        <v>41564</v>
      </c>
      <c r="D282">
        <v>270</v>
      </c>
      <c r="E282" t="s">
        <v>184</v>
      </c>
      <c r="G282">
        <v>-21600</v>
      </c>
    </row>
    <row r="283" spans="1:10">
      <c r="A283" s="6">
        <v>41634</v>
      </c>
      <c r="B283">
        <v>275</v>
      </c>
      <c r="C283" s="6">
        <v>41635</v>
      </c>
      <c r="D283">
        <v>276</v>
      </c>
      <c r="E283" t="s">
        <v>185</v>
      </c>
      <c r="G283">
        <v>3400</v>
      </c>
    </row>
    <row r="284" spans="1:10">
      <c r="A284" t="s">
        <v>186</v>
      </c>
      <c r="I284">
        <v>19035</v>
      </c>
      <c r="J284" s="5" t="s">
        <v>187</v>
      </c>
    </row>
    <row r="285" spans="1:10">
      <c r="A285" s="1">
        <v>41687</v>
      </c>
      <c r="B285">
        <v>80800</v>
      </c>
      <c r="C285" s="1">
        <v>41687</v>
      </c>
      <c r="D285">
        <v>81100</v>
      </c>
      <c r="E285" t="s">
        <v>7</v>
      </c>
      <c r="G285">
        <v>8900</v>
      </c>
    </row>
    <row r="286" spans="1:10">
      <c r="A286" s="1">
        <v>41691</v>
      </c>
      <c r="B286">
        <v>227</v>
      </c>
      <c r="C286" s="1">
        <v>41694</v>
      </c>
      <c r="D286">
        <v>221.1</v>
      </c>
      <c r="E286" t="s">
        <v>203</v>
      </c>
      <c r="G286">
        <v>-31100</v>
      </c>
    </row>
    <row r="287" spans="1:10">
      <c r="A287" t="s">
        <v>230</v>
      </c>
      <c r="I287">
        <v>-5328</v>
      </c>
      <c r="J287" s="5" t="s">
        <v>231</v>
      </c>
    </row>
    <row r="289" spans="1:1">
      <c r="A289" t="s">
        <v>240</v>
      </c>
    </row>
  </sheetData>
  <autoFilter ref="A1:J245">
    <filterColumn colId="9">
      <customFilters>
        <customFilter val="**"/>
      </customFilters>
    </filterColumn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zoomScale="85" zoomScaleNormal="85" workbookViewId="0">
      <selection activeCell="B8" sqref="B8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280</v>
      </c>
      <c r="E1" t="s">
        <v>286</v>
      </c>
      <c r="F1" t="s">
        <v>318</v>
      </c>
      <c r="G1" t="s">
        <v>319</v>
      </c>
      <c r="H1" t="s">
        <v>342</v>
      </c>
      <c r="I1" t="s">
        <v>287</v>
      </c>
      <c r="J1" t="s">
        <v>285</v>
      </c>
      <c r="K1" t="s">
        <v>309</v>
      </c>
      <c r="L1" t="s">
        <v>310</v>
      </c>
      <c r="M1" t="s">
        <v>283</v>
      </c>
      <c r="N1" t="s">
        <v>284</v>
      </c>
      <c r="O1" t="s">
        <v>279</v>
      </c>
      <c r="P1" t="s">
        <v>303</v>
      </c>
      <c r="Q1" t="s">
        <v>304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802500</v>
      </c>
      <c r="G6">
        <v>37500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281</v>
      </c>
      <c r="B7">
        <v>1632528</v>
      </c>
      <c r="C7">
        <f>C6+B7</f>
        <v>2030206</v>
      </c>
      <c r="D7">
        <f>D6+F6+L6</f>
        <v>1642500</v>
      </c>
      <c r="E7">
        <f>E6+B6+F6+G6-K6</f>
        <v>1931678</v>
      </c>
      <c r="H7">
        <v>3042518</v>
      </c>
      <c r="I7">
        <f t="shared" si="0"/>
        <v>61.166025625045741</v>
      </c>
      <c r="J7">
        <f>J6+B7-K7-L7</f>
        <v>1884206</v>
      </c>
      <c r="K7">
        <v>0</v>
      </c>
      <c r="L7">
        <v>0</v>
      </c>
      <c r="M7">
        <f>(B7/E7)*100</f>
        <v>84.513464459397483</v>
      </c>
      <c r="N7">
        <f t="shared" si="1"/>
        <v>32.819937131548492</v>
      </c>
      <c r="O7">
        <f>(B7/D7)*10</f>
        <v>9.9392876712328775</v>
      </c>
      <c r="P7">
        <f>(E7/D7)*10</f>
        <v>11.760596651445967</v>
      </c>
      <c r="Q7" s="12">
        <f>((E7+B7-K7+J10-J13+J16)/(D7))*10</f>
        <v>11.987859969558601</v>
      </c>
    </row>
    <row r="9" spans="1:17">
      <c r="J9" s="2" t="s">
        <v>305</v>
      </c>
      <c r="L9" s="2" t="s">
        <v>346</v>
      </c>
      <c r="O9" s="2" t="s">
        <v>311</v>
      </c>
      <c r="P9" s="2"/>
      <c r="Q9" s="2"/>
    </row>
    <row r="10" spans="1:17">
      <c r="J10">
        <v>-1900000</v>
      </c>
      <c r="L10">
        <v>850000</v>
      </c>
      <c r="O10" s="2" t="s">
        <v>312</v>
      </c>
      <c r="P10" s="2" t="s">
        <v>321</v>
      </c>
      <c r="Q10" s="2" t="s">
        <v>322</v>
      </c>
    </row>
    <row r="11" spans="1:17">
      <c r="O11">
        <v>2010</v>
      </c>
      <c r="P11">
        <f t="shared" ref="P11:P16" si="8">K2/(D2/10)</f>
        <v>3</v>
      </c>
      <c r="Q11">
        <f t="shared" ref="Q11:Q16" si="9">L2/(D2/10)</f>
        <v>0</v>
      </c>
    </row>
    <row r="12" spans="1:17">
      <c r="J12" s="2" t="s">
        <v>340</v>
      </c>
      <c r="L12" s="2" t="s">
        <v>347</v>
      </c>
      <c r="M12" s="2" t="s">
        <v>348</v>
      </c>
      <c r="O12">
        <v>2011</v>
      </c>
      <c r="P12">
        <f t="shared" si="8"/>
        <v>0</v>
      </c>
      <c r="Q12">
        <f t="shared" si="9"/>
        <v>0</v>
      </c>
    </row>
    <row r="13" spans="1:17">
      <c r="J13">
        <v>35200</v>
      </c>
      <c r="L13">
        <v>0.4</v>
      </c>
      <c r="M13">
        <v>2</v>
      </c>
      <c r="O13">
        <v>2012</v>
      </c>
      <c r="P13">
        <f t="shared" si="8"/>
        <v>0</v>
      </c>
      <c r="Q13">
        <f t="shared" si="9"/>
        <v>0</v>
      </c>
    </row>
    <row r="14" spans="1:17">
      <c r="O14">
        <v>2013</v>
      </c>
      <c r="P14">
        <f t="shared" si="8"/>
        <v>0</v>
      </c>
      <c r="Q14">
        <f t="shared" si="9"/>
        <v>0</v>
      </c>
    </row>
    <row r="15" spans="1:17">
      <c r="J15" s="2" t="s">
        <v>345</v>
      </c>
      <c r="L15" s="2" t="s">
        <v>349</v>
      </c>
      <c r="O15">
        <v>2014</v>
      </c>
      <c r="P15">
        <f t="shared" si="8"/>
        <v>0</v>
      </c>
      <c r="Q15">
        <f t="shared" si="9"/>
        <v>2</v>
      </c>
    </row>
    <row r="16" spans="1:17">
      <c r="J16">
        <v>340000</v>
      </c>
      <c r="L16">
        <f>D7+L10+((D7/10)*M13)</f>
        <v>2821000</v>
      </c>
      <c r="O16">
        <v>2015</v>
      </c>
      <c r="P16">
        <f t="shared" si="8"/>
        <v>0</v>
      </c>
      <c r="Q16">
        <f t="shared" si="9"/>
        <v>0</v>
      </c>
    </row>
    <row r="18" spans="10:12">
      <c r="J18" s="2" t="s">
        <v>343</v>
      </c>
      <c r="L18" s="2" t="s">
        <v>350</v>
      </c>
    </row>
    <row r="19" spans="10:12">
      <c r="J19">
        <v>2770000</v>
      </c>
      <c r="L19">
        <f>((E7+B7+L10-((D7/10)*L13))/L16)*10</f>
        <v>15.414767812832329</v>
      </c>
    </row>
    <row r="21" spans="10:12">
      <c r="J21" s="2" t="s">
        <v>344</v>
      </c>
    </row>
    <row r="22" spans="10:12">
      <c r="J22">
        <f>J19/(E7+B7+J10-J13+J19+J16)*100</f>
        <v>58.451076027335688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A13" sqref="A1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291</v>
      </c>
      <c r="C1" t="s">
        <v>320</v>
      </c>
      <c r="D1" t="s">
        <v>296</v>
      </c>
      <c r="E1" t="s">
        <v>295</v>
      </c>
      <c r="F1" t="s">
        <v>292</v>
      </c>
      <c r="G1" t="s">
        <v>299</v>
      </c>
      <c r="H1" t="s">
        <v>298</v>
      </c>
    </row>
    <row r="2" spans="1:8">
      <c r="A2" s="1">
        <v>40179</v>
      </c>
      <c r="B2" t="s">
        <v>293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294</v>
      </c>
      <c r="D3">
        <v>10000</v>
      </c>
      <c r="E3">
        <v>10</v>
      </c>
      <c r="F3">
        <f t="shared" ref="F3:F12" si="0">D3/E3</f>
        <v>1000</v>
      </c>
      <c r="G3">
        <f t="shared" ref="G3:G15" si="1">10*F3</f>
        <v>10000</v>
      </c>
    </row>
    <row r="4" spans="1:8">
      <c r="A4" s="1">
        <v>40909</v>
      </c>
      <c r="B4" t="s">
        <v>293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294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293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294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293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294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293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294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297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42222</v>
      </c>
      <c r="B13" t="s">
        <v>297</v>
      </c>
      <c r="D13">
        <v>50000</v>
      </c>
      <c r="E13">
        <v>16</v>
      </c>
      <c r="F13">
        <f t="shared" ref="F13" si="2">D13/E13</f>
        <v>3125</v>
      </c>
      <c r="G13">
        <f t="shared" ref="G13" si="3">10*F13</f>
        <v>31250</v>
      </c>
      <c r="H13">
        <f>(E13-10)*F13</f>
        <v>18750</v>
      </c>
    </row>
    <row r="14" spans="1:8">
      <c r="A14" s="1">
        <v>42111</v>
      </c>
      <c r="B14" t="s">
        <v>293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15" spans="1:8">
      <c r="A15" s="1">
        <v>42111</v>
      </c>
      <c r="B15" t="s">
        <v>294</v>
      </c>
      <c r="C15">
        <v>70000</v>
      </c>
      <c r="E15">
        <v>10</v>
      </c>
      <c r="F15">
        <f>C15/E15</f>
        <v>7000</v>
      </c>
      <c r="G15">
        <f t="shared" si="1"/>
        <v>70000</v>
      </c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  <row r="27" spans="1:1">
      <c r="A27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2015-08-14T03:18:14Z</dcterms:modified>
</cp:coreProperties>
</file>