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330" yWindow="150" windowWidth="7710" windowHeight="7545" activeTab="1"/>
  </bookViews>
  <sheets>
    <sheet name="老婆合資(投資)" sheetId="1" r:id="rId1"/>
    <sheet name="股票獲利曲線" sheetId="5" r:id="rId2"/>
    <sheet name="股份統計" sheetId="6" r:id="rId3"/>
    <sheet name="公司資金" sheetId="4" r:id="rId4"/>
    <sheet name="專案收入" sheetId="2" r:id="rId5"/>
    <sheet name="福利金" sheetId="3" r:id="rId6"/>
  </sheets>
  <definedNames>
    <definedName name="_xlnm._FilterDatabase" localSheetId="4" hidden="1">專案收入!$A$1:$F$25</definedName>
  </definedNames>
  <calcPr calcId="125725" concurrentCalc="0"/>
</workbook>
</file>

<file path=xl/calcChain.xml><?xml version="1.0" encoding="utf-8"?>
<calcChain xmlns="http://schemas.openxmlformats.org/spreadsheetml/2006/main">
  <c r="E3" i="5"/>
  <c r="E4"/>
  <c r="E5"/>
  <c r="E6"/>
  <c r="E7"/>
  <c r="P7"/>
  <c r="P3"/>
  <c r="P4"/>
  <c r="P5"/>
  <c r="P6"/>
  <c r="P2"/>
  <c r="M12"/>
  <c r="M13"/>
  <c r="M14"/>
  <c r="M15"/>
  <c r="M16"/>
  <c r="L12"/>
  <c r="L13"/>
  <c r="L14"/>
  <c r="L15"/>
  <c r="L16"/>
  <c r="M11"/>
  <c r="L11"/>
  <c r="O3"/>
  <c r="I2"/>
  <c r="I3"/>
  <c r="I4"/>
  <c r="I5"/>
  <c r="I6"/>
  <c r="I7"/>
  <c r="O4"/>
  <c r="I159" i="1"/>
  <c r="I158"/>
  <c r="I155"/>
  <c r="I156"/>
  <c r="I157"/>
  <c r="O5" i="5"/>
  <c r="O2"/>
  <c r="I145" i="1"/>
  <c r="I146"/>
  <c r="I147"/>
  <c r="I148"/>
  <c r="I149"/>
  <c r="I150"/>
  <c r="I151"/>
  <c r="I152"/>
  <c r="I153"/>
  <c r="I154"/>
  <c r="I144"/>
  <c r="I140"/>
  <c r="I141"/>
  <c r="I142"/>
  <c r="I143"/>
  <c r="I139"/>
  <c r="C3" i="5"/>
  <c r="C4"/>
  <c r="C5"/>
  <c r="C6"/>
  <c r="C7"/>
  <c r="I138" i="1"/>
  <c r="I137"/>
  <c r="E3" i="6"/>
  <c r="F3"/>
  <c r="E5"/>
  <c r="F5"/>
  <c r="E6"/>
  <c r="F6"/>
  <c r="E7"/>
  <c r="F7"/>
  <c r="E9"/>
  <c r="F9"/>
  <c r="E10"/>
  <c r="F10"/>
  <c r="E11"/>
  <c r="F11"/>
  <c r="E12"/>
  <c r="G12"/>
  <c r="F12"/>
  <c r="E4"/>
  <c r="F4"/>
  <c r="E8"/>
  <c r="F8"/>
  <c r="E2"/>
  <c r="F2"/>
  <c r="I131" i="1"/>
  <c r="I130"/>
  <c r="I129"/>
  <c r="I125"/>
  <c r="I126"/>
  <c r="I127"/>
  <c r="I128"/>
  <c r="I124"/>
  <c r="H5" i="5"/>
  <c r="H6"/>
  <c r="H2"/>
  <c r="N7"/>
  <c r="M5"/>
  <c r="M2"/>
  <c r="L5"/>
  <c r="L2"/>
  <c r="N3"/>
  <c r="N4"/>
  <c r="N5"/>
  <c r="N6"/>
  <c r="N2"/>
  <c r="I117" i="1"/>
  <c r="I102"/>
  <c r="I103"/>
  <c r="I104"/>
  <c r="I105"/>
  <c r="I106"/>
  <c r="I107"/>
  <c r="I108"/>
  <c r="I109"/>
  <c r="I110"/>
  <c r="I111"/>
  <c r="I112"/>
  <c r="I113"/>
  <c r="I114"/>
  <c r="I115"/>
  <c r="I116"/>
  <c r="I101"/>
  <c r="O6" i="5"/>
  <c r="H3"/>
  <c r="M3"/>
  <c r="L6"/>
  <c r="M6"/>
  <c r="L4"/>
  <c r="M4"/>
  <c r="H4"/>
  <c r="L3"/>
  <c r="H7"/>
  <c r="M7"/>
  <c r="O7"/>
  <c r="L7"/>
</calcChain>
</file>

<file path=xl/sharedStrings.xml><?xml version="1.0" encoding="utf-8"?>
<sst xmlns="http://schemas.openxmlformats.org/spreadsheetml/2006/main" count="706" uniqueCount="324">
  <si>
    <t>進場日期</t>
    <phoneticPr fontId="1" type="noConversion"/>
  </si>
  <si>
    <t>進場</t>
    <phoneticPr fontId="1" type="noConversion"/>
  </si>
  <si>
    <t>出場日期</t>
    <phoneticPr fontId="1" type="noConversion"/>
  </si>
  <si>
    <t>出場</t>
    <phoneticPr fontId="1" type="noConversion"/>
  </si>
  <si>
    <t>多空</t>
    <phoneticPr fontId="1" type="noConversion"/>
  </si>
  <si>
    <t>手續費</t>
    <phoneticPr fontId="1" type="noConversion"/>
  </si>
  <si>
    <t>本次損益</t>
    <phoneticPr fontId="1" type="noConversion"/>
  </si>
  <si>
    <t>多</t>
    <phoneticPr fontId="1" type="noConversion"/>
  </si>
  <si>
    <t>多</t>
    <phoneticPr fontId="1" type="noConversion"/>
  </si>
  <si>
    <t>日期</t>
    <phoneticPr fontId="1" type="noConversion"/>
  </si>
  <si>
    <t>項目</t>
    <phoneticPr fontId="1" type="noConversion"/>
  </si>
  <si>
    <t>金額</t>
    <phoneticPr fontId="1" type="noConversion"/>
  </si>
  <si>
    <t>尾牙抽到的獎金</t>
    <phoneticPr fontId="1" type="noConversion"/>
  </si>
  <si>
    <t>宏達權證獲利(2010/10/19,2010/10/21)</t>
    <phoneticPr fontId="1" type="noConversion"/>
  </si>
  <si>
    <t>備註</t>
    <phoneticPr fontId="1" type="noConversion"/>
  </si>
  <si>
    <t>6000獲利轉福利金</t>
    <phoneticPr fontId="1" type="noConversion"/>
  </si>
  <si>
    <t>備註</t>
    <phoneticPr fontId="1" type="noConversion"/>
  </si>
  <si>
    <t>對象</t>
    <phoneticPr fontId="1" type="noConversion"/>
  </si>
  <si>
    <t>黃奕達</t>
  </si>
  <si>
    <t>已給老婆</t>
    <phoneticPr fontId="1" type="noConversion"/>
  </si>
  <si>
    <t>吳信達</t>
  </si>
  <si>
    <t>http://www.arvixe.com/</t>
    <phoneticPr fontId="1" type="noConversion"/>
  </si>
  <si>
    <t>專案收入(2010/3/18,新明眼鏡)</t>
    <phoneticPr fontId="1" type="noConversion"/>
  </si>
  <si>
    <t>買書</t>
    <phoneticPr fontId="1" type="noConversion"/>
  </si>
  <si>
    <t>收/付款</t>
    <phoneticPr fontId="1" type="noConversion"/>
  </si>
  <si>
    <t>v</t>
    <phoneticPr fontId="1" type="noConversion"/>
  </si>
  <si>
    <t>v</t>
    <phoneticPr fontId="1" type="noConversion"/>
  </si>
  <si>
    <t>新明眼鏡網站開發</t>
    <phoneticPr fontId="1" type="noConversion"/>
  </si>
  <si>
    <t>網站費用(新明眼鏡網站開發)</t>
    <phoneticPr fontId="1" type="noConversion"/>
  </si>
  <si>
    <t>開發薪資(新明眼鏡網站開發)</t>
    <phoneticPr fontId="1" type="noConversion"/>
  </si>
  <si>
    <t>老婆帳戶扣款</t>
  </si>
  <si>
    <t>老婆帳戶扣款</t>
    <phoneticPr fontId="1" type="noConversion"/>
  </si>
  <si>
    <t>南投旅遊</t>
    <phoneticPr fontId="1" type="noConversion"/>
  </si>
  <si>
    <t>多</t>
    <phoneticPr fontId="1" type="noConversion"/>
  </si>
  <si>
    <t>買書(房產)</t>
    <phoneticPr fontId="1" type="noConversion"/>
  </si>
  <si>
    <t>收入</t>
    <phoneticPr fontId="1" type="noConversion"/>
  </si>
  <si>
    <t>支出</t>
    <phoneticPr fontId="1" type="noConversion"/>
  </si>
  <si>
    <t>餘額</t>
    <phoneticPr fontId="1" type="noConversion"/>
  </si>
  <si>
    <t>福隆一日遊</t>
    <phoneticPr fontId="1" type="noConversion"/>
  </si>
  <si>
    <t>發票中獎</t>
    <phoneticPr fontId="1" type="noConversion"/>
  </si>
  <si>
    <t>老婆對到的</t>
    <phoneticPr fontId="1" type="noConversion"/>
  </si>
  <si>
    <t>盈虧跟維修7:3 (共賺13486 ，我們9440 ，維修4046 )</t>
    <phoneticPr fontId="1" type="noConversion"/>
  </si>
  <si>
    <t>已請款</t>
    <phoneticPr fontId="1" type="noConversion"/>
  </si>
  <si>
    <r>
      <t>跟老婆一人出一半(</t>
    </r>
    <r>
      <rPr>
        <sz val="12"/>
        <color rgb="FFFF0000"/>
        <rFont val="新細明體"/>
        <family val="1"/>
        <charset val="136"/>
        <scheme val="minor"/>
      </rPr>
      <t>老婆先墊款34000(已還)</t>
    </r>
    <r>
      <rPr>
        <sz val="12"/>
        <color theme="1"/>
        <rFont val="新細明體"/>
        <family val="2"/>
        <charset val="136"/>
        <scheme val="minor"/>
      </rPr>
      <t>、</t>
    </r>
    <r>
      <rPr>
        <sz val="12"/>
        <color theme="1"/>
        <rFont val="新細明體"/>
        <family val="1"/>
        <charset val="136"/>
        <scheme val="minor"/>
      </rPr>
      <t xml:space="preserve"> 4000獲利轉福利金</t>
    </r>
    <r>
      <rPr>
        <sz val="12"/>
        <color theme="1"/>
        <rFont val="新細明體"/>
        <family val="2"/>
        <charset val="136"/>
        <scheme val="minor"/>
      </rPr>
      <t>)</t>
    </r>
    <phoneticPr fontId="1" type="noConversion"/>
  </si>
  <si>
    <t>木乃伊展</t>
    <phoneticPr fontId="1" type="noConversion"/>
  </si>
  <si>
    <t>多媒體展</t>
    <phoneticPr fontId="1" type="noConversion"/>
  </si>
  <si>
    <t>達達大學同學會聚餐</t>
    <phoneticPr fontId="1" type="noConversion"/>
  </si>
  <si>
    <t>收入</t>
    <phoneticPr fontId="1" type="noConversion"/>
  </si>
  <si>
    <t>支出</t>
    <phoneticPr fontId="1" type="noConversion"/>
  </si>
  <si>
    <t>網卡</t>
    <phoneticPr fontId="1" type="noConversion"/>
  </si>
  <si>
    <t>本金2萬(跟老婆1人1半)</t>
    <phoneticPr fontId="1" type="noConversion"/>
  </si>
  <si>
    <t>增資4萬(跟老婆一人增資2萬，做小台指)</t>
    <phoneticPr fontId="1" type="noConversion"/>
  </si>
  <si>
    <t>悠遊卡餘額</t>
    <phoneticPr fontId="1" type="noConversion"/>
  </si>
  <si>
    <t>清明上河圖+金色三麥</t>
    <phoneticPr fontId="1" type="noConversion"/>
  </si>
  <si>
    <t>淡水一日遊</t>
    <phoneticPr fontId="1" type="noConversion"/>
  </si>
  <si>
    <t>宜蘭溯溪</t>
    <phoneticPr fontId="1" type="noConversion"/>
  </si>
  <si>
    <t>盈虧跟維修7:3 (共賺12177 ，我們8524 ，維修3653 )</t>
    <phoneticPr fontId="1" type="noConversion"/>
  </si>
  <si>
    <t>西門町</t>
    <phoneticPr fontId="1" type="noConversion"/>
  </si>
  <si>
    <t>多</t>
    <phoneticPr fontId="1" type="noConversion"/>
  </si>
  <si>
    <t>盈虧跟維修7:3 (共虧3237 ，我們2266 ，維修971 )</t>
    <phoneticPr fontId="1" type="noConversion"/>
  </si>
  <si>
    <t>盈虧跟維修7:3 (共虧5388 ，我們3772 ，維修1616 )</t>
    <phoneticPr fontId="1" type="noConversion"/>
  </si>
  <si>
    <t>網站費用84美金</t>
    <phoneticPr fontId="1" type="noConversion"/>
  </si>
  <si>
    <t>網站費用15.17美金</t>
    <phoneticPr fontId="1" type="noConversion"/>
  </si>
  <si>
    <t>買書(8本)</t>
    <phoneticPr fontId="1" type="noConversion"/>
  </si>
  <si>
    <t>多</t>
    <phoneticPr fontId="1" type="noConversion"/>
  </si>
  <si>
    <t>盈虧跟維修7:3 (共虧984 ，我們689 ，維修295 )</t>
    <phoneticPr fontId="1" type="noConversion"/>
  </si>
  <si>
    <t>買書</t>
    <phoneticPr fontId="1" type="noConversion"/>
  </si>
  <si>
    <t>達達尾牙</t>
    <phoneticPr fontId="1" type="noConversion"/>
  </si>
  <si>
    <t>婷婷尾牙</t>
    <phoneticPr fontId="1" type="noConversion"/>
  </si>
  <si>
    <t>高雄旅遊</t>
    <phoneticPr fontId="1" type="noConversion"/>
  </si>
  <si>
    <t>空</t>
    <phoneticPr fontId="1" type="noConversion"/>
  </si>
  <si>
    <t>盈虧跟維修7:3 (共虧3249 ，我們2274 ，維修975 ) 兆赫</t>
    <phoneticPr fontId="1" type="noConversion"/>
  </si>
  <si>
    <t>多</t>
    <phoneticPr fontId="1" type="noConversion"/>
  </si>
  <si>
    <t>專案收入(2011/3/18,新明眼鏡)</t>
    <phoneticPr fontId="1" type="noConversion"/>
  </si>
  <si>
    <t>專案收入(2012/3/18,新明眼鏡)</t>
    <phoneticPr fontId="1" type="noConversion"/>
  </si>
  <si>
    <t>新明眼鏡網站收入</t>
    <phoneticPr fontId="1" type="noConversion"/>
  </si>
  <si>
    <t>2011/3/18註冊網站，先註冊兩年，網域也要在續約(公司吸收)</t>
    <phoneticPr fontId="1" type="noConversion"/>
  </si>
  <si>
    <t>2013/3/18續約4年網址，空間為去年先買的，收黃義達一年費用4000</t>
    <phoneticPr fontId="1" type="noConversion"/>
  </si>
  <si>
    <t>大湖草莓之旅(每人出500元)</t>
    <phoneticPr fontId="1" type="noConversion"/>
  </si>
  <si>
    <t>老婆帳戶扣款</t>
    <phoneticPr fontId="1" type="noConversion"/>
  </si>
  <si>
    <t>Godaddy</t>
    <phoneticPr fontId="1" type="noConversion"/>
  </si>
  <si>
    <t>網址註冊4年</t>
    <phoneticPr fontId="1" type="noConversion"/>
  </si>
  <si>
    <t>網站費用30.68美金</t>
    <phoneticPr fontId="1" type="noConversion"/>
  </si>
  <si>
    <t>(與下方合併)</t>
    <phoneticPr fontId="1" type="noConversion"/>
  </si>
  <si>
    <t>盈虧跟維修7:3 (共虧10756 ，我們7529 ，維修3227 ) 宏達權證</t>
    <phoneticPr fontId="1" type="noConversion"/>
  </si>
  <si>
    <t>盈虧跟維修7:3 (共虧11212 ，我們7848 ，維修3364 ) 宏達權證</t>
    <phoneticPr fontId="1" type="noConversion"/>
  </si>
  <si>
    <t>增資8萬(跟老婆一人增資4萬，做橡膠)</t>
    <phoneticPr fontId="1" type="noConversion"/>
  </si>
  <si>
    <r>
      <t>盈虧跟維修7:3 (共虧20333 ，我們14233 ，維修6100 ) 宏達權證</t>
    </r>
    <r>
      <rPr>
        <sz val="12"/>
        <color rgb="FFFF0000"/>
        <rFont val="新細明體"/>
        <family val="1"/>
        <charset val="136"/>
        <scheme val="minor"/>
      </rPr>
      <t>(老婆先墊款5萬，1萬已還，4萬轉增資)</t>
    </r>
    <phoneticPr fontId="1" type="noConversion"/>
  </si>
  <si>
    <t>興運整合資訊(張大哥)</t>
    <phoneticPr fontId="1" type="noConversion"/>
  </si>
  <si>
    <t>增加靜態網頁與Menu</t>
    <phoneticPr fontId="1" type="noConversion"/>
  </si>
  <si>
    <t>原子能委員會增加頁面</t>
    <phoneticPr fontId="1" type="noConversion"/>
  </si>
  <si>
    <t>開發薪資(原子能委員會增加頁面)</t>
    <phoneticPr fontId="1" type="noConversion"/>
  </si>
  <si>
    <t>電腦設備添購</t>
    <phoneticPr fontId="1" type="noConversion"/>
  </si>
  <si>
    <t>表哥公司股東(阿宏)</t>
    <phoneticPr fontId="1" type="noConversion"/>
  </si>
  <si>
    <t>網路線添購</t>
    <phoneticPr fontId="1" type="noConversion"/>
  </si>
  <si>
    <t>設備售出收入</t>
    <phoneticPr fontId="1" type="noConversion"/>
  </si>
  <si>
    <t>設備安裝人力薪資</t>
    <phoneticPr fontId="1" type="noConversion"/>
  </si>
  <si>
    <t>燦坤</t>
    <phoneticPr fontId="1" type="noConversion"/>
  </si>
  <si>
    <t>原價屋</t>
    <phoneticPr fontId="1" type="noConversion"/>
  </si>
  <si>
    <t>明年要再跟他續約要再收5000/y，10000轉福利金</t>
    <phoneticPr fontId="1" type="noConversion"/>
  </si>
  <si>
    <t>521轉福利金</t>
    <phoneticPr fontId="1" type="noConversion"/>
  </si>
  <si>
    <t>設備售出收入(2012/7/1)</t>
    <phoneticPr fontId="1" type="noConversion"/>
  </si>
  <si>
    <t>小布</t>
    <phoneticPr fontId="1" type="noConversion"/>
  </si>
  <si>
    <t>性福資訊站活動網頁</t>
  </si>
  <si>
    <t>老婆媽媽</t>
    <phoneticPr fontId="1" type="noConversion"/>
  </si>
  <si>
    <t>產基會網站</t>
    <phoneticPr fontId="1" type="noConversion"/>
  </si>
  <si>
    <t>借住費(產基會網站)</t>
    <phoneticPr fontId="1" type="noConversion"/>
  </si>
  <si>
    <t>開發薪資(產基會網站)</t>
    <phoneticPr fontId="1" type="noConversion"/>
  </si>
  <si>
    <t>IDAH網站</t>
    <phoneticPr fontId="1" type="noConversion"/>
  </si>
  <si>
    <t>v</t>
    <phoneticPr fontId="1" type="noConversion"/>
  </si>
  <si>
    <t>借住約一周費用，如不收另轉福利金(吃鼎泰豐了)</t>
    <phoneticPr fontId="1" type="noConversion"/>
  </si>
  <si>
    <t>js切換flash</t>
    <phoneticPr fontId="1" type="noConversion"/>
  </si>
  <si>
    <t>心六藝住戶的500禮卷</t>
    <phoneticPr fontId="1" type="noConversion"/>
  </si>
  <si>
    <t>Dummy達迷酒坊</t>
    <phoneticPr fontId="1" type="noConversion"/>
  </si>
  <si>
    <t>v</t>
    <phoneticPr fontId="1" type="noConversion"/>
  </si>
  <si>
    <t>富裕自由顧問系統</t>
    <phoneticPr fontId="1" type="noConversion"/>
  </si>
  <si>
    <t>系統已交付 (2012/10/19 富邦收目前未付專案款15000，先算在IDAH)</t>
    <phoneticPr fontId="1" type="noConversion"/>
  </si>
  <si>
    <t>(2012/10/19 富邦收目前未付專案款15000，先算在IDAH)</t>
  </si>
  <si>
    <t>v</t>
    <phoneticPr fontId="1" type="noConversion"/>
  </si>
  <si>
    <t>(2012/08/21 富邦收款15000，先撥13000)</t>
    <phoneticPr fontId="1" type="noConversion"/>
  </si>
  <si>
    <t>系統已交付 (2012/08/21 先收15000富邦) (2012/11/13 台北富邦 共付15500)</t>
    <phoneticPr fontId="1" type="noConversion"/>
  </si>
  <si>
    <t>系統已交付 (2012/11/13 台北富邦 共付15500)</t>
  </si>
  <si>
    <t>v</t>
    <phoneticPr fontId="1" type="noConversion"/>
  </si>
  <si>
    <t>v</t>
    <phoneticPr fontId="1" type="noConversion"/>
  </si>
  <si>
    <t>系統已交付 (2012/11/13 台北富邦 共付15500)</t>
    <phoneticPr fontId="1" type="noConversion"/>
  </si>
  <si>
    <t>系統已交付</t>
    <phoneticPr fontId="1" type="noConversion"/>
  </si>
  <si>
    <t>開發薪資(性福資訊站活動網頁)</t>
    <phoneticPr fontId="1" type="noConversion"/>
  </si>
  <si>
    <t>開發薪資(js切換flash)</t>
    <phoneticPr fontId="1" type="noConversion"/>
  </si>
  <si>
    <t>開發薪資(富裕自由顧問系統)</t>
    <phoneticPr fontId="1" type="noConversion"/>
  </si>
  <si>
    <t>鋁門窗形象網站</t>
    <phoneticPr fontId="1" type="noConversion"/>
  </si>
  <si>
    <t>開發薪資(Dummy達迷酒坊)</t>
    <phoneticPr fontId="1" type="noConversion"/>
  </si>
  <si>
    <t>盈虧跟維修8:2 (共賺1382，我們1106，維修276)(3702大聯大)1張</t>
    <phoneticPr fontId="1" type="noConversion"/>
  </si>
  <si>
    <t>盈虧跟維修8:2 (共賺151，我們121，維修30)(2404漢唐)1張</t>
    <phoneticPr fontId="1" type="noConversion"/>
  </si>
  <si>
    <t>空</t>
    <phoneticPr fontId="1" type="noConversion"/>
  </si>
  <si>
    <t>盈虧跟維修8:2 (共賺718，我們574，維修144)(3702大聯大)1張</t>
    <phoneticPr fontId="1" type="noConversion"/>
  </si>
  <si>
    <t>盈虧跟維修8:2 (共虧226，我們185，維修41)(2206三陽)1張</t>
    <phoneticPr fontId="1" type="noConversion"/>
  </si>
  <si>
    <t>盈虧跟維修8:2 (共賺436，我們349，維修87)(2103台橡)1張</t>
    <phoneticPr fontId="1" type="noConversion"/>
  </si>
  <si>
    <t>盈虧跟維修8:2 (共賺418，我們334，維修84)(3702大聯大)1張</t>
    <phoneticPr fontId="1" type="noConversion"/>
  </si>
  <si>
    <t>盈虧跟維修8:2 (共虧1572，我們1258，維修314)(3702大聯大)2張</t>
    <phoneticPr fontId="1" type="noConversion"/>
  </si>
  <si>
    <t>盈虧跟維修8:2 (共虧1278，我們1022，維修256)(1301台塑)1張</t>
    <phoneticPr fontId="1" type="noConversion"/>
  </si>
  <si>
    <t>盈虧跟維修8:2 (共虧2223，我們1778，維修445)(1326台化)1張</t>
    <phoneticPr fontId="1" type="noConversion"/>
  </si>
  <si>
    <t>多</t>
    <phoneticPr fontId="1" type="noConversion"/>
  </si>
  <si>
    <t>盈虧跟維修8:2 (共賺22800 JPY，我們18240，維修4560)(東京橡膠)1口 (本次出場有下錯單、所以多操作到一口，不詳列)</t>
    <phoneticPr fontId="1" type="noConversion"/>
  </si>
  <si>
    <t>盈虧跟維修8:2 (共賺23900 JPY，我們19120，維修4780)(東京橡膠)1口</t>
    <phoneticPr fontId="1" type="noConversion"/>
  </si>
  <si>
    <t>盈虧跟維修8:2 (共虧3611，我們2889，維修722)(1477聚陽)1張</t>
    <phoneticPr fontId="1" type="noConversion"/>
  </si>
  <si>
    <t>盈虧跟維修8:2 (共虧1097，我們878，維修219)(4426利勤)1張</t>
    <phoneticPr fontId="1" type="noConversion"/>
  </si>
  <si>
    <t>盈虧跟維修8:2 (共賺5816，我們4653，維修1163)(4426利勤)1張</t>
    <phoneticPr fontId="1" type="noConversion"/>
  </si>
  <si>
    <t>盈虧跟維修8:2 (共賺1242，我們994，維修248)(6278台表科)1張</t>
    <phoneticPr fontId="1" type="noConversion"/>
  </si>
  <si>
    <t>2012橡膠盈餘</t>
    <phoneticPr fontId="1" type="noConversion"/>
  </si>
  <si>
    <t>盈虧跟維修8:2 (共賺25935，我們20748，維修5187)(東京橡膠2012盈餘)</t>
    <phoneticPr fontId="1" type="noConversion"/>
  </si>
  <si>
    <t>空</t>
    <phoneticPr fontId="1" type="noConversion"/>
  </si>
  <si>
    <t>本次損益(日幣)</t>
    <phoneticPr fontId="1" type="noConversion"/>
  </si>
  <si>
    <t>匯率</t>
    <phoneticPr fontId="1" type="noConversion"/>
  </si>
  <si>
    <t>盈虧跟維修8:2 (共賺27400 JPY，我們21920，維修5480)(東京橡膠)1口(匯率0.35)</t>
    <phoneticPr fontId="1" type="noConversion"/>
  </si>
  <si>
    <t>新明眼鏡網站收入</t>
    <phoneticPr fontId="1" type="noConversion"/>
  </si>
  <si>
    <t>開發薪資(新明眼鏡網站收入)</t>
    <phoneticPr fontId="1" type="noConversion"/>
  </si>
  <si>
    <t>系統已交付 (已付款)</t>
    <phoneticPr fontId="1" type="noConversion"/>
  </si>
  <si>
    <t>v</t>
    <phoneticPr fontId="1" type="noConversion"/>
  </si>
  <si>
    <t>v</t>
    <phoneticPr fontId="1" type="noConversion"/>
  </si>
  <si>
    <t>永續網站</t>
    <phoneticPr fontId="1" type="noConversion"/>
  </si>
  <si>
    <t>系統已交付(2013/07/01 15000台北富邦)</t>
    <phoneticPr fontId="1" type="noConversion"/>
  </si>
  <si>
    <t>銀河台北診所形象網站</t>
    <phoneticPr fontId="1" type="noConversion"/>
  </si>
  <si>
    <t>彼得.杜拉克形象網站</t>
    <phoneticPr fontId="1" type="noConversion"/>
  </si>
  <si>
    <t>盈虧跟維修8:2 (共賺2444，我們1955，維修489)(4426利勤)1張</t>
    <phoneticPr fontId="1" type="noConversion"/>
  </si>
  <si>
    <t>空</t>
    <phoneticPr fontId="1" type="noConversion"/>
  </si>
  <si>
    <t>盈虧跟維修8:2 (共虧2263，我們1810，維修453)(8039台虹)1張</t>
    <phoneticPr fontId="1" type="noConversion"/>
  </si>
  <si>
    <t>盈虧跟維修8:2 (共虧774，我們619，維修155)(2383台光電)1張</t>
    <phoneticPr fontId="1" type="noConversion"/>
  </si>
  <si>
    <t>盈虧跟維修8:2 (共虧1917，我們1534，維修383)(3702大聯大)1張</t>
    <phoneticPr fontId="1" type="noConversion"/>
  </si>
  <si>
    <t>多</t>
    <phoneticPr fontId="1" type="noConversion"/>
  </si>
  <si>
    <t>盈虧跟維修8:2 (共虧1471，我們1177，維修294(3702大聯大)1張</t>
    <phoneticPr fontId="1" type="noConversion"/>
  </si>
  <si>
    <t>盈虧跟維修8:2 (共賺1117，我們893，維修223)(3702大聯大)1張</t>
    <phoneticPr fontId="1" type="noConversion"/>
  </si>
  <si>
    <t>盈虧跟維修8:2 (共賺2336，我們1869，維修467)(3045台灣大)1張</t>
    <phoneticPr fontId="1" type="noConversion"/>
  </si>
  <si>
    <t>盈虧跟維修8:2 (共賺1304，我們1043，維修261)(6112聚碩)1張</t>
    <phoneticPr fontId="1" type="noConversion"/>
  </si>
  <si>
    <t>盈虧跟維修8:2 (共賺5234，我們4187，維修1047)(1216統一)1張</t>
    <phoneticPr fontId="1" type="noConversion"/>
  </si>
  <si>
    <t>多</t>
    <phoneticPr fontId="1" type="noConversion"/>
  </si>
  <si>
    <t>太少了不列入分帳(1451年興)</t>
    <phoneticPr fontId="1" type="noConversion"/>
  </si>
  <si>
    <t>盈虧跟維修8:2 (共賺674，我們539，維修135)(6112聚碩)1張</t>
    <phoneticPr fontId="1" type="noConversion"/>
  </si>
  <si>
    <t>(5234達興) 2張的股息</t>
    <phoneticPr fontId="1" type="noConversion"/>
  </si>
  <si>
    <t>(5434崇越) 1張的股息</t>
    <phoneticPr fontId="1" type="noConversion"/>
  </si>
  <si>
    <t>空</t>
    <phoneticPr fontId="1" type="noConversion"/>
  </si>
  <si>
    <t>空</t>
    <phoneticPr fontId="1" type="noConversion"/>
  </si>
  <si>
    <t>盈虧跟維修8:2 (共賺970，我們776，維修194)(2347聯強)1張</t>
    <phoneticPr fontId="1" type="noConversion"/>
  </si>
  <si>
    <t>空</t>
  </si>
  <si>
    <t>盈虧跟維修8:2 (共賺1194，我們955，維修239)(5434崇越)1張</t>
    <phoneticPr fontId="1" type="noConversion"/>
  </si>
  <si>
    <t>空</t>
    <phoneticPr fontId="1" type="noConversion"/>
  </si>
  <si>
    <t>多</t>
    <phoneticPr fontId="1" type="noConversion"/>
  </si>
  <si>
    <t>2013總結</t>
    <phoneticPr fontId="1" type="noConversion"/>
  </si>
  <si>
    <t>盈虧跟維修8:2 (共賺70500 JPY，我們56400，維修14100)(東京橡膠)1口(匯率0.27)</t>
    <phoneticPr fontId="1" type="noConversion"/>
  </si>
  <si>
    <t>盈虧跟維修8:2 (共賺19035，我們15228，維修3807)(日本商品2013盈餘)</t>
    <phoneticPr fontId="1" type="noConversion"/>
  </si>
  <si>
    <t>2013日本商品盈餘</t>
    <phoneticPr fontId="1" type="noConversion"/>
  </si>
  <si>
    <t>多</t>
    <phoneticPr fontId="1" type="noConversion"/>
  </si>
  <si>
    <t>增資56萬(跟老婆一人增資28萬，做股票)</t>
    <phoneticPr fontId="1" type="noConversion"/>
  </si>
  <si>
    <t>盈虧跟維修9:1 (共賺9510，我們8559，維修951)(8109博大)1張</t>
    <phoneticPr fontId="1" type="noConversion"/>
  </si>
  <si>
    <t>盈虧跟維修9:1 (共賺11114，我們10003，維修1111)(8109博大)1張</t>
    <phoneticPr fontId="1" type="noConversion"/>
  </si>
  <si>
    <t>盈虧跟維修9:1 (共賺10238，我們9214，維修1024)(8109博大)1張</t>
    <phoneticPr fontId="1" type="noConversion"/>
  </si>
  <si>
    <t>盈虧跟維修9:1 (共賺11086，我們9977，維修1109)(8109博大)1張</t>
    <phoneticPr fontId="1" type="noConversion"/>
  </si>
  <si>
    <t>盈虧跟維修9:1 (共賺9884，我們8896，維修988)(8109博大)1張</t>
    <phoneticPr fontId="1" type="noConversion"/>
  </si>
  <si>
    <t>(5434崇越) 配股19股賣出</t>
    <phoneticPr fontId="1" type="noConversion"/>
  </si>
  <si>
    <t>盈虧跟維修9:1 (共賺13454，我們12109，維修1345)(8109博大)1張</t>
    <phoneticPr fontId="1" type="noConversion"/>
  </si>
  <si>
    <t>盈虧跟維修8:2 (共虧12642，我們10114，維修2528)(5234達興)1張</t>
    <phoneticPr fontId="1" type="noConversion"/>
  </si>
  <si>
    <t>盈虧跟維修8:2 (共虧9337，我們7470，維修1867)(5234達興)1張</t>
    <phoneticPr fontId="1" type="noConversion"/>
  </si>
  <si>
    <t>盈虧跟維修8:2 (共賺1076，我們861，維修215)(5234達興)1張</t>
    <phoneticPr fontId="1" type="noConversion"/>
  </si>
  <si>
    <t>多</t>
    <phoneticPr fontId="1" type="noConversion"/>
  </si>
  <si>
    <t>空</t>
    <phoneticPr fontId="1" type="noConversion"/>
  </si>
  <si>
    <t>太少了不列入分帳(6257矽格)1張</t>
    <phoneticPr fontId="1" type="noConversion"/>
  </si>
  <si>
    <t>盈虧跟維修9.4:0.6 (共賺4639，我們4361，維修278)(2402毅嘉)1張, 達興換</t>
    <phoneticPr fontId="1" type="noConversion"/>
  </si>
  <si>
    <t>盈虧跟維修9.4:0.6 (共賺4640，我們4362，維修278)(2402毅嘉)1張, 達興換</t>
    <phoneticPr fontId="1" type="noConversion"/>
  </si>
  <si>
    <t>盈虧跟維修9.4:0.6 (共賺4645，我們4366，維修279)(2402毅嘉)1張</t>
    <phoneticPr fontId="1" type="noConversion"/>
  </si>
  <si>
    <t>盈虧跟維修9.4:0.6 (共賺775，我們729，維修46)(3702大聯大)1張</t>
    <phoneticPr fontId="1" type="noConversion"/>
  </si>
  <si>
    <t>盈虧跟維修9.4:0.6 (共賺776，我們，維修47)(3702大聯大)1張</t>
    <phoneticPr fontId="1" type="noConversion"/>
  </si>
  <si>
    <t>盈虧跟維修9:1 (共賺2049，我們1844，維修205)(3023信邦)1張</t>
    <phoneticPr fontId="1" type="noConversion"/>
  </si>
  <si>
    <t>盈虧跟維修9:1 (共賺1798，我們1618，維修180)(3023信邦)1張</t>
    <phoneticPr fontId="1" type="noConversion"/>
  </si>
  <si>
    <t>盈虧跟維修9:1 (共賺799，我們719，維修80)(3023信邦)1張</t>
    <phoneticPr fontId="1" type="noConversion"/>
  </si>
  <si>
    <t>太少了不列入分帳(3023信邦)1張</t>
    <phoneticPr fontId="1" type="noConversion"/>
  </si>
  <si>
    <t>盈虧跟維修9.4:0.6 (共賺2200，我們2068，維修132)(3023信邦)1張</t>
    <phoneticPr fontId="1" type="noConversion"/>
  </si>
  <si>
    <t>盈虧跟維修9.4:0.6 (共賺2403，我們2259，維修144)(2441超豐)1張</t>
    <phoneticPr fontId="1" type="noConversion"/>
  </si>
  <si>
    <t>盈虧跟維修9.4:0.6 (共賺951，我們894，維修57)(2441超豐)1張</t>
    <phoneticPr fontId="1" type="noConversion"/>
  </si>
  <si>
    <t>盈虧跟維修9.4:0.6 (共賺2053，我們1930，維修123)(2441超豐)1張</t>
    <phoneticPr fontId="1" type="noConversion"/>
  </si>
  <si>
    <t>盈虧跟維修9.4:0.6 (共賺902，我們848，維修54)(2441)超豐1張</t>
    <phoneticPr fontId="1" type="noConversion"/>
  </si>
  <si>
    <t>(5349先豐)1張</t>
    <phoneticPr fontId="1" type="noConversion"/>
  </si>
  <si>
    <t>(4912聯德)1張, 達興換</t>
    <phoneticPr fontId="1" type="noConversion"/>
  </si>
  <si>
    <t>(4912聯德)1張</t>
    <phoneticPr fontId="1" type="noConversion"/>
  </si>
  <si>
    <t>(6145勁永)1張</t>
    <phoneticPr fontId="1" type="noConversion"/>
  </si>
  <si>
    <t>(8213志超) 1張</t>
    <phoneticPr fontId="1" type="noConversion"/>
  </si>
  <si>
    <t>(2383台光電) 1張</t>
    <phoneticPr fontId="1" type="noConversion"/>
  </si>
  <si>
    <t>盈虧跟維修9.4:0.6 (共賺1839，我們1729，維修110)(3483力致)1張</t>
    <phoneticPr fontId="1" type="noConversion"/>
  </si>
  <si>
    <t>盈虧跟維修9.4:0.6 (共賺1838，我們1728，維修110)(3483力致)1張</t>
    <phoneticPr fontId="1" type="noConversion"/>
  </si>
  <si>
    <t>盈虧跟維修9.4:0.6 (共賺637，我們599，維修38)(3483力致)1張</t>
    <phoneticPr fontId="1" type="noConversion"/>
  </si>
  <si>
    <t>盈虧跟維修9.4:0.6 (共虧72，我們68，維修4)(3483力致)1張</t>
    <phoneticPr fontId="1" type="noConversion"/>
  </si>
  <si>
    <t>盈虧跟維修9.4:0.6 (共虧71，我們67，維修4)(3483力致)1張</t>
    <phoneticPr fontId="1" type="noConversion"/>
  </si>
  <si>
    <t>2014總結</t>
    <phoneticPr fontId="1" type="noConversion"/>
  </si>
  <si>
    <t>盈虧跟維修8:2 (共虧22200 JPY17760，我們，維修4440)(東京橡膠)1口(匯率0.3)</t>
    <phoneticPr fontId="1" type="noConversion"/>
  </si>
  <si>
    <t>(4909 新復興) 1張</t>
    <phoneticPr fontId="1" type="noConversion"/>
  </si>
  <si>
    <t>(8213志超) 2張 股息</t>
    <phoneticPr fontId="1" type="noConversion"/>
  </si>
  <si>
    <t>(5349先豐)1張 股息</t>
    <phoneticPr fontId="1" type="noConversion"/>
  </si>
  <si>
    <t>(4909 新復興) 2張 股息</t>
    <phoneticPr fontId="1" type="noConversion"/>
  </si>
  <si>
    <t>(1708 東鹼) 1張</t>
    <phoneticPr fontId="1" type="noConversion"/>
  </si>
  <si>
    <t>(4912聯德)21張 股息</t>
    <phoneticPr fontId="1" type="noConversion"/>
  </si>
  <si>
    <t>(2383台光電)1張 股息，待9/26老婆帳戶確認</t>
    <phoneticPr fontId="1" type="noConversion"/>
  </si>
  <si>
    <t>2014日本商品盈餘</t>
    <phoneticPr fontId="1" type="noConversion"/>
  </si>
  <si>
    <t>2014外匯總結</t>
    <phoneticPr fontId="1" type="noConversion"/>
  </si>
  <si>
    <t>(1708 東鹼) 1張 (這張轉資金給老婆帳戶)</t>
    <phoneticPr fontId="1" type="noConversion"/>
  </si>
  <si>
    <t>外匯入金3000成本+400媽媽借款息</t>
    <phoneticPr fontId="1" type="noConversion"/>
  </si>
  <si>
    <t>(4527 堃霖) 1張 (這張轉資金給老婆帳戶)</t>
    <phoneticPr fontId="1" type="noConversion"/>
  </si>
  <si>
    <t>年度</t>
    <phoneticPr fontId="1" type="noConversion"/>
  </si>
  <si>
    <t>結算損益</t>
    <phoneticPr fontId="1" type="noConversion"/>
  </si>
  <si>
    <t>2010</t>
    <phoneticPr fontId="1" type="noConversion"/>
  </si>
  <si>
    <t>2011</t>
    <phoneticPr fontId="1" type="noConversion"/>
  </si>
  <si>
    <t>2012</t>
    <phoneticPr fontId="1" type="noConversion"/>
  </si>
  <si>
    <t>2013</t>
    <phoneticPr fontId="1" type="noConversion"/>
  </si>
  <si>
    <t>2014</t>
    <phoneticPr fontId="1" type="noConversion"/>
  </si>
  <si>
    <t>買書(Toeic)</t>
    <phoneticPr fontId="1" type="noConversion"/>
  </si>
  <si>
    <t>已請款</t>
    <phoneticPr fontId="1" type="noConversion"/>
  </si>
  <si>
    <t>筆電記憶體</t>
    <phoneticPr fontId="1" type="noConversion"/>
  </si>
  <si>
    <t>防潮箱</t>
    <phoneticPr fontId="1" type="noConversion"/>
  </si>
  <si>
    <t>分享器</t>
    <phoneticPr fontId="1" type="noConversion"/>
  </si>
  <si>
    <t>住戶的300禮卷</t>
    <phoneticPr fontId="1" type="noConversion"/>
  </si>
  <si>
    <t>已給老婆</t>
    <phoneticPr fontId="1" type="noConversion"/>
  </si>
  <si>
    <t>麗鳳朋友螢幕</t>
    <phoneticPr fontId="1" type="noConversion"/>
  </si>
  <si>
    <t>貓狗月曆打9折</t>
    <phoneticPr fontId="1" type="noConversion"/>
  </si>
  <si>
    <t>營業員提供100禮卷</t>
    <phoneticPr fontId="1" type="noConversion"/>
  </si>
  <si>
    <t>住戶的200禮卷</t>
    <phoneticPr fontId="1" type="noConversion"/>
  </si>
  <si>
    <t>看電影買麵包&amp;水</t>
    <phoneticPr fontId="1" type="noConversion"/>
  </si>
  <si>
    <t>老婆帳戶扣款</t>
    <phoneticPr fontId="1" type="noConversion"/>
  </si>
  <si>
    <t>發票中獎</t>
    <phoneticPr fontId="1" type="noConversion"/>
  </si>
  <si>
    <t>已給老婆</t>
    <phoneticPr fontId="1" type="noConversion"/>
  </si>
  <si>
    <t>宜蘭客運*4張</t>
    <phoneticPr fontId="1" type="noConversion"/>
  </si>
  <si>
    <t>桌遊3款</t>
    <phoneticPr fontId="1" type="noConversion"/>
  </si>
  <si>
    <t>分享器</t>
    <phoneticPr fontId="1" type="noConversion"/>
  </si>
  <si>
    <t>累計盈餘</t>
    <phoneticPr fontId="1" type="noConversion"/>
  </si>
  <si>
    <t>(8109 博大) 1張 (這張轉資金給老婆帳戶)</t>
    <phoneticPr fontId="1" type="noConversion"/>
  </si>
  <si>
    <t>(6277 宏正) 1張 (這張轉資金給老婆帳戶)</t>
    <phoneticPr fontId="1" type="noConversion"/>
  </si>
  <si>
    <t>(1708 東鹼) 1張  (這張原本老婆先出，轉增資)</t>
    <phoneticPr fontId="1" type="noConversion"/>
  </si>
  <si>
    <t>(6239 力成) 1張  (這張原本老婆先出，轉增資)</t>
    <phoneticPr fontId="1" type="noConversion"/>
  </si>
  <si>
    <t>(4527 堃霖) 1張  (這張原本老婆先出，轉增資)</t>
    <phoneticPr fontId="1" type="noConversion"/>
  </si>
  <si>
    <t>增資74萬(跟老婆一人增資37萬，做股票,外匯)</t>
    <phoneticPr fontId="1" type="noConversion"/>
  </si>
  <si>
    <t xml:space="preserve">國泰信貸65萬(手續5000) </t>
    <phoneticPr fontId="1" type="noConversion"/>
  </si>
  <si>
    <t>(2458 義隆) 8張 (這張轉資金給老婆帳戶)</t>
    <phoneticPr fontId="1" type="noConversion"/>
  </si>
  <si>
    <t xml:space="preserve">國泰信貸50萬(手續3200) </t>
    <phoneticPr fontId="1" type="noConversion"/>
  </si>
  <si>
    <t xml:space="preserve">(8109 博大) 1張 </t>
    <phoneticPr fontId="1" type="noConversion"/>
  </si>
  <si>
    <t>(4912聯德)1張 (這張轉資金給老婆帳戶)</t>
    <phoneticPr fontId="1" type="noConversion"/>
  </si>
  <si>
    <t>上課費用2400+4900+4900=12200</t>
    <phoneticPr fontId="1" type="noConversion"/>
  </si>
  <si>
    <t>(4951 精拓科) 精拓減資10張共9980</t>
    <phoneticPr fontId="1" type="noConversion"/>
  </si>
  <si>
    <t>EPS</t>
    <phoneticPr fontId="1" type="noConversion"/>
  </si>
  <si>
    <t>期初股本</t>
    <phoneticPr fontId="1" type="noConversion"/>
  </si>
  <si>
    <t>期末增資</t>
    <phoneticPr fontId="1" type="noConversion"/>
  </si>
  <si>
    <t>2015</t>
    <phoneticPr fontId="1" type="noConversion"/>
  </si>
  <si>
    <t>(2609 陽明) 5張</t>
    <phoneticPr fontId="1" type="noConversion"/>
  </si>
  <si>
    <t>ROE</t>
    <phoneticPr fontId="1" type="noConversion"/>
  </si>
  <si>
    <t>ROA</t>
    <phoneticPr fontId="1" type="noConversion"/>
  </si>
  <si>
    <t>累積未分配盈餘</t>
    <phoneticPr fontId="1" type="noConversion"/>
  </si>
  <si>
    <t>債務</t>
    <phoneticPr fontId="1" type="noConversion"/>
  </si>
  <si>
    <t>期初股東權益</t>
    <phoneticPr fontId="1" type="noConversion"/>
  </si>
  <si>
    <t>負債比</t>
    <phoneticPr fontId="1" type="noConversion"/>
  </si>
  <si>
    <t>(2730 美麗信) 2張</t>
    <phoneticPr fontId="1" type="noConversion"/>
  </si>
  <si>
    <t>(4951 精拓科) 10張 (共買10張成本137849 減資1成退9980 變成9張, 成本便127869)</t>
    <phoneticPr fontId="1" type="noConversion"/>
  </si>
  <si>
    <t>(8086宏捷科)5張 (這張轉資金給老婆帳戶)</t>
    <phoneticPr fontId="1" type="noConversion"/>
  </si>
  <si>
    <t>姓名</t>
    <phoneticPr fontId="1" type="noConversion"/>
  </si>
  <si>
    <t>股數</t>
    <phoneticPr fontId="1" type="noConversion"/>
  </si>
  <si>
    <t>吳信達</t>
    <phoneticPr fontId="1" type="noConversion"/>
  </si>
  <si>
    <t>蘇琬婷</t>
    <phoneticPr fontId="1" type="noConversion"/>
  </si>
  <si>
    <t>每股認購金額</t>
    <phoneticPr fontId="1" type="noConversion"/>
  </si>
  <si>
    <t>認購金額</t>
    <phoneticPr fontId="1" type="noConversion"/>
  </si>
  <si>
    <t>蔡素芬</t>
    <phoneticPr fontId="1" type="noConversion"/>
  </si>
  <si>
    <t>資本公積</t>
    <phoneticPr fontId="1" type="noConversion"/>
  </si>
  <si>
    <t>股本</t>
    <phoneticPr fontId="1" type="noConversion"/>
  </si>
  <si>
    <t>(6239 力成) 1張</t>
    <phoneticPr fontId="1" type="noConversion"/>
  </si>
  <si>
    <t>(4533 協易機) 2張</t>
    <phoneticPr fontId="1" type="noConversion"/>
  </si>
  <si>
    <t>(2402毅嘉)4張 (這張轉資金給老婆帳戶)</t>
    <phoneticPr fontId="1" type="noConversion"/>
  </si>
  <si>
    <t>(4912聯德)10張 (這張轉資金給老婆帳戶)</t>
    <phoneticPr fontId="1" type="noConversion"/>
  </si>
  <si>
    <t>期初每股淨值</t>
    <phoneticPr fontId="1" type="noConversion"/>
  </si>
  <si>
    <t>期末每股淨值</t>
    <phoneticPr fontId="1" type="noConversion"/>
  </si>
  <si>
    <t>未實現損益</t>
    <phoneticPr fontId="1" type="noConversion"/>
  </si>
  <si>
    <t>(8109 博大) 4張 (這張轉資金給老婆帳戶)</t>
    <phoneticPr fontId="1" type="noConversion"/>
  </si>
  <si>
    <t>(8109 博大) 2張 (這張轉資金給老婆帳戶)</t>
    <phoneticPr fontId="1" type="noConversion"/>
  </si>
  <si>
    <t>(4912聯德)7張 (這張轉資金給老婆帳戶)</t>
    <phoneticPr fontId="1" type="noConversion"/>
  </si>
  <si>
    <t>(1708 東鹼) 2張</t>
    <phoneticPr fontId="1" type="noConversion"/>
  </si>
  <si>
    <t>現金股利</t>
    <phoneticPr fontId="1" type="noConversion"/>
  </si>
  <si>
    <t>股票股利</t>
    <phoneticPr fontId="1" type="noConversion"/>
  </si>
  <si>
    <t>股利分配</t>
    <phoneticPr fontId="1" type="noConversion"/>
  </si>
  <si>
    <t>年度</t>
    <phoneticPr fontId="1" type="noConversion"/>
  </si>
  <si>
    <t>現金股利</t>
    <phoneticPr fontId="1" type="noConversion"/>
  </si>
  <si>
    <t>(3030德律)1張</t>
    <phoneticPr fontId="1" type="noConversion"/>
  </si>
  <si>
    <t>(4912聯德)6張</t>
    <phoneticPr fontId="1" type="noConversion"/>
  </si>
</sst>
</file>

<file path=xl/styles.xml><?xml version="1.0" encoding="utf-8"?>
<styleSheet xmlns="http://schemas.openxmlformats.org/spreadsheetml/2006/main">
  <fonts count="9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u/>
      <sz val="12"/>
      <color theme="10"/>
      <name val="新細明體"/>
      <family val="1"/>
      <charset val="136"/>
    </font>
    <font>
      <sz val="12"/>
      <color rgb="FFFF0000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  <font>
      <sz val="12"/>
      <color indexed="8"/>
      <name val="新細明體"/>
      <family val="2"/>
      <charset val="136"/>
    </font>
    <font>
      <sz val="12"/>
      <color theme="3" tint="0.39997558519241921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sz val="12"/>
      <color theme="9" tint="-0.249977111117893"/>
      <name val="新細明體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top"/>
      <protection locked="0"/>
    </xf>
    <xf numFmtId="0" fontId="5" fillId="0" borderId="0">
      <alignment vertical="center"/>
    </xf>
  </cellStyleXfs>
  <cellXfs count="14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2" borderId="0" xfId="0" applyFill="1">
      <alignment vertical="center"/>
    </xf>
    <xf numFmtId="0" fontId="2" fillId="0" borderId="0" xfId="1" applyAlignment="1" applyProtection="1">
      <alignment vertical="center"/>
    </xf>
    <xf numFmtId="14" fontId="0" fillId="3" borderId="0" xfId="0" applyNumberFormat="1" applyFill="1">
      <alignment vertical="center"/>
    </xf>
    <xf numFmtId="0" fontId="0" fillId="3" borderId="0" xfId="0" applyFill="1">
      <alignment vertical="center"/>
    </xf>
    <xf numFmtId="14" fontId="5" fillId="0" borderId="0" xfId="2" applyNumberFormat="1">
      <alignment vertical="center"/>
    </xf>
    <xf numFmtId="0" fontId="5" fillId="0" borderId="0" xfId="2">
      <alignment vertical="center"/>
    </xf>
    <xf numFmtId="14" fontId="0" fillId="0" borderId="0" xfId="0" applyNumberFormat="1" applyFill="1">
      <alignment vertical="center"/>
    </xf>
    <xf numFmtId="0" fontId="0" fillId="0" borderId="0" xfId="0" applyFill="1">
      <alignment vertical="center"/>
    </xf>
    <xf numFmtId="0" fontId="6" fillId="0" borderId="0" xfId="0" applyFont="1">
      <alignment vertical="center"/>
    </xf>
    <xf numFmtId="14" fontId="0" fillId="0" borderId="0" xfId="0" quotePrefix="1" applyNumberForma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</cellXfs>
  <cellStyles count="3">
    <cellStyle name="Excel Built-in Normal" xfId="2"/>
    <cellStyle name="一般" xfId="0" builtinId="0"/>
    <cellStyle name="超連結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股票獲利曲線!$B$1</c:f>
              <c:strCache>
                <c:ptCount val="1"/>
                <c:pt idx="0">
                  <c:v>結算損益</c:v>
                </c:pt>
              </c:strCache>
            </c:strRef>
          </c:tx>
          <c:marker>
            <c:symbol val="none"/>
          </c:marker>
          <c:cat>
            <c:strRef>
              <c:f>股票獲利曲線!$A$2:$A$7</c:f>
              <c:strCache>
                <c:ptCount val="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</c:strCache>
            </c:strRef>
          </c:cat>
          <c:val>
            <c:numRef>
              <c:f>股票獲利曲線!$B$2:$B$7</c:f>
              <c:numCache>
                <c:formatCode>General</c:formatCode>
                <c:ptCount val="6"/>
                <c:pt idx="0">
                  <c:v>29983</c:v>
                </c:pt>
                <c:pt idx="1">
                  <c:v>20086</c:v>
                </c:pt>
                <c:pt idx="2">
                  <c:v>-17592</c:v>
                </c:pt>
                <c:pt idx="3">
                  <c:v>37434</c:v>
                </c:pt>
                <c:pt idx="4">
                  <c:v>327767</c:v>
                </c:pt>
                <c:pt idx="5">
                  <c:v>202006</c:v>
                </c:pt>
              </c:numCache>
            </c:numRef>
          </c:val>
        </c:ser>
        <c:ser>
          <c:idx val="1"/>
          <c:order val="1"/>
          <c:tx>
            <c:strRef>
              <c:f>股票獲利曲線!$C$1</c:f>
              <c:strCache>
                <c:ptCount val="1"/>
                <c:pt idx="0">
                  <c:v>累計盈餘</c:v>
                </c:pt>
              </c:strCache>
            </c:strRef>
          </c:tx>
          <c:marker>
            <c:symbol val="none"/>
          </c:marker>
          <c:cat>
            <c:strRef>
              <c:f>股票獲利曲線!$A$2:$A$7</c:f>
              <c:strCache>
                <c:ptCount val="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</c:strCache>
            </c:strRef>
          </c:cat>
          <c:val>
            <c:numRef>
              <c:f>股票獲利曲線!$C$2:$C$7</c:f>
              <c:numCache>
                <c:formatCode>General</c:formatCode>
                <c:ptCount val="6"/>
                <c:pt idx="0">
                  <c:v>29983</c:v>
                </c:pt>
                <c:pt idx="1">
                  <c:v>50069</c:v>
                </c:pt>
                <c:pt idx="2">
                  <c:v>32477</c:v>
                </c:pt>
                <c:pt idx="3">
                  <c:v>69911</c:v>
                </c:pt>
                <c:pt idx="4">
                  <c:v>397678</c:v>
                </c:pt>
                <c:pt idx="5">
                  <c:v>599684</c:v>
                </c:pt>
              </c:numCache>
            </c:numRef>
          </c:val>
        </c:ser>
        <c:marker val="1"/>
        <c:axId val="132895488"/>
        <c:axId val="132897024"/>
      </c:lineChart>
      <c:catAx>
        <c:axId val="132895488"/>
        <c:scaling>
          <c:orientation val="minMax"/>
        </c:scaling>
        <c:axPos val="b"/>
        <c:tickLblPos val="nextTo"/>
        <c:crossAx val="132897024"/>
        <c:crosses val="autoZero"/>
        <c:auto val="1"/>
        <c:lblAlgn val="ctr"/>
        <c:lblOffset val="100"/>
      </c:catAx>
      <c:valAx>
        <c:axId val="132897024"/>
        <c:scaling>
          <c:orientation val="minMax"/>
        </c:scaling>
        <c:axPos val="l"/>
        <c:majorGridlines/>
        <c:numFmt formatCode="General" sourceLinked="1"/>
        <c:tickLblPos val="nextTo"/>
        <c:crossAx val="13289548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733" l="0.70000000000000062" r="0.70000000000000062" t="0.750000000000007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66676</xdr:colOff>
      <xdr:row>8</xdr:row>
      <xdr:rowOff>57151</xdr:rowOff>
    </xdr:from>
    <xdr:to>
      <xdr:col>7</xdr:col>
      <xdr:colOff>419100</xdr:colOff>
      <xdr:row>21</xdr:row>
      <xdr:rowOff>190501</xdr:rowOff>
    </xdr:to>
    <xdr:graphicFrame macro="">
      <xdr:nvGraphicFramePr>
        <xdr:cNvPr id="7" name="圖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rvixe.com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50"/>
  <sheetViews>
    <sheetView topLeftCell="A184" zoomScale="85" zoomScaleNormal="85" workbookViewId="0">
      <selection activeCell="G201" sqref="G201"/>
    </sheetView>
  </sheetViews>
  <sheetFormatPr defaultRowHeight="16.5"/>
  <cols>
    <col min="1" max="1" width="11.375" customWidth="1"/>
    <col min="3" max="3" width="11.25" bestFit="1" customWidth="1"/>
    <col min="7" max="8" width="14.125" customWidth="1"/>
    <col min="10" max="10" width="18.625" customWidth="1"/>
  </cols>
  <sheetData>
    <row r="1" spans="1:1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151</v>
      </c>
      <c r="H1" s="2" t="s">
        <v>152</v>
      </c>
      <c r="I1" s="2" t="s">
        <v>6</v>
      </c>
      <c r="J1" s="2" t="s">
        <v>14</v>
      </c>
    </row>
    <row r="2" spans="1:10">
      <c r="A2" s="1">
        <v>40470</v>
      </c>
      <c r="B2">
        <v>3000</v>
      </c>
      <c r="D2">
        <v>14600</v>
      </c>
      <c r="E2" t="s">
        <v>7</v>
      </c>
      <c r="F2">
        <v>54</v>
      </c>
      <c r="I2">
        <v>11546</v>
      </c>
      <c r="J2" s="12" t="s">
        <v>50</v>
      </c>
    </row>
    <row r="3" spans="1:10">
      <c r="A3" s="1">
        <v>40472</v>
      </c>
      <c r="B3">
        <v>5500</v>
      </c>
      <c r="D3">
        <v>18000</v>
      </c>
      <c r="E3" t="s">
        <v>7</v>
      </c>
      <c r="F3">
        <v>63</v>
      </c>
      <c r="I3">
        <v>12437</v>
      </c>
      <c r="J3" t="s">
        <v>15</v>
      </c>
    </row>
    <row r="4" spans="1:10">
      <c r="A4" s="1">
        <v>40616</v>
      </c>
      <c r="B4">
        <v>21400</v>
      </c>
      <c r="D4">
        <v>35000</v>
      </c>
      <c r="E4" t="s">
        <v>8</v>
      </c>
      <c r="F4">
        <v>114</v>
      </c>
      <c r="I4">
        <v>9440</v>
      </c>
      <c r="J4" t="s">
        <v>41</v>
      </c>
    </row>
    <row r="5" spans="1:10">
      <c r="A5" s="1">
        <v>40681</v>
      </c>
      <c r="B5">
        <v>33400</v>
      </c>
      <c r="D5">
        <v>42500</v>
      </c>
      <c r="E5" t="s">
        <v>33</v>
      </c>
      <c r="F5">
        <v>149</v>
      </c>
      <c r="I5">
        <v>8849</v>
      </c>
      <c r="J5" t="s">
        <v>43</v>
      </c>
    </row>
    <row r="6" spans="1:10">
      <c r="A6" s="1">
        <v>40755</v>
      </c>
      <c r="J6" s="12" t="s">
        <v>51</v>
      </c>
    </row>
    <row r="7" spans="1:10">
      <c r="A7" s="1">
        <v>40791</v>
      </c>
      <c r="B7">
        <v>48925</v>
      </c>
      <c r="D7">
        <v>61102</v>
      </c>
      <c r="E7" t="s">
        <v>58</v>
      </c>
      <c r="I7">
        <v>8524</v>
      </c>
      <c r="J7" t="s">
        <v>56</v>
      </c>
    </row>
    <row r="8" spans="1:10">
      <c r="A8" s="1">
        <v>40801</v>
      </c>
      <c r="B8">
        <v>-22990</v>
      </c>
      <c r="D8">
        <v>19753</v>
      </c>
      <c r="E8" t="s">
        <v>58</v>
      </c>
      <c r="I8">
        <v>-2266</v>
      </c>
      <c r="J8" t="s">
        <v>59</v>
      </c>
    </row>
    <row r="9" spans="1:10">
      <c r="A9" s="1">
        <v>40814</v>
      </c>
      <c r="B9">
        <v>-25540</v>
      </c>
      <c r="C9" s="1">
        <v>40820</v>
      </c>
      <c r="D9">
        <v>20152</v>
      </c>
      <c r="E9" t="s">
        <v>58</v>
      </c>
      <c r="I9">
        <v>-3772</v>
      </c>
      <c r="J9" t="s">
        <v>60</v>
      </c>
    </row>
    <row r="10" spans="1:10">
      <c r="A10" s="1">
        <v>40848</v>
      </c>
      <c r="B10">
        <v>19740</v>
      </c>
      <c r="C10" s="1">
        <v>40858</v>
      </c>
      <c r="D10">
        <v>18756</v>
      </c>
      <c r="E10" t="s">
        <v>64</v>
      </c>
      <c r="I10">
        <v>-689</v>
      </c>
      <c r="J10" t="s">
        <v>65</v>
      </c>
    </row>
    <row r="11" spans="1:10">
      <c r="A11" s="1">
        <v>40942</v>
      </c>
      <c r="B11">
        <v>33700</v>
      </c>
      <c r="C11" s="1">
        <v>40948</v>
      </c>
      <c r="D11">
        <v>30451</v>
      </c>
      <c r="E11" t="s">
        <v>70</v>
      </c>
      <c r="I11">
        <v>-2274</v>
      </c>
      <c r="J11" t="s">
        <v>71</v>
      </c>
    </row>
    <row r="12" spans="1:10">
      <c r="A12" s="1">
        <v>40981</v>
      </c>
      <c r="B12">
        <v>-31044</v>
      </c>
      <c r="E12" t="s">
        <v>72</v>
      </c>
      <c r="J12" t="s">
        <v>83</v>
      </c>
    </row>
    <row r="13" spans="1:10">
      <c r="A13" s="1">
        <v>40989</v>
      </c>
      <c r="B13">
        <v>-14720</v>
      </c>
      <c r="D13">
        <v>25431</v>
      </c>
      <c r="E13" t="s">
        <v>72</v>
      </c>
      <c r="I13">
        <v>-14233</v>
      </c>
      <c r="J13" t="s">
        <v>87</v>
      </c>
    </row>
    <row r="14" spans="1:10">
      <c r="A14" s="1">
        <v>40996</v>
      </c>
      <c r="B14">
        <v>-15522</v>
      </c>
      <c r="D14">
        <v>4766</v>
      </c>
      <c r="E14" t="s">
        <v>7</v>
      </c>
      <c r="I14">
        <v>-7529</v>
      </c>
      <c r="J14" t="s">
        <v>84</v>
      </c>
    </row>
    <row r="15" spans="1:10">
      <c r="A15" s="1">
        <v>40998</v>
      </c>
      <c r="B15">
        <v>-13320</v>
      </c>
      <c r="D15">
        <v>2108</v>
      </c>
      <c r="E15" t="s">
        <v>7</v>
      </c>
      <c r="I15">
        <v>-7848</v>
      </c>
      <c r="J15" t="s">
        <v>85</v>
      </c>
    </row>
    <row r="16" spans="1:10">
      <c r="A16" s="1">
        <v>41067</v>
      </c>
      <c r="J16" s="12" t="s">
        <v>86</v>
      </c>
    </row>
    <row r="17" spans="1:10">
      <c r="A17" s="1">
        <v>41148</v>
      </c>
      <c r="B17">
        <v>36351</v>
      </c>
      <c r="C17" s="1">
        <v>41162</v>
      </c>
      <c r="D17">
        <v>37733</v>
      </c>
      <c r="E17" t="s">
        <v>7</v>
      </c>
      <c r="I17">
        <v>1106</v>
      </c>
      <c r="J17" t="s">
        <v>131</v>
      </c>
    </row>
    <row r="18" spans="1:10">
      <c r="A18" s="1">
        <v>41191</v>
      </c>
      <c r="B18">
        <v>25536</v>
      </c>
      <c r="C18" s="1">
        <v>41204</v>
      </c>
      <c r="D18">
        <v>25687</v>
      </c>
      <c r="E18" t="s">
        <v>7</v>
      </c>
      <c r="I18">
        <v>151</v>
      </c>
      <c r="J18" t="s">
        <v>132</v>
      </c>
    </row>
    <row r="19" spans="1:10" s="5" customFormat="1">
      <c r="A19" s="4">
        <v>41211</v>
      </c>
      <c r="B19">
        <v>32400</v>
      </c>
      <c r="C19" s="4">
        <v>41220</v>
      </c>
      <c r="D19">
        <v>33118</v>
      </c>
      <c r="E19" s="5" t="s">
        <v>133</v>
      </c>
      <c r="I19" s="5">
        <v>718</v>
      </c>
      <c r="J19" s="5" t="s">
        <v>134</v>
      </c>
    </row>
    <row r="20" spans="1:10" s="5" customFormat="1">
      <c r="A20" s="4">
        <v>41218</v>
      </c>
      <c r="B20">
        <v>17100</v>
      </c>
      <c r="C20" s="4">
        <v>41220</v>
      </c>
      <c r="D20">
        <v>16874</v>
      </c>
      <c r="E20" s="5" t="s">
        <v>133</v>
      </c>
      <c r="I20" s="5">
        <v>-226</v>
      </c>
      <c r="J20" s="5" t="s">
        <v>135</v>
      </c>
    </row>
    <row r="21" spans="1:10" s="5" customFormat="1">
      <c r="A21" s="4">
        <v>41221</v>
      </c>
      <c r="B21">
        <v>49500</v>
      </c>
      <c r="C21" s="4">
        <v>41222</v>
      </c>
      <c r="D21">
        <v>49936</v>
      </c>
      <c r="E21" s="5" t="s">
        <v>133</v>
      </c>
      <c r="I21" s="5">
        <v>436</v>
      </c>
      <c r="J21" s="5" t="s">
        <v>136</v>
      </c>
    </row>
    <row r="22" spans="1:10" s="5" customFormat="1">
      <c r="A22" s="4">
        <v>41221</v>
      </c>
      <c r="B22">
        <v>31700</v>
      </c>
      <c r="C22" s="4">
        <v>41222</v>
      </c>
      <c r="D22">
        <v>32118</v>
      </c>
      <c r="E22" s="5" t="s">
        <v>133</v>
      </c>
      <c r="I22" s="5">
        <v>418</v>
      </c>
      <c r="J22" s="5" t="s">
        <v>137</v>
      </c>
    </row>
    <row r="23" spans="1:10" s="5" customFormat="1">
      <c r="A23" s="4">
        <v>41228</v>
      </c>
      <c r="B23">
        <v>63900</v>
      </c>
      <c r="C23" s="4">
        <v>41229</v>
      </c>
      <c r="D23">
        <v>62328</v>
      </c>
      <c r="E23" s="5" t="s">
        <v>133</v>
      </c>
      <c r="I23" s="5">
        <v>-1572</v>
      </c>
      <c r="J23" s="5" t="s">
        <v>138</v>
      </c>
    </row>
    <row r="24" spans="1:10" s="5" customFormat="1">
      <c r="A24" s="4">
        <v>41236</v>
      </c>
      <c r="B24">
        <v>64800</v>
      </c>
      <c r="C24" s="4">
        <v>41239</v>
      </c>
      <c r="D24">
        <v>63522</v>
      </c>
      <c r="E24" s="5" t="s">
        <v>133</v>
      </c>
      <c r="I24" s="5">
        <v>-1278</v>
      </c>
      <c r="J24" s="5" t="s">
        <v>139</v>
      </c>
    </row>
    <row r="25" spans="1:10" s="5" customFormat="1">
      <c r="A25" s="4">
        <v>41236</v>
      </c>
      <c r="B25">
        <v>57200</v>
      </c>
      <c r="C25" s="4">
        <v>41239</v>
      </c>
      <c r="D25">
        <v>54977</v>
      </c>
      <c r="E25" s="5" t="s">
        <v>133</v>
      </c>
      <c r="I25" s="5">
        <v>-2223</v>
      </c>
      <c r="J25" s="5" t="s">
        <v>140</v>
      </c>
    </row>
    <row r="26" spans="1:10">
      <c r="A26" s="1">
        <v>41239</v>
      </c>
      <c r="B26">
        <v>90128</v>
      </c>
      <c r="C26" s="4">
        <v>41254</v>
      </c>
      <c r="D26">
        <v>86517</v>
      </c>
      <c r="E26" t="s">
        <v>7</v>
      </c>
      <c r="I26" s="5">
        <v>-2889</v>
      </c>
      <c r="J26" s="5" t="s">
        <v>144</v>
      </c>
    </row>
    <row r="27" spans="1:10">
      <c r="A27" s="1">
        <v>41239</v>
      </c>
      <c r="B27">
        <v>26137</v>
      </c>
      <c r="C27" s="4">
        <v>41261</v>
      </c>
      <c r="D27">
        <v>25040</v>
      </c>
      <c r="E27" t="s">
        <v>7</v>
      </c>
      <c r="I27" s="5">
        <v>-1097</v>
      </c>
      <c r="J27" s="5" t="s">
        <v>145</v>
      </c>
    </row>
    <row r="28" spans="1:10">
      <c r="A28" s="1" t="s">
        <v>148</v>
      </c>
      <c r="C28" s="1"/>
      <c r="I28" s="5">
        <v>20748</v>
      </c>
      <c r="J28" s="5" t="s">
        <v>149</v>
      </c>
    </row>
    <row r="29" spans="1:10">
      <c r="A29" s="1">
        <v>41253</v>
      </c>
      <c r="B29">
        <v>27238</v>
      </c>
      <c r="C29" s="1">
        <v>41339</v>
      </c>
      <c r="D29">
        <v>33054</v>
      </c>
      <c r="E29" t="s">
        <v>7</v>
      </c>
      <c r="I29" s="5">
        <v>4653</v>
      </c>
      <c r="J29" s="5" t="s">
        <v>146</v>
      </c>
    </row>
    <row r="30" spans="1:10">
      <c r="A30" s="1">
        <v>41339</v>
      </c>
      <c r="B30">
        <v>43261</v>
      </c>
      <c r="C30" s="1">
        <v>41347</v>
      </c>
      <c r="D30">
        <v>44503</v>
      </c>
      <c r="E30" t="s">
        <v>7</v>
      </c>
      <c r="I30" s="5">
        <v>994</v>
      </c>
      <c r="J30" s="5" t="s">
        <v>147</v>
      </c>
    </row>
    <row r="31" spans="1:10">
      <c r="A31" s="1">
        <v>41347</v>
      </c>
      <c r="B31">
        <v>32054</v>
      </c>
      <c r="C31" s="1">
        <v>41355</v>
      </c>
      <c r="D31">
        <v>34498</v>
      </c>
      <c r="E31" t="s">
        <v>7</v>
      </c>
      <c r="I31" s="5">
        <v>1955</v>
      </c>
      <c r="J31" t="s">
        <v>163</v>
      </c>
    </row>
    <row r="32" spans="1:10">
      <c r="A32" s="1">
        <v>41348</v>
      </c>
      <c r="B32">
        <v>38254</v>
      </c>
      <c r="C32" s="1">
        <v>41372</v>
      </c>
      <c r="D32">
        <v>35991</v>
      </c>
      <c r="E32" t="s">
        <v>7</v>
      </c>
      <c r="I32" s="5">
        <v>-1810</v>
      </c>
      <c r="J32" t="s">
        <v>165</v>
      </c>
    </row>
    <row r="33" spans="1:10">
      <c r="A33" s="1">
        <v>41348</v>
      </c>
      <c r="B33">
        <v>30393</v>
      </c>
      <c r="C33" s="1">
        <v>41372</v>
      </c>
      <c r="D33">
        <v>29619</v>
      </c>
      <c r="E33" t="s">
        <v>7</v>
      </c>
      <c r="I33" s="5">
        <v>-619</v>
      </c>
      <c r="J33" t="s">
        <v>166</v>
      </c>
    </row>
    <row r="34" spans="1:10">
      <c r="A34" s="1">
        <v>41359</v>
      </c>
      <c r="B34">
        <v>29700</v>
      </c>
      <c r="C34" s="1">
        <v>41372</v>
      </c>
      <c r="D34">
        <v>27783</v>
      </c>
      <c r="E34" t="s">
        <v>164</v>
      </c>
      <c r="I34" s="5">
        <v>-1917</v>
      </c>
      <c r="J34" t="s">
        <v>167</v>
      </c>
    </row>
    <row r="35" spans="1:10">
      <c r="A35" s="1">
        <v>41372</v>
      </c>
      <c r="B35">
        <v>34774</v>
      </c>
      <c r="C35" s="1">
        <v>41374</v>
      </c>
      <c r="D35">
        <v>33303</v>
      </c>
      <c r="E35" t="s">
        <v>168</v>
      </c>
      <c r="I35" s="5">
        <v>-1177</v>
      </c>
      <c r="J35" t="s">
        <v>169</v>
      </c>
    </row>
    <row r="36" spans="1:10">
      <c r="A36" s="1">
        <v>41372</v>
      </c>
      <c r="B36">
        <v>34774</v>
      </c>
      <c r="C36" s="1">
        <v>41414</v>
      </c>
      <c r="D36">
        <v>35891</v>
      </c>
      <c r="E36" t="s">
        <v>168</v>
      </c>
      <c r="I36" s="5">
        <v>893</v>
      </c>
      <c r="J36" t="s">
        <v>170</v>
      </c>
    </row>
    <row r="37" spans="1:10">
      <c r="A37" s="1">
        <v>41456</v>
      </c>
      <c r="B37">
        <v>111658</v>
      </c>
      <c r="C37" s="1">
        <v>41459</v>
      </c>
      <c r="D37">
        <v>113994</v>
      </c>
      <c r="E37" t="s">
        <v>168</v>
      </c>
      <c r="I37">
        <v>1869</v>
      </c>
      <c r="J37" t="s">
        <v>171</v>
      </c>
    </row>
    <row r="38" spans="1:10">
      <c r="A38" s="1">
        <v>41459</v>
      </c>
      <c r="B38">
        <v>32796</v>
      </c>
      <c r="D38">
        <v>34100</v>
      </c>
      <c r="E38" t="s">
        <v>168</v>
      </c>
      <c r="I38" s="5">
        <v>1304</v>
      </c>
      <c r="J38" t="s">
        <v>172</v>
      </c>
    </row>
    <row r="39" spans="1:10">
      <c r="A39" s="1">
        <v>41456</v>
      </c>
      <c r="B39">
        <v>58483</v>
      </c>
      <c r="C39" s="1">
        <v>41470</v>
      </c>
      <c r="D39">
        <v>63717</v>
      </c>
      <c r="E39" t="s">
        <v>168</v>
      </c>
      <c r="I39">
        <v>4187</v>
      </c>
      <c r="J39" t="s">
        <v>173</v>
      </c>
    </row>
    <row r="40" spans="1:10">
      <c r="A40" s="1">
        <v>41465</v>
      </c>
      <c r="B40">
        <v>26938</v>
      </c>
      <c r="C40" s="1">
        <v>41473</v>
      </c>
      <c r="D40">
        <v>26981</v>
      </c>
      <c r="E40" t="s">
        <v>174</v>
      </c>
      <c r="I40" s="5">
        <v>43</v>
      </c>
      <c r="J40" t="s">
        <v>175</v>
      </c>
    </row>
    <row r="41" spans="1:10">
      <c r="A41" s="1">
        <v>41480</v>
      </c>
      <c r="B41">
        <v>29542</v>
      </c>
      <c r="C41" s="1">
        <v>41512</v>
      </c>
      <c r="D41">
        <v>30216</v>
      </c>
      <c r="E41" t="s">
        <v>174</v>
      </c>
      <c r="I41">
        <v>539</v>
      </c>
      <c r="J41" t="s">
        <v>176</v>
      </c>
    </row>
    <row r="42" spans="1:10">
      <c r="A42" s="1">
        <v>41481</v>
      </c>
      <c r="C42" s="1"/>
      <c r="I42">
        <v>5990</v>
      </c>
      <c r="J42" t="s">
        <v>177</v>
      </c>
    </row>
    <row r="43" spans="1:10">
      <c r="A43" s="1">
        <v>41516</v>
      </c>
      <c r="C43" s="1"/>
      <c r="I43">
        <v>3571</v>
      </c>
      <c r="J43" t="s">
        <v>178</v>
      </c>
    </row>
    <row r="44" spans="1:10">
      <c r="A44" s="1">
        <v>41509</v>
      </c>
      <c r="B44">
        <v>47167</v>
      </c>
      <c r="C44" s="1">
        <v>41528</v>
      </c>
      <c r="D44">
        <v>48137</v>
      </c>
      <c r="E44" t="s">
        <v>7</v>
      </c>
      <c r="I44">
        <v>776</v>
      </c>
      <c r="J44" t="s">
        <v>181</v>
      </c>
    </row>
    <row r="45" spans="1:10">
      <c r="A45" s="1">
        <v>41401</v>
      </c>
      <c r="B45">
        <v>56480</v>
      </c>
      <c r="C45" s="1">
        <v>41631</v>
      </c>
      <c r="D45">
        <v>57674</v>
      </c>
      <c r="E45" t="s">
        <v>168</v>
      </c>
      <c r="I45">
        <v>955</v>
      </c>
      <c r="J45" t="s">
        <v>183</v>
      </c>
    </row>
    <row r="46" spans="1:10">
      <c r="A46" s="1" t="s">
        <v>189</v>
      </c>
      <c r="C46" s="1"/>
      <c r="I46" s="5">
        <v>15228</v>
      </c>
      <c r="J46" s="5" t="s">
        <v>188</v>
      </c>
    </row>
    <row r="47" spans="1:10">
      <c r="A47" s="1">
        <v>41640</v>
      </c>
      <c r="C47" s="1"/>
      <c r="I47" s="5"/>
      <c r="J47" s="12" t="s">
        <v>191</v>
      </c>
    </row>
    <row r="48" spans="1:10">
      <c r="A48" s="1">
        <v>41514</v>
      </c>
      <c r="B48">
        <v>47467</v>
      </c>
      <c r="C48" s="1">
        <v>41653</v>
      </c>
      <c r="D48">
        <v>56977</v>
      </c>
      <c r="E48" t="s">
        <v>7</v>
      </c>
      <c r="I48">
        <v>8559</v>
      </c>
      <c r="J48" t="s">
        <v>192</v>
      </c>
    </row>
    <row r="49" spans="1:10">
      <c r="A49" s="1">
        <v>41523</v>
      </c>
      <c r="B49">
        <v>45364</v>
      </c>
      <c r="C49" s="1">
        <v>41652</v>
      </c>
      <c r="D49">
        <v>56478</v>
      </c>
      <c r="E49" t="s">
        <v>7</v>
      </c>
      <c r="I49">
        <v>10003</v>
      </c>
      <c r="J49" t="s">
        <v>193</v>
      </c>
    </row>
    <row r="50" spans="1:10">
      <c r="A50" s="1">
        <v>41575</v>
      </c>
      <c r="B50">
        <v>46539</v>
      </c>
      <c r="C50" s="1">
        <v>41652</v>
      </c>
      <c r="D50">
        <v>56777</v>
      </c>
      <c r="E50" t="s">
        <v>7</v>
      </c>
      <c r="I50">
        <v>9214</v>
      </c>
      <c r="J50" t="s">
        <v>194</v>
      </c>
    </row>
    <row r="51" spans="1:10">
      <c r="A51" s="1">
        <v>41578</v>
      </c>
      <c r="B51">
        <v>45592</v>
      </c>
      <c r="C51" s="1">
        <v>41652</v>
      </c>
      <c r="D51">
        <v>56678</v>
      </c>
      <c r="E51" t="s">
        <v>7</v>
      </c>
      <c r="I51">
        <v>9977</v>
      </c>
      <c r="J51" t="s">
        <v>195</v>
      </c>
    </row>
    <row r="52" spans="1:10">
      <c r="A52" s="1">
        <v>41585</v>
      </c>
      <c r="B52">
        <v>46893</v>
      </c>
      <c r="C52" s="1">
        <v>41652</v>
      </c>
      <c r="D52">
        <v>56777</v>
      </c>
      <c r="E52" t="s">
        <v>7</v>
      </c>
      <c r="I52">
        <v>8896</v>
      </c>
      <c r="J52" t="s">
        <v>196</v>
      </c>
    </row>
    <row r="53" spans="1:10">
      <c r="A53" s="1">
        <v>41516</v>
      </c>
      <c r="C53" s="1">
        <v>41653</v>
      </c>
      <c r="I53">
        <v>1109</v>
      </c>
      <c r="J53" t="s">
        <v>197</v>
      </c>
    </row>
    <row r="54" spans="1:10">
      <c r="A54" s="1">
        <v>41543</v>
      </c>
      <c r="B54">
        <v>44391</v>
      </c>
      <c r="C54" s="1">
        <v>41652</v>
      </c>
      <c r="D54">
        <v>57773</v>
      </c>
      <c r="E54" t="s">
        <v>7</v>
      </c>
      <c r="I54">
        <v>12109</v>
      </c>
      <c r="J54" t="s">
        <v>198</v>
      </c>
    </row>
    <row r="55" spans="1:10">
      <c r="A55" s="1">
        <v>41401</v>
      </c>
      <c r="B55">
        <v>-73104</v>
      </c>
      <c r="C55" s="1">
        <v>41691</v>
      </c>
      <c r="D55">
        <v>60462</v>
      </c>
      <c r="E55" t="s">
        <v>168</v>
      </c>
      <c r="I55">
        <v>-10114</v>
      </c>
      <c r="J55" t="s">
        <v>199</v>
      </c>
    </row>
    <row r="56" spans="1:10">
      <c r="A56" s="1">
        <v>41429</v>
      </c>
      <c r="B56">
        <v>-69899</v>
      </c>
      <c r="C56" s="1">
        <v>41694</v>
      </c>
      <c r="D56">
        <v>60562</v>
      </c>
      <c r="E56" t="s">
        <v>168</v>
      </c>
      <c r="I56">
        <v>-9337</v>
      </c>
      <c r="J56" t="s">
        <v>200</v>
      </c>
    </row>
    <row r="57" spans="1:10">
      <c r="A57" s="1">
        <v>41459</v>
      </c>
      <c r="B57">
        <v>-59885</v>
      </c>
      <c r="C57" s="1">
        <v>41691</v>
      </c>
      <c r="D57">
        <v>60961</v>
      </c>
      <c r="E57" t="s">
        <v>168</v>
      </c>
      <c r="I57">
        <v>861</v>
      </c>
      <c r="J57" t="s">
        <v>201</v>
      </c>
    </row>
    <row r="58" spans="1:10">
      <c r="A58" s="1">
        <v>41694</v>
      </c>
      <c r="B58">
        <v>35432</v>
      </c>
      <c r="C58" s="1">
        <v>41710</v>
      </c>
      <c r="D58">
        <v>36207</v>
      </c>
      <c r="E58" t="s">
        <v>7</v>
      </c>
      <c r="I58">
        <v>729</v>
      </c>
      <c r="J58" t="s">
        <v>208</v>
      </c>
    </row>
    <row r="59" spans="1:10">
      <c r="A59" s="1">
        <v>41694</v>
      </c>
      <c r="B59">
        <v>35432</v>
      </c>
      <c r="C59" s="1">
        <v>41710</v>
      </c>
      <c r="D59">
        <v>36208</v>
      </c>
      <c r="E59" t="s">
        <v>7</v>
      </c>
      <c r="I59">
        <v>729</v>
      </c>
      <c r="J59" t="s">
        <v>209</v>
      </c>
    </row>
    <row r="60" spans="1:10">
      <c r="A60" s="1">
        <v>41694</v>
      </c>
      <c r="B60">
        <v>18818</v>
      </c>
      <c r="C60" s="1">
        <v>41716</v>
      </c>
      <c r="D60">
        <v>23457</v>
      </c>
      <c r="E60" t="s">
        <v>202</v>
      </c>
      <c r="I60">
        <v>4361</v>
      </c>
      <c r="J60" t="s">
        <v>205</v>
      </c>
    </row>
    <row r="61" spans="1:10">
      <c r="A61" s="1">
        <v>41694</v>
      </c>
      <c r="B61">
        <v>18817</v>
      </c>
      <c r="C61" s="1">
        <v>41716</v>
      </c>
      <c r="D61">
        <v>23457</v>
      </c>
      <c r="E61" t="s">
        <v>202</v>
      </c>
      <c r="I61">
        <v>4362</v>
      </c>
      <c r="J61" t="s">
        <v>206</v>
      </c>
    </row>
    <row r="62" spans="1:10">
      <c r="A62" s="1">
        <v>41694</v>
      </c>
      <c r="B62">
        <v>18817</v>
      </c>
      <c r="C62" s="1">
        <v>41716</v>
      </c>
      <c r="D62">
        <v>23457</v>
      </c>
      <c r="E62" t="s">
        <v>202</v>
      </c>
      <c r="I62">
        <v>4362</v>
      </c>
      <c r="J62" t="s">
        <v>206</v>
      </c>
    </row>
    <row r="63" spans="1:10">
      <c r="A63" s="1">
        <v>41694</v>
      </c>
      <c r="B63">
        <v>18818</v>
      </c>
      <c r="C63" s="1">
        <v>41716</v>
      </c>
      <c r="D63">
        <v>23457</v>
      </c>
      <c r="E63" t="s">
        <v>202</v>
      </c>
      <c r="I63">
        <v>4361</v>
      </c>
      <c r="J63" t="s">
        <v>205</v>
      </c>
    </row>
    <row r="64" spans="1:10">
      <c r="A64" s="1">
        <v>41694</v>
      </c>
      <c r="B64">
        <v>18817</v>
      </c>
      <c r="C64" s="1">
        <v>41716</v>
      </c>
      <c r="D64">
        <v>23457</v>
      </c>
      <c r="E64" t="s">
        <v>202</v>
      </c>
      <c r="I64">
        <v>4362</v>
      </c>
      <c r="J64" t="s">
        <v>206</v>
      </c>
    </row>
    <row r="65" spans="1:10">
      <c r="A65" s="1">
        <v>41694</v>
      </c>
      <c r="B65">
        <v>18817</v>
      </c>
      <c r="C65" s="1">
        <v>41716</v>
      </c>
      <c r="D65">
        <v>23462</v>
      </c>
      <c r="E65" t="s">
        <v>202</v>
      </c>
      <c r="I65">
        <v>4366</v>
      </c>
      <c r="J65" t="s">
        <v>207</v>
      </c>
    </row>
    <row r="66" spans="1:10">
      <c r="A66" s="1">
        <v>41659</v>
      </c>
      <c r="B66">
        <v>29427</v>
      </c>
      <c r="C66" s="1">
        <v>41716</v>
      </c>
      <c r="D66">
        <v>29535</v>
      </c>
      <c r="E66" t="s">
        <v>7</v>
      </c>
      <c r="I66">
        <v>107</v>
      </c>
      <c r="J66" t="s">
        <v>204</v>
      </c>
    </row>
    <row r="67" spans="1:10">
      <c r="A67" s="1">
        <v>41659</v>
      </c>
      <c r="B67">
        <v>29427</v>
      </c>
      <c r="C67" s="1">
        <v>41716</v>
      </c>
      <c r="D67">
        <v>29534</v>
      </c>
      <c r="E67" t="s">
        <v>7</v>
      </c>
      <c r="I67">
        <v>108</v>
      </c>
      <c r="J67" t="s">
        <v>204</v>
      </c>
    </row>
    <row r="68" spans="1:10">
      <c r="A68" s="1">
        <v>41633</v>
      </c>
      <c r="B68">
        <v>39836</v>
      </c>
      <c r="C68" s="1">
        <v>41716</v>
      </c>
      <c r="D68">
        <v>41885</v>
      </c>
      <c r="E68" t="s">
        <v>7</v>
      </c>
      <c r="I68">
        <v>1844</v>
      </c>
      <c r="J68" t="s">
        <v>210</v>
      </c>
    </row>
    <row r="69" spans="1:10">
      <c r="A69" s="1">
        <v>41634</v>
      </c>
      <c r="B69">
        <v>40087</v>
      </c>
      <c r="C69" s="1">
        <v>41716</v>
      </c>
      <c r="D69">
        <v>41885</v>
      </c>
      <c r="E69" t="s">
        <v>7</v>
      </c>
      <c r="I69">
        <v>1618</v>
      </c>
      <c r="J69" t="s">
        <v>211</v>
      </c>
    </row>
    <row r="70" spans="1:10">
      <c r="A70" s="1">
        <v>41634</v>
      </c>
      <c r="B70">
        <v>40737</v>
      </c>
      <c r="C70" s="1">
        <v>41716</v>
      </c>
      <c r="D70">
        <v>41536</v>
      </c>
      <c r="E70" t="s">
        <v>7</v>
      </c>
      <c r="I70">
        <v>719</v>
      </c>
      <c r="J70" t="s">
        <v>212</v>
      </c>
    </row>
    <row r="71" spans="1:10">
      <c r="A71" s="1">
        <v>41635</v>
      </c>
      <c r="B71">
        <v>41488</v>
      </c>
      <c r="C71" s="1">
        <v>41716</v>
      </c>
      <c r="D71">
        <v>41537</v>
      </c>
      <c r="E71" t="s">
        <v>7</v>
      </c>
      <c r="I71">
        <v>47</v>
      </c>
      <c r="J71" t="s">
        <v>213</v>
      </c>
    </row>
    <row r="72" spans="1:10">
      <c r="A72" s="1">
        <v>41652</v>
      </c>
      <c r="B72">
        <v>39686</v>
      </c>
      <c r="C72" s="1">
        <v>41716</v>
      </c>
      <c r="D72">
        <v>41886</v>
      </c>
      <c r="E72" t="s">
        <v>7</v>
      </c>
      <c r="I72">
        <v>2068</v>
      </c>
      <c r="J72" t="s">
        <v>214</v>
      </c>
    </row>
    <row r="73" spans="1:10">
      <c r="A73" s="1">
        <v>41645</v>
      </c>
      <c r="B73">
        <v>28626</v>
      </c>
      <c r="C73" s="1">
        <v>41719</v>
      </c>
      <c r="D73">
        <v>31029</v>
      </c>
      <c r="E73" t="s">
        <v>190</v>
      </c>
      <c r="I73">
        <v>2259</v>
      </c>
      <c r="J73" t="s">
        <v>215</v>
      </c>
    </row>
    <row r="74" spans="1:10">
      <c r="A74" s="1">
        <v>41645</v>
      </c>
      <c r="B74">
        <v>28626</v>
      </c>
      <c r="C74" s="1">
        <v>41719</v>
      </c>
      <c r="D74">
        <v>31029</v>
      </c>
      <c r="E74" t="s">
        <v>190</v>
      </c>
      <c r="I74">
        <v>2259</v>
      </c>
      <c r="J74" t="s">
        <v>215</v>
      </c>
    </row>
    <row r="75" spans="1:10">
      <c r="A75" s="1">
        <v>41652</v>
      </c>
      <c r="B75">
        <v>28926</v>
      </c>
      <c r="C75" s="1">
        <v>41719</v>
      </c>
      <c r="D75">
        <v>30979</v>
      </c>
      <c r="E75" t="s">
        <v>7</v>
      </c>
      <c r="I75">
        <v>1930</v>
      </c>
      <c r="J75" t="s">
        <v>217</v>
      </c>
    </row>
    <row r="76" spans="1:10">
      <c r="A76" s="1">
        <v>41677</v>
      </c>
      <c r="B76">
        <v>29977</v>
      </c>
      <c r="C76" s="1">
        <v>41719</v>
      </c>
      <c r="D76">
        <v>30928</v>
      </c>
      <c r="E76" t="s">
        <v>7</v>
      </c>
      <c r="I76">
        <v>951</v>
      </c>
      <c r="J76" t="s">
        <v>216</v>
      </c>
    </row>
    <row r="77" spans="1:10">
      <c r="A77" s="1">
        <v>41677</v>
      </c>
      <c r="B77">
        <v>29977</v>
      </c>
      <c r="C77" s="1">
        <v>41719</v>
      </c>
      <c r="D77">
        <v>30928</v>
      </c>
      <c r="E77" t="s">
        <v>7</v>
      </c>
      <c r="I77">
        <v>951</v>
      </c>
      <c r="J77" t="s">
        <v>216</v>
      </c>
    </row>
    <row r="78" spans="1:10">
      <c r="A78" s="1">
        <v>41677</v>
      </c>
      <c r="B78">
        <v>30027</v>
      </c>
      <c r="C78" s="1">
        <v>41719</v>
      </c>
      <c r="D78">
        <v>30929</v>
      </c>
      <c r="E78" t="s">
        <v>7</v>
      </c>
      <c r="I78">
        <v>848</v>
      </c>
      <c r="J78" t="s">
        <v>218</v>
      </c>
    </row>
    <row r="79" spans="1:10">
      <c r="A79" s="1">
        <v>41761</v>
      </c>
      <c r="B79">
        <v>21519</v>
      </c>
      <c r="C79" s="1">
        <v>41814</v>
      </c>
      <c r="D79">
        <v>23358</v>
      </c>
      <c r="E79" t="s">
        <v>7</v>
      </c>
      <c r="I79">
        <v>1729</v>
      </c>
      <c r="J79" t="s">
        <v>225</v>
      </c>
    </row>
    <row r="80" spans="1:10">
      <c r="A80" s="1">
        <v>41761</v>
      </c>
      <c r="B80">
        <v>21520</v>
      </c>
      <c r="C80" s="1">
        <v>41814</v>
      </c>
      <c r="D80">
        <v>23358</v>
      </c>
      <c r="E80" t="s">
        <v>7</v>
      </c>
      <c r="I80">
        <v>1728</v>
      </c>
      <c r="J80" t="s">
        <v>226</v>
      </c>
    </row>
    <row r="81" spans="1:10">
      <c r="A81" s="1">
        <v>41787</v>
      </c>
      <c r="B81">
        <v>22721</v>
      </c>
      <c r="C81" s="1">
        <v>41814</v>
      </c>
      <c r="D81">
        <v>23358</v>
      </c>
      <c r="E81" t="s">
        <v>7</v>
      </c>
      <c r="I81">
        <v>599</v>
      </c>
      <c r="J81" t="s">
        <v>227</v>
      </c>
    </row>
    <row r="82" spans="1:10">
      <c r="A82" s="1">
        <v>41808</v>
      </c>
      <c r="B82">
        <v>23822</v>
      </c>
      <c r="C82" s="1">
        <v>41814</v>
      </c>
      <c r="D82">
        <v>23750</v>
      </c>
      <c r="E82" t="s">
        <v>7</v>
      </c>
      <c r="I82">
        <v>-68</v>
      </c>
      <c r="J82" t="s">
        <v>228</v>
      </c>
    </row>
    <row r="83" spans="1:10">
      <c r="A83" s="1">
        <v>41808</v>
      </c>
      <c r="B83">
        <v>23822</v>
      </c>
      <c r="C83" s="1">
        <v>41814</v>
      </c>
      <c r="D83">
        <v>23751</v>
      </c>
      <c r="E83" t="s">
        <v>7</v>
      </c>
      <c r="I83">
        <v>-67</v>
      </c>
      <c r="J83" t="s">
        <v>229</v>
      </c>
    </row>
    <row r="84" spans="1:10">
      <c r="A84" s="1">
        <v>41838</v>
      </c>
      <c r="C84" s="1"/>
      <c r="I84">
        <v>5980</v>
      </c>
      <c r="J84" t="s">
        <v>233</v>
      </c>
    </row>
    <row r="85" spans="1:10">
      <c r="A85" s="1">
        <v>41865</v>
      </c>
      <c r="C85" s="1"/>
      <c r="I85">
        <v>2685</v>
      </c>
      <c r="J85" t="s">
        <v>234</v>
      </c>
    </row>
    <row r="86" spans="1:10">
      <c r="A86" s="1">
        <v>41865</v>
      </c>
      <c r="C86" s="1"/>
      <c r="I86">
        <v>62980</v>
      </c>
      <c r="J86" t="s">
        <v>237</v>
      </c>
    </row>
    <row r="87" spans="1:10">
      <c r="A87" s="1">
        <v>41834</v>
      </c>
      <c r="I87">
        <v>4380</v>
      </c>
      <c r="J87" t="s">
        <v>235</v>
      </c>
    </row>
    <row r="88" spans="1:10">
      <c r="A88" s="1">
        <v>41662</v>
      </c>
      <c r="B88">
        <v>37034</v>
      </c>
      <c r="C88" s="1">
        <v>41866</v>
      </c>
      <c r="D88">
        <v>30680</v>
      </c>
      <c r="E88" t="s">
        <v>7</v>
      </c>
      <c r="I88">
        <v>-6354</v>
      </c>
      <c r="J88" t="s">
        <v>219</v>
      </c>
    </row>
    <row r="89" spans="1:10">
      <c r="A89" s="1">
        <v>41834</v>
      </c>
      <c r="B89">
        <v>38735</v>
      </c>
      <c r="C89" s="1">
        <v>41883</v>
      </c>
      <c r="D89">
        <v>36210</v>
      </c>
      <c r="E89" t="s">
        <v>7</v>
      </c>
      <c r="I89">
        <v>-2525</v>
      </c>
      <c r="J89" t="s">
        <v>232</v>
      </c>
    </row>
    <row r="90" spans="1:10">
      <c r="A90" s="1">
        <v>41836</v>
      </c>
      <c r="B90">
        <v>37534</v>
      </c>
      <c r="C90" s="1">
        <v>41883</v>
      </c>
      <c r="D90">
        <v>36210</v>
      </c>
      <c r="E90" t="s">
        <v>7</v>
      </c>
      <c r="I90">
        <v>-1324</v>
      </c>
      <c r="J90" t="s">
        <v>232</v>
      </c>
    </row>
    <row r="91" spans="1:10">
      <c r="A91" s="1">
        <v>41814</v>
      </c>
      <c r="B91">
        <v>46242</v>
      </c>
      <c r="C91" s="1">
        <v>41891</v>
      </c>
      <c r="D91">
        <v>47965</v>
      </c>
      <c r="E91" t="s">
        <v>7</v>
      </c>
      <c r="I91">
        <v>1723</v>
      </c>
      <c r="J91" t="s">
        <v>223</v>
      </c>
    </row>
    <row r="92" spans="1:10">
      <c r="A92" s="1">
        <v>41814</v>
      </c>
      <c r="B92">
        <v>46242</v>
      </c>
      <c r="C92" s="1">
        <v>41891</v>
      </c>
      <c r="D92">
        <v>47915</v>
      </c>
      <c r="E92" t="s">
        <v>7</v>
      </c>
      <c r="I92">
        <v>1673</v>
      </c>
      <c r="J92" t="s">
        <v>223</v>
      </c>
    </row>
    <row r="93" spans="1:10">
      <c r="A93" s="1">
        <v>41800</v>
      </c>
      <c r="B93">
        <v>16770</v>
      </c>
      <c r="C93" s="1">
        <v>41891</v>
      </c>
      <c r="D93">
        <v>16880</v>
      </c>
      <c r="E93" t="s">
        <v>7</v>
      </c>
      <c r="I93">
        <v>110</v>
      </c>
      <c r="J93" t="s">
        <v>222</v>
      </c>
    </row>
    <row r="94" spans="1:10">
      <c r="A94" s="1">
        <v>41807</v>
      </c>
      <c r="B94">
        <v>30177</v>
      </c>
      <c r="C94" s="1">
        <v>41897</v>
      </c>
      <c r="D94">
        <v>32276</v>
      </c>
      <c r="E94" t="s">
        <v>7</v>
      </c>
      <c r="I94">
        <v>2099</v>
      </c>
      <c r="J94" t="s">
        <v>224</v>
      </c>
    </row>
    <row r="95" spans="1:10">
      <c r="A95" s="1">
        <v>41908</v>
      </c>
      <c r="C95" s="1"/>
      <c r="I95">
        <v>1788</v>
      </c>
      <c r="J95" t="s">
        <v>238</v>
      </c>
    </row>
    <row r="96" spans="1:10" s="9" customFormat="1">
      <c r="A96" s="8">
        <v>41703</v>
      </c>
      <c r="B96" s="9">
        <v>58053</v>
      </c>
      <c r="C96" s="1">
        <v>41904</v>
      </c>
      <c r="D96" s="9">
        <v>69930</v>
      </c>
      <c r="E96" s="9" t="s">
        <v>7</v>
      </c>
      <c r="I96" s="9">
        <v>11877</v>
      </c>
      <c r="J96" s="9" t="s">
        <v>221</v>
      </c>
    </row>
    <row r="97" spans="1:10" s="9" customFormat="1">
      <c r="A97" s="8">
        <v>41716</v>
      </c>
      <c r="B97" s="9">
        <v>58153</v>
      </c>
      <c r="C97" s="1">
        <v>41904</v>
      </c>
      <c r="D97" s="9">
        <v>69830</v>
      </c>
      <c r="E97" s="9" t="s">
        <v>7</v>
      </c>
      <c r="I97" s="9">
        <v>11677</v>
      </c>
      <c r="J97" s="9" t="s">
        <v>221</v>
      </c>
    </row>
    <row r="98" spans="1:10" s="9" customFormat="1">
      <c r="A98" s="8">
        <v>41703</v>
      </c>
      <c r="B98" s="9">
        <v>58053</v>
      </c>
      <c r="C98" s="1">
        <v>41904</v>
      </c>
      <c r="D98" s="9">
        <v>69830</v>
      </c>
      <c r="E98" s="9" t="s">
        <v>7</v>
      </c>
      <c r="I98" s="9">
        <v>11777</v>
      </c>
      <c r="J98" s="9" t="s">
        <v>221</v>
      </c>
    </row>
    <row r="99" spans="1:10" s="9" customFormat="1">
      <c r="A99" s="8">
        <v>41703</v>
      </c>
      <c r="B99" s="9">
        <v>57953</v>
      </c>
      <c r="C99" s="1">
        <v>41904</v>
      </c>
      <c r="D99" s="9">
        <v>69830</v>
      </c>
      <c r="E99" s="9" t="s">
        <v>7</v>
      </c>
      <c r="I99" s="9">
        <v>11877</v>
      </c>
      <c r="J99" s="9" t="s">
        <v>221</v>
      </c>
    </row>
    <row r="100" spans="1:10" s="9" customFormat="1">
      <c r="A100" s="8">
        <v>41715</v>
      </c>
      <c r="B100" s="9">
        <v>57853</v>
      </c>
      <c r="C100" s="1">
        <v>41904</v>
      </c>
      <c r="D100" s="9">
        <v>69830</v>
      </c>
      <c r="E100" s="9" t="s">
        <v>7</v>
      </c>
      <c r="I100" s="9">
        <v>11977</v>
      </c>
      <c r="J100" s="9" t="s">
        <v>221</v>
      </c>
    </row>
    <row r="101" spans="1:10" s="9" customFormat="1">
      <c r="A101" s="8">
        <v>41691</v>
      </c>
      <c r="B101" s="9">
        <v>56252</v>
      </c>
      <c r="C101" s="8">
        <v>41955</v>
      </c>
      <c r="D101" s="9">
        <v>63057</v>
      </c>
      <c r="E101" s="9" t="s">
        <v>202</v>
      </c>
      <c r="I101" s="9">
        <f>D101-B101</f>
        <v>6805</v>
      </c>
      <c r="J101" s="9" t="s">
        <v>220</v>
      </c>
    </row>
    <row r="102" spans="1:10" s="9" customFormat="1">
      <c r="A102" s="8">
        <v>41691</v>
      </c>
      <c r="B102" s="9">
        <v>55951</v>
      </c>
      <c r="C102" s="8">
        <v>41955</v>
      </c>
      <c r="D102" s="9">
        <v>63057</v>
      </c>
      <c r="E102" s="9" t="s">
        <v>202</v>
      </c>
      <c r="I102" s="9">
        <f t="shared" ref="I102:I117" si="0">D102-B102</f>
        <v>7106</v>
      </c>
      <c r="J102" s="9" t="s">
        <v>220</v>
      </c>
    </row>
    <row r="103" spans="1:10" s="9" customFormat="1">
      <c r="A103" s="8">
        <v>41701</v>
      </c>
      <c r="B103" s="9">
        <v>57353</v>
      </c>
      <c r="C103" s="8">
        <v>41955</v>
      </c>
      <c r="D103" s="9">
        <v>63057</v>
      </c>
      <c r="E103" s="9" t="s">
        <v>7</v>
      </c>
      <c r="I103" s="9">
        <f t="shared" si="0"/>
        <v>5704</v>
      </c>
      <c r="J103" s="9" t="s">
        <v>221</v>
      </c>
    </row>
    <row r="104" spans="1:10" s="9" customFormat="1">
      <c r="A104" s="8">
        <v>41701</v>
      </c>
      <c r="B104" s="9">
        <v>57353</v>
      </c>
      <c r="C104" s="8">
        <v>41955</v>
      </c>
      <c r="D104" s="9">
        <v>63057</v>
      </c>
      <c r="E104" s="9" t="s">
        <v>7</v>
      </c>
      <c r="I104" s="9">
        <f t="shared" si="0"/>
        <v>5704</v>
      </c>
      <c r="J104" s="9" t="s">
        <v>221</v>
      </c>
    </row>
    <row r="105" spans="1:10" s="9" customFormat="1">
      <c r="A105" s="8">
        <v>41709</v>
      </c>
      <c r="B105" s="9">
        <v>55651</v>
      </c>
      <c r="C105" s="8">
        <v>41955</v>
      </c>
      <c r="D105" s="9">
        <v>63057</v>
      </c>
      <c r="E105" s="9" t="s">
        <v>7</v>
      </c>
      <c r="I105" s="9">
        <f t="shared" si="0"/>
        <v>7406</v>
      </c>
      <c r="J105" s="9" t="s">
        <v>221</v>
      </c>
    </row>
    <row r="106" spans="1:10" s="9" customFormat="1">
      <c r="A106" s="8">
        <v>41710</v>
      </c>
      <c r="B106" s="9">
        <v>55951</v>
      </c>
      <c r="C106" s="8">
        <v>41955</v>
      </c>
      <c r="D106" s="9">
        <v>63057</v>
      </c>
      <c r="E106" s="9" t="s">
        <v>7</v>
      </c>
      <c r="I106" s="9">
        <f t="shared" si="0"/>
        <v>7106</v>
      </c>
      <c r="J106" s="9" t="s">
        <v>221</v>
      </c>
    </row>
    <row r="107" spans="1:10" s="9" customFormat="1">
      <c r="A107" s="8">
        <v>41710</v>
      </c>
      <c r="B107" s="9">
        <v>56051</v>
      </c>
      <c r="C107" s="8">
        <v>41955</v>
      </c>
      <c r="D107" s="9">
        <v>63057</v>
      </c>
      <c r="E107" s="9" t="s">
        <v>7</v>
      </c>
      <c r="I107" s="9">
        <f t="shared" si="0"/>
        <v>7006</v>
      </c>
      <c r="J107" s="9" t="s">
        <v>221</v>
      </c>
    </row>
    <row r="108" spans="1:10" s="9" customFormat="1">
      <c r="A108" s="8">
        <v>41711</v>
      </c>
      <c r="B108" s="9">
        <v>56652</v>
      </c>
      <c r="C108" s="8">
        <v>41955</v>
      </c>
      <c r="D108" s="9">
        <v>63057</v>
      </c>
      <c r="E108" s="9" t="s">
        <v>7</v>
      </c>
      <c r="I108" s="9">
        <f t="shared" si="0"/>
        <v>6405</v>
      </c>
      <c r="J108" s="9" t="s">
        <v>221</v>
      </c>
    </row>
    <row r="109" spans="1:10" s="9" customFormat="1">
      <c r="A109" s="8">
        <v>41715</v>
      </c>
      <c r="B109" s="9">
        <v>55651</v>
      </c>
      <c r="C109" s="8">
        <v>41955</v>
      </c>
      <c r="D109" s="9">
        <v>63057</v>
      </c>
      <c r="E109" s="9" t="s">
        <v>7</v>
      </c>
      <c r="I109" s="9">
        <f t="shared" si="0"/>
        <v>7406</v>
      </c>
      <c r="J109" s="9" t="s">
        <v>221</v>
      </c>
    </row>
    <row r="110" spans="1:10" s="9" customFormat="1">
      <c r="A110" s="8">
        <v>41715</v>
      </c>
      <c r="B110" s="9">
        <v>57553</v>
      </c>
      <c r="C110" s="8">
        <v>41955</v>
      </c>
      <c r="D110" s="9">
        <v>63057</v>
      </c>
      <c r="E110" s="9" t="s">
        <v>7</v>
      </c>
      <c r="I110" s="9">
        <f t="shared" si="0"/>
        <v>5504</v>
      </c>
      <c r="J110" s="9" t="s">
        <v>221</v>
      </c>
    </row>
    <row r="111" spans="1:10" s="9" customFormat="1">
      <c r="A111" s="8">
        <v>41715</v>
      </c>
      <c r="B111" s="9">
        <v>55751</v>
      </c>
      <c r="C111" s="8">
        <v>41955</v>
      </c>
      <c r="D111" s="9">
        <v>63057</v>
      </c>
      <c r="E111" s="9" t="s">
        <v>7</v>
      </c>
      <c r="I111" s="9">
        <f t="shared" si="0"/>
        <v>7306</v>
      </c>
      <c r="J111" s="9" t="s">
        <v>221</v>
      </c>
    </row>
    <row r="112" spans="1:10" s="9" customFormat="1">
      <c r="A112" s="8">
        <v>41715</v>
      </c>
      <c r="B112" s="9">
        <v>55551</v>
      </c>
      <c r="C112" s="8">
        <v>41955</v>
      </c>
      <c r="D112" s="9">
        <v>63057</v>
      </c>
      <c r="E112" s="9" t="s">
        <v>7</v>
      </c>
      <c r="I112" s="9">
        <f t="shared" si="0"/>
        <v>7506</v>
      </c>
      <c r="J112" s="9" t="s">
        <v>221</v>
      </c>
    </row>
    <row r="113" spans="1:10" s="9" customFormat="1">
      <c r="A113" s="8">
        <v>41719</v>
      </c>
      <c r="B113" s="9">
        <v>57653</v>
      </c>
      <c r="C113" s="8">
        <v>41955</v>
      </c>
      <c r="D113" s="9">
        <v>63057</v>
      </c>
      <c r="E113" s="9" t="s">
        <v>7</v>
      </c>
      <c r="I113" s="9">
        <f t="shared" si="0"/>
        <v>5404</v>
      </c>
      <c r="J113" s="9" t="s">
        <v>221</v>
      </c>
    </row>
    <row r="114" spans="1:10" s="9" customFormat="1">
      <c r="A114" s="8">
        <v>41719</v>
      </c>
      <c r="B114" s="9">
        <v>57052</v>
      </c>
      <c r="C114" s="8">
        <v>41955</v>
      </c>
      <c r="D114" s="9">
        <v>63057</v>
      </c>
      <c r="E114" s="9" t="s">
        <v>7</v>
      </c>
      <c r="I114" s="9">
        <f t="shared" si="0"/>
        <v>6005</v>
      </c>
      <c r="J114" s="9" t="s">
        <v>221</v>
      </c>
    </row>
    <row r="115" spans="1:10" s="9" customFormat="1">
      <c r="A115" s="8">
        <v>41723</v>
      </c>
      <c r="B115" s="9">
        <v>56051</v>
      </c>
      <c r="C115" s="8">
        <v>41955</v>
      </c>
      <c r="D115" s="9">
        <v>63057</v>
      </c>
      <c r="E115" s="9" t="s">
        <v>7</v>
      </c>
      <c r="I115" s="9">
        <f t="shared" si="0"/>
        <v>7006</v>
      </c>
      <c r="J115" s="9" t="s">
        <v>221</v>
      </c>
    </row>
    <row r="116" spans="1:10">
      <c r="A116" s="1">
        <v>41771</v>
      </c>
      <c r="B116">
        <v>54550</v>
      </c>
      <c r="C116" s="8">
        <v>41955</v>
      </c>
      <c r="D116" s="9">
        <v>63057</v>
      </c>
      <c r="E116" t="s">
        <v>7</v>
      </c>
      <c r="I116" s="9">
        <f t="shared" si="0"/>
        <v>8507</v>
      </c>
      <c r="J116" t="s">
        <v>221</v>
      </c>
    </row>
    <row r="117" spans="1:10">
      <c r="A117" s="1">
        <v>41967</v>
      </c>
      <c r="B117">
        <v>342141</v>
      </c>
      <c r="C117" s="8">
        <v>41968</v>
      </c>
      <c r="D117">
        <v>346212</v>
      </c>
      <c r="E117" t="s">
        <v>7</v>
      </c>
      <c r="I117" s="9">
        <f t="shared" si="0"/>
        <v>4071</v>
      </c>
      <c r="J117" s="10" t="s">
        <v>277</v>
      </c>
    </row>
    <row r="118" spans="1:10">
      <c r="A118" s="1">
        <v>41960</v>
      </c>
      <c r="B118">
        <v>76966</v>
      </c>
      <c r="C118" s="1">
        <v>41983</v>
      </c>
      <c r="D118">
        <v>80688</v>
      </c>
      <c r="E118" t="s">
        <v>7</v>
      </c>
      <c r="I118">
        <v>3722</v>
      </c>
      <c r="J118" s="10" t="s">
        <v>271</v>
      </c>
    </row>
    <row r="119" spans="1:10">
      <c r="A119" s="1">
        <v>41960</v>
      </c>
      <c r="B119">
        <v>76965</v>
      </c>
      <c r="C119" s="1">
        <v>41983</v>
      </c>
      <c r="D119">
        <v>80688</v>
      </c>
      <c r="E119" t="s">
        <v>7</v>
      </c>
      <c r="I119">
        <v>3723</v>
      </c>
      <c r="J119" s="10" t="s">
        <v>271</v>
      </c>
    </row>
    <row r="120" spans="1:10">
      <c r="A120" s="1">
        <v>41960</v>
      </c>
      <c r="B120">
        <v>77165</v>
      </c>
      <c r="C120" s="1">
        <v>41983</v>
      </c>
      <c r="D120">
        <v>80688</v>
      </c>
      <c r="E120" t="s">
        <v>7</v>
      </c>
      <c r="I120">
        <v>3523</v>
      </c>
      <c r="J120" s="10" t="s">
        <v>271</v>
      </c>
    </row>
    <row r="121" spans="1:10">
      <c r="A121" s="1">
        <v>41865</v>
      </c>
      <c r="C121" s="1"/>
      <c r="I121">
        <v>9980</v>
      </c>
      <c r="J121" t="s">
        <v>282</v>
      </c>
    </row>
    <row r="122" spans="1:10">
      <c r="A122" s="1">
        <v>41949</v>
      </c>
      <c r="B122">
        <v>71561</v>
      </c>
      <c r="C122" s="1">
        <v>41997</v>
      </c>
      <c r="D122">
        <v>79942</v>
      </c>
      <c r="E122" t="s">
        <v>7</v>
      </c>
      <c r="I122">
        <v>8381</v>
      </c>
      <c r="J122" t="s">
        <v>287</v>
      </c>
    </row>
    <row r="123" spans="1:10">
      <c r="A123" s="1">
        <v>41976</v>
      </c>
      <c r="B123">
        <v>61052</v>
      </c>
      <c r="C123" s="1">
        <v>41997</v>
      </c>
      <c r="D123">
        <v>61563</v>
      </c>
      <c r="E123" t="s">
        <v>7</v>
      </c>
      <c r="I123">
        <v>511</v>
      </c>
      <c r="J123" t="s">
        <v>279</v>
      </c>
    </row>
    <row r="124" spans="1:10">
      <c r="A124" s="1">
        <v>41908</v>
      </c>
      <c r="B124">
        <v>37582</v>
      </c>
      <c r="C124" s="1">
        <v>41999</v>
      </c>
      <c r="D124">
        <v>39050</v>
      </c>
      <c r="E124" t="s">
        <v>7</v>
      </c>
      <c r="I124">
        <f>D124-B124</f>
        <v>1468</v>
      </c>
      <c r="J124" s="10" t="s">
        <v>241</v>
      </c>
    </row>
    <row r="125" spans="1:10">
      <c r="A125" s="1">
        <v>41957</v>
      </c>
      <c r="B125">
        <v>36581</v>
      </c>
      <c r="C125" s="1">
        <v>41999</v>
      </c>
      <c r="D125">
        <v>39100</v>
      </c>
      <c r="E125" t="s">
        <v>7</v>
      </c>
      <c r="I125">
        <f t="shared" ref="I125:I131" si="1">D125-B125</f>
        <v>2519</v>
      </c>
      <c r="J125" s="10" t="s">
        <v>241</v>
      </c>
    </row>
    <row r="126" spans="1:10">
      <c r="A126" s="1">
        <v>41960</v>
      </c>
      <c r="B126">
        <v>36331</v>
      </c>
      <c r="C126" s="1">
        <v>41999</v>
      </c>
      <c r="D126">
        <v>39096</v>
      </c>
      <c r="E126" t="s">
        <v>7</v>
      </c>
      <c r="I126">
        <f t="shared" si="1"/>
        <v>2765</v>
      </c>
      <c r="J126" s="10" t="s">
        <v>241</v>
      </c>
    </row>
    <row r="127" spans="1:10">
      <c r="A127" s="1">
        <v>41960</v>
      </c>
      <c r="B127">
        <v>36331</v>
      </c>
      <c r="C127" s="1">
        <v>41999</v>
      </c>
      <c r="D127">
        <v>39096</v>
      </c>
      <c r="E127" t="s">
        <v>7</v>
      </c>
      <c r="I127">
        <f t="shared" si="1"/>
        <v>2765</v>
      </c>
      <c r="J127" s="10" t="s">
        <v>241</v>
      </c>
    </row>
    <row r="128" spans="1:10">
      <c r="A128" s="1">
        <v>41967</v>
      </c>
      <c r="B128">
        <v>36881</v>
      </c>
      <c r="C128" s="1">
        <v>41999</v>
      </c>
      <c r="D128">
        <v>39100</v>
      </c>
      <c r="E128" t="s">
        <v>7</v>
      </c>
      <c r="I128">
        <f t="shared" si="1"/>
        <v>2219</v>
      </c>
      <c r="J128" s="10" t="s">
        <v>241</v>
      </c>
    </row>
    <row r="129" spans="1:10">
      <c r="A129" s="1">
        <v>41862</v>
      </c>
      <c r="B129">
        <v>26624</v>
      </c>
      <c r="C129" s="1">
        <v>42001</v>
      </c>
      <c r="D129">
        <v>19841</v>
      </c>
      <c r="E129" t="s">
        <v>7</v>
      </c>
      <c r="I129">
        <f t="shared" si="1"/>
        <v>-6783</v>
      </c>
      <c r="J129" t="s">
        <v>294</v>
      </c>
    </row>
    <row r="130" spans="1:10" ht="15.75" customHeight="1">
      <c r="A130" s="1">
        <v>41862</v>
      </c>
      <c r="B130">
        <v>137849</v>
      </c>
      <c r="C130" s="1">
        <v>42001</v>
      </c>
      <c r="D130">
        <v>95185</v>
      </c>
      <c r="E130" t="s">
        <v>7</v>
      </c>
      <c r="I130">
        <f t="shared" si="1"/>
        <v>-42664</v>
      </c>
      <c r="J130" t="s">
        <v>295</v>
      </c>
    </row>
    <row r="131" spans="1:10">
      <c r="A131" s="1">
        <v>41999</v>
      </c>
      <c r="B131">
        <v>190662</v>
      </c>
      <c r="C131" s="1">
        <v>42001</v>
      </c>
      <c r="D131">
        <v>198732</v>
      </c>
      <c r="E131" t="s">
        <v>7</v>
      </c>
      <c r="I131">
        <f t="shared" si="1"/>
        <v>8070</v>
      </c>
      <c r="J131" s="10" t="s">
        <v>296</v>
      </c>
    </row>
    <row r="132" spans="1:10">
      <c r="A132" s="1" t="s">
        <v>239</v>
      </c>
      <c r="I132">
        <v>-5328</v>
      </c>
    </row>
    <row r="133" spans="1:10">
      <c r="A133" s="1">
        <v>42005</v>
      </c>
      <c r="C133" s="1"/>
      <c r="I133" s="5"/>
      <c r="J133" s="12" t="s">
        <v>275</v>
      </c>
    </row>
    <row r="134" spans="1:10">
      <c r="A134" s="1">
        <v>41891</v>
      </c>
      <c r="B134">
        <v>33528</v>
      </c>
      <c r="C134" s="1">
        <v>42013</v>
      </c>
      <c r="D134">
        <v>28590</v>
      </c>
      <c r="E134" t="s">
        <v>7</v>
      </c>
      <c r="I134">
        <v>-4938</v>
      </c>
      <c r="J134" t="s">
        <v>307</v>
      </c>
    </row>
    <row r="135" spans="1:10">
      <c r="A135" s="1">
        <v>41925</v>
      </c>
      <c r="B135">
        <v>31376</v>
      </c>
      <c r="C135" s="1">
        <v>42013</v>
      </c>
      <c r="D135">
        <v>26747</v>
      </c>
      <c r="E135" t="s">
        <v>7</v>
      </c>
      <c r="I135">
        <v>-4629</v>
      </c>
      <c r="J135" s="13" t="s">
        <v>274</v>
      </c>
    </row>
    <row r="136" spans="1:10">
      <c r="A136" s="1">
        <v>41926</v>
      </c>
      <c r="B136">
        <v>30876</v>
      </c>
      <c r="C136" s="1">
        <v>42013</v>
      </c>
      <c r="D136">
        <v>26747</v>
      </c>
      <c r="E136" t="s">
        <v>7</v>
      </c>
      <c r="I136">
        <v>-4129</v>
      </c>
      <c r="J136" s="13" t="s">
        <v>274</v>
      </c>
    </row>
    <row r="137" spans="1:10">
      <c r="A137" s="1">
        <v>41928</v>
      </c>
      <c r="B137">
        <v>29224</v>
      </c>
      <c r="C137" s="1">
        <v>42013</v>
      </c>
      <c r="D137">
        <v>26697</v>
      </c>
      <c r="E137" t="s">
        <v>7</v>
      </c>
      <c r="I137">
        <f>D137-B137</f>
        <v>-2527</v>
      </c>
      <c r="J137" s="10" t="s">
        <v>243</v>
      </c>
    </row>
    <row r="138" spans="1:10">
      <c r="A138" s="1">
        <v>41929</v>
      </c>
      <c r="B138">
        <v>28224</v>
      </c>
      <c r="C138" s="1">
        <v>42013</v>
      </c>
      <c r="D138">
        <v>26698</v>
      </c>
      <c r="E138" t="s">
        <v>7</v>
      </c>
      <c r="I138">
        <f>D138-B138</f>
        <v>-1526</v>
      </c>
      <c r="J138" s="10" t="s">
        <v>243</v>
      </c>
    </row>
    <row r="139" spans="1:10">
      <c r="A139" s="1">
        <v>42001</v>
      </c>
      <c r="B139">
        <v>129310</v>
      </c>
      <c r="C139" s="1">
        <v>42020</v>
      </c>
      <c r="D139">
        <v>131293</v>
      </c>
      <c r="E139" t="s">
        <v>7</v>
      </c>
      <c r="I139">
        <f>D139-B139</f>
        <v>1983</v>
      </c>
      <c r="J139" s="10" t="s">
        <v>308</v>
      </c>
    </row>
    <row r="140" spans="1:10">
      <c r="A140" s="1">
        <v>41970</v>
      </c>
      <c r="B140">
        <v>63854</v>
      </c>
      <c r="C140" s="1">
        <v>42022</v>
      </c>
      <c r="D140">
        <v>73118</v>
      </c>
      <c r="E140" t="s">
        <v>7</v>
      </c>
      <c r="I140">
        <f t="shared" ref="I140:I159" si="2">D140-B140</f>
        <v>9264</v>
      </c>
      <c r="J140" s="10" t="s">
        <v>270</v>
      </c>
    </row>
    <row r="141" spans="1:10">
      <c r="A141" s="1">
        <v>41970</v>
      </c>
      <c r="B141">
        <v>63855</v>
      </c>
      <c r="C141" s="1">
        <v>42022</v>
      </c>
      <c r="D141">
        <v>73117</v>
      </c>
      <c r="E141" t="s">
        <v>7</v>
      </c>
      <c r="I141">
        <f t="shared" si="2"/>
        <v>9262</v>
      </c>
      <c r="J141" s="10" t="s">
        <v>270</v>
      </c>
    </row>
    <row r="142" spans="1:10">
      <c r="A142" s="1">
        <v>41970</v>
      </c>
      <c r="B142">
        <v>63554</v>
      </c>
      <c r="C142" s="1">
        <v>42022</v>
      </c>
      <c r="D142">
        <v>73117</v>
      </c>
      <c r="E142" t="s">
        <v>7</v>
      </c>
      <c r="I142">
        <f t="shared" si="2"/>
        <v>9563</v>
      </c>
      <c r="J142" s="10" t="s">
        <v>270</v>
      </c>
    </row>
    <row r="143" spans="1:10">
      <c r="A143" s="1">
        <v>41970</v>
      </c>
      <c r="B143">
        <v>63554</v>
      </c>
      <c r="C143" s="1">
        <v>42022</v>
      </c>
      <c r="D143">
        <v>73117</v>
      </c>
      <c r="E143" t="s">
        <v>7</v>
      </c>
      <c r="I143">
        <f t="shared" si="2"/>
        <v>9563</v>
      </c>
      <c r="J143" s="10" t="s">
        <v>270</v>
      </c>
    </row>
    <row r="144" spans="1:10">
      <c r="A144" s="1">
        <v>41933</v>
      </c>
      <c r="B144">
        <v>28023</v>
      </c>
      <c r="C144" s="1">
        <v>42034</v>
      </c>
      <c r="D144">
        <v>28889</v>
      </c>
      <c r="E144" t="s">
        <v>7</v>
      </c>
      <c r="I144">
        <f t="shared" si="2"/>
        <v>866</v>
      </c>
      <c r="J144" s="10" t="s">
        <v>243</v>
      </c>
    </row>
    <row r="145" spans="1:10">
      <c r="A145" s="1">
        <v>41960</v>
      </c>
      <c r="B145">
        <v>60051</v>
      </c>
      <c r="C145" s="1">
        <v>42044</v>
      </c>
      <c r="D145">
        <v>71722</v>
      </c>
      <c r="E145" t="s">
        <v>7</v>
      </c>
      <c r="I145">
        <f t="shared" si="2"/>
        <v>11671</v>
      </c>
      <c r="J145" s="10" t="s">
        <v>270</v>
      </c>
    </row>
    <row r="146" spans="1:10">
      <c r="A146" s="1">
        <v>41960</v>
      </c>
      <c r="B146">
        <v>59851</v>
      </c>
      <c r="C146" s="1">
        <v>42044</v>
      </c>
      <c r="D146">
        <v>71722</v>
      </c>
      <c r="E146" t="s">
        <v>7</v>
      </c>
      <c r="I146">
        <f t="shared" si="2"/>
        <v>11871</v>
      </c>
      <c r="J146" s="10" t="s">
        <v>270</v>
      </c>
    </row>
    <row r="147" spans="1:10">
      <c r="A147" s="1">
        <v>41961</v>
      </c>
      <c r="B147">
        <v>60051</v>
      </c>
      <c r="C147" s="1">
        <v>42044</v>
      </c>
      <c r="D147">
        <v>71722</v>
      </c>
      <c r="E147" t="s">
        <v>7</v>
      </c>
      <c r="I147">
        <f t="shared" si="2"/>
        <v>11671</v>
      </c>
      <c r="J147" s="10" t="s">
        <v>270</v>
      </c>
    </row>
    <row r="148" spans="1:10">
      <c r="A148" s="1">
        <v>41961</v>
      </c>
      <c r="B148">
        <v>60051</v>
      </c>
      <c r="C148" s="1">
        <v>42044</v>
      </c>
      <c r="D148">
        <v>71722</v>
      </c>
      <c r="E148" t="s">
        <v>7</v>
      </c>
      <c r="I148">
        <f t="shared" si="2"/>
        <v>11671</v>
      </c>
      <c r="J148" s="10" t="s">
        <v>270</v>
      </c>
    </row>
    <row r="149" spans="1:10">
      <c r="A149" s="1">
        <v>41962</v>
      </c>
      <c r="B149">
        <v>59751</v>
      </c>
      <c r="C149" s="1">
        <v>42044</v>
      </c>
      <c r="D149">
        <v>71722</v>
      </c>
      <c r="E149" t="s">
        <v>7</v>
      </c>
      <c r="I149">
        <f t="shared" si="2"/>
        <v>11971</v>
      </c>
      <c r="J149" s="10" t="s">
        <v>270</v>
      </c>
    </row>
    <row r="150" spans="1:10">
      <c r="A150" s="1">
        <v>41962</v>
      </c>
      <c r="B150">
        <v>59851</v>
      </c>
      <c r="C150" s="1">
        <v>42044</v>
      </c>
      <c r="D150">
        <v>71722</v>
      </c>
      <c r="E150" t="s">
        <v>7</v>
      </c>
      <c r="I150">
        <f t="shared" si="2"/>
        <v>11871</v>
      </c>
      <c r="J150" s="10" t="s">
        <v>270</v>
      </c>
    </row>
    <row r="151" spans="1:10">
      <c r="A151" s="1">
        <v>41962</v>
      </c>
      <c r="B151">
        <v>59851</v>
      </c>
      <c r="C151" s="1">
        <v>42044</v>
      </c>
      <c r="D151">
        <v>71722</v>
      </c>
      <c r="E151" t="s">
        <v>7</v>
      </c>
      <c r="I151">
        <f t="shared" si="2"/>
        <v>11871</v>
      </c>
      <c r="J151" s="10" t="s">
        <v>270</v>
      </c>
    </row>
    <row r="152" spans="1:10">
      <c r="A152" s="1">
        <v>41967</v>
      </c>
      <c r="B152">
        <v>59650</v>
      </c>
      <c r="C152" s="1">
        <v>42044</v>
      </c>
      <c r="D152">
        <v>71722</v>
      </c>
      <c r="E152" t="s">
        <v>7</v>
      </c>
      <c r="I152">
        <f t="shared" si="2"/>
        <v>12072</v>
      </c>
      <c r="J152" s="10" t="s">
        <v>270</v>
      </c>
    </row>
    <row r="153" spans="1:10">
      <c r="A153" s="1">
        <v>41970</v>
      </c>
      <c r="B153">
        <v>63153</v>
      </c>
      <c r="C153" s="1">
        <v>42044</v>
      </c>
      <c r="D153">
        <v>71727</v>
      </c>
      <c r="E153" t="s">
        <v>7</v>
      </c>
      <c r="I153">
        <f t="shared" si="2"/>
        <v>8574</v>
      </c>
      <c r="J153" s="10" t="s">
        <v>270</v>
      </c>
    </row>
    <row r="154" spans="1:10">
      <c r="A154" s="1">
        <v>41971</v>
      </c>
      <c r="B154">
        <v>62953</v>
      </c>
      <c r="C154" s="1">
        <v>42044</v>
      </c>
      <c r="D154">
        <v>71722</v>
      </c>
      <c r="E154" t="s">
        <v>7</v>
      </c>
      <c r="I154">
        <f t="shared" si="2"/>
        <v>8769</v>
      </c>
      <c r="J154" t="s">
        <v>279</v>
      </c>
    </row>
    <row r="155" spans="1:10">
      <c r="A155" s="1">
        <v>41960</v>
      </c>
      <c r="B155">
        <v>237200</v>
      </c>
      <c r="C155" s="1">
        <v>42047</v>
      </c>
      <c r="D155">
        <v>270156</v>
      </c>
      <c r="E155" t="s">
        <v>7</v>
      </c>
      <c r="I155">
        <f t="shared" si="2"/>
        <v>32956</v>
      </c>
      <c r="J155" s="10" t="s">
        <v>313</v>
      </c>
    </row>
    <row r="156" spans="1:10">
      <c r="A156" s="1">
        <v>41961</v>
      </c>
      <c r="B156">
        <v>119102</v>
      </c>
      <c r="C156" s="1">
        <v>42047</v>
      </c>
      <c r="D156">
        <v>134879</v>
      </c>
      <c r="E156" t="s">
        <v>7</v>
      </c>
      <c r="I156">
        <f t="shared" si="2"/>
        <v>15777</v>
      </c>
      <c r="J156" s="10" t="s">
        <v>314</v>
      </c>
    </row>
    <row r="157" spans="1:10">
      <c r="A157" s="1">
        <v>41961</v>
      </c>
      <c r="B157">
        <v>118600</v>
      </c>
      <c r="C157" s="1">
        <v>42047</v>
      </c>
      <c r="D157">
        <v>135079</v>
      </c>
      <c r="E157" t="s">
        <v>7</v>
      </c>
      <c r="I157">
        <f t="shared" si="2"/>
        <v>16479</v>
      </c>
      <c r="J157" s="10" t="s">
        <v>314</v>
      </c>
    </row>
    <row r="158" spans="1:10">
      <c r="A158" s="1">
        <v>42009</v>
      </c>
      <c r="B158">
        <v>53545</v>
      </c>
      <c r="C158" s="1">
        <v>42060</v>
      </c>
      <c r="D158">
        <v>53792</v>
      </c>
      <c r="E158" t="s">
        <v>7</v>
      </c>
      <c r="I158">
        <f t="shared" si="2"/>
        <v>247</v>
      </c>
      <c r="J158" t="s">
        <v>306</v>
      </c>
    </row>
    <row r="159" spans="1:10" s="5" customFormat="1">
      <c r="A159" s="4">
        <v>42041</v>
      </c>
      <c r="B159">
        <v>76614</v>
      </c>
      <c r="C159" s="1">
        <v>42061</v>
      </c>
      <c r="D159">
        <v>78397</v>
      </c>
      <c r="E159" t="s">
        <v>7</v>
      </c>
      <c r="F159"/>
      <c r="G159"/>
      <c r="H159"/>
      <c r="I159">
        <f t="shared" si="2"/>
        <v>1783</v>
      </c>
      <c r="J159" s="5" t="s">
        <v>316</v>
      </c>
    </row>
    <row r="160" spans="1:10" s="5" customFormat="1">
      <c r="A160" s="4">
        <v>41883</v>
      </c>
      <c r="B160">
        <v>44538</v>
      </c>
      <c r="C160" s="1"/>
      <c r="D160"/>
      <c r="E160" t="s">
        <v>7</v>
      </c>
      <c r="F160"/>
      <c r="G160"/>
      <c r="H160"/>
      <c r="I160"/>
      <c r="J160" s="5" t="s">
        <v>236</v>
      </c>
    </row>
    <row r="161" spans="1:10">
      <c r="A161" s="1">
        <v>41883</v>
      </c>
      <c r="B161">
        <v>44037</v>
      </c>
      <c r="C161" s="1"/>
      <c r="E161" t="s">
        <v>7</v>
      </c>
      <c r="J161" s="13" t="s">
        <v>272</v>
      </c>
    </row>
    <row r="162" spans="1:10" s="5" customFormat="1">
      <c r="A162" s="4">
        <v>41891</v>
      </c>
      <c r="B162">
        <v>42986</v>
      </c>
      <c r="C162" s="1"/>
      <c r="D162"/>
      <c r="E162" t="s">
        <v>7</v>
      </c>
      <c r="F162"/>
      <c r="G162"/>
      <c r="H162"/>
      <c r="I162"/>
      <c r="J162" s="5" t="s">
        <v>236</v>
      </c>
    </row>
    <row r="163" spans="1:10">
      <c r="A163" s="1">
        <v>41897</v>
      </c>
      <c r="B163">
        <v>42936</v>
      </c>
      <c r="C163" s="1"/>
      <c r="E163" t="s">
        <v>7</v>
      </c>
      <c r="J163" s="13" t="s">
        <v>272</v>
      </c>
    </row>
    <row r="164" spans="1:10">
      <c r="A164" s="1">
        <v>41899</v>
      </c>
      <c r="B164">
        <v>41936</v>
      </c>
      <c r="C164" s="1"/>
      <c r="E164" t="s">
        <v>7</v>
      </c>
      <c r="J164" s="13" t="s">
        <v>272</v>
      </c>
    </row>
    <row r="165" spans="1:10">
      <c r="A165" s="1">
        <v>41905</v>
      </c>
      <c r="B165">
        <v>39683</v>
      </c>
      <c r="C165" s="1"/>
      <c r="E165" t="s">
        <v>7</v>
      </c>
      <c r="J165" s="13" t="s">
        <v>272</v>
      </c>
    </row>
    <row r="166" spans="1:10">
      <c r="A166" s="1">
        <v>41883</v>
      </c>
      <c r="B166">
        <v>56448</v>
      </c>
      <c r="C166" s="1"/>
      <c r="E166" t="s">
        <v>7</v>
      </c>
      <c r="J166" s="13" t="s">
        <v>273</v>
      </c>
    </row>
    <row r="167" spans="1:10">
      <c r="A167" s="1">
        <v>41907</v>
      </c>
      <c r="B167">
        <v>55447</v>
      </c>
      <c r="C167" s="1"/>
      <c r="E167" t="s">
        <v>7</v>
      </c>
      <c r="J167" s="13" t="s">
        <v>273</v>
      </c>
    </row>
    <row r="168" spans="1:10">
      <c r="A168" s="1">
        <v>41970</v>
      </c>
      <c r="B168">
        <v>63053</v>
      </c>
      <c r="E168" t="s">
        <v>7</v>
      </c>
      <c r="J168" s="10" t="s">
        <v>280</v>
      </c>
    </row>
    <row r="169" spans="1:10">
      <c r="A169" s="1">
        <v>41970</v>
      </c>
      <c r="B169">
        <v>63454</v>
      </c>
      <c r="E169" t="s">
        <v>7</v>
      </c>
      <c r="J169" s="10" t="s">
        <v>280</v>
      </c>
    </row>
    <row r="170" spans="1:10">
      <c r="A170" s="1">
        <v>41970</v>
      </c>
      <c r="B170">
        <v>63554</v>
      </c>
      <c r="E170" t="s">
        <v>7</v>
      </c>
      <c r="J170" s="10" t="s">
        <v>280</v>
      </c>
    </row>
    <row r="171" spans="1:10">
      <c r="A171" s="1">
        <v>41970</v>
      </c>
      <c r="B171">
        <v>63554</v>
      </c>
      <c r="E171" t="s">
        <v>7</v>
      </c>
      <c r="J171" s="10" t="s">
        <v>280</v>
      </c>
    </row>
    <row r="172" spans="1:10">
      <c r="A172" s="1">
        <v>41970</v>
      </c>
      <c r="B172">
        <v>64555</v>
      </c>
      <c r="E172" t="s">
        <v>7</v>
      </c>
      <c r="J172" s="10" t="s">
        <v>280</v>
      </c>
    </row>
    <row r="173" spans="1:10" ht="15.75" customHeight="1">
      <c r="A173" s="1">
        <v>41970</v>
      </c>
      <c r="B173">
        <v>64555</v>
      </c>
      <c r="E173" t="s">
        <v>7</v>
      </c>
      <c r="J173" s="10" t="s">
        <v>280</v>
      </c>
    </row>
    <row r="174" spans="1:10">
      <c r="A174" s="1">
        <v>41997</v>
      </c>
      <c r="B174">
        <v>63554</v>
      </c>
      <c r="E174" t="s">
        <v>7</v>
      </c>
      <c r="J174" s="10" t="s">
        <v>280</v>
      </c>
    </row>
    <row r="175" spans="1:10">
      <c r="A175" s="1">
        <v>41997</v>
      </c>
      <c r="B175">
        <v>63554</v>
      </c>
      <c r="E175" t="s">
        <v>7</v>
      </c>
      <c r="J175" s="10" t="s">
        <v>280</v>
      </c>
    </row>
    <row r="176" spans="1:10">
      <c r="A176" s="1">
        <v>41984</v>
      </c>
      <c r="B176">
        <v>64054</v>
      </c>
      <c r="C176" s="1"/>
      <c r="E176" t="s">
        <v>7</v>
      </c>
      <c r="J176" t="s">
        <v>221</v>
      </c>
    </row>
    <row r="177" spans="1:10">
      <c r="A177" s="1">
        <v>41984</v>
      </c>
      <c r="B177">
        <v>64054</v>
      </c>
      <c r="C177" s="1"/>
      <c r="E177" t="s">
        <v>7</v>
      </c>
      <c r="J177" t="s">
        <v>221</v>
      </c>
    </row>
    <row r="178" spans="1:10">
      <c r="A178" s="1">
        <v>41984</v>
      </c>
      <c r="B178">
        <v>63854</v>
      </c>
      <c r="C178" s="1"/>
      <c r="E178" t="s">
        <v>7</v>
      </c>
      <c r="J178" t="s">
        <v>221</v>
      </c>
    </row>
    <row r="179" spans="1:10">
      <c r="A179" s="1">
        <v>41989</v>
      </c>
      <c r="B179">
        <v>62853</v>
      </c>
      <c r="C179" s="1"/>
      <c r="E179" t="s">
        <v>7</v>
      </c>
      <c r="J179" t="s">
        <v>221</v>
      </c>
    </row>
    <row r="180" spans="1:10">
      <c r="A180" s="1">
        <v>42002</v>
      </c>
      <c r="B180">
        <v>64455</v>
      </c>
      <c r="E180" t="s">
        <v>7</v>
      </c>
      <c r="J180" s="10" t="s">
        <v>280</v>
      </c>
    </row>
    <row r="181" spans="1:10">
      <c r="A181" s="1">
        <v>42002</v>
      </c>
      <c r="B181">
        <v>64455</v>
      </c>
      <c r="E181" t="s">
        <v>7</v>
      </c>
      <c r="J181" s="10" t="s">
        <v>280</v>
      </c>
    </row>
    <row r="182" spans="1:10">
      <c r="A182" s="1">
        <v>42002</v>
      </c>
      <c r="B182">
        <v>64354</v>
      </c>
      <c r="E182" t="s">
        <v>7</v>
      </c>
      <c r="J182" s="10" t="s">
        <v>280</v>
      </c>
    </row>
    <row r="183" spans="1:10">
      <c r="A183" s="1">
        <v>42003</v>
      </c>
      <c r="B183">
        <v>64354</v>
      </c>
      <c r="E183" t="s">
        <v>7</v>
      </c>
      <c r="J183" s="10" t="s">
        <v>280</v>
      </c>
    </row>
    <row r="184" spans="1:10">
      <c r="A184" s="1">
        <v>42013</v>
      </c>
      <c r="B184">
        <v>65155</v>
      </c>
      <c r="E184" t="s">
        <v>7</v>
      </c>
      <c r="J184" s="10" t="s">
        <v>280</v>
      </c>
    </row>
    <row r="185" spans="1:10">
      <c r="A185" s="1">
        <v>42013</v>
      </c>
      <c r="B185">
        <v>65156</v>
      </c>
      <c r="E185" t="s">
        <v>7</v>
      </c>
      <c r="J185" s="10" t="s">
        <v>280</v>
      </c>
    </row>
    <row r="186" spans="1:10">
      <c r="A186" s="1">
        <v>42020</v>
      </c>
      <c r="B186">
        <v>68758</v>
      </c>
      <c r="E186" t="s">
        <v>7</v>
      </c>
      <c r="J186" s="10" t="s">
        <v>280</v>
      </c>
    </row>
    <row r="187" spans="1:10">
      <c r="A187" s="1">
        <v>42020</v>
      </c>
      <c r="B187">
        <v>68358</v>
      </c>
      <c r="E187" t="s">
        <v>7</v>
      </c>
      <c r="J187" s="10" t="s">
        <v>280</v>
      </c>
    </row>
    <row r="188" spans="1:10">
      <c r="A188" s="1">
        <v>42032</v>
      </c>
      <c r="B188">
        <v>68458</v>
      </c>
      <c r="E188" t="s">
        <v>7</v>
      </c>
      <c r="J188" s="10" t="s">
        <v>280</v>
      </c>
    </row>
    <row r="189" spans="1:10">
      <c r="A189" s="1">
        <v>42032</v>
      </c>
      <c r="B189">
        <v>68458</v>
      </c>
      <c r="E189" t="s">
        <v>7</v>
      </c>
      <c r="J189" s="10" t="s">
        <v>280</v>
      </c>
    </row>
    <row r="190" spans="1:10">
      <c r="A190" s="1">
        <v>42032</v>
      </c>
      <c r="B190">
        <v>68958</v>
      </c>
      <c r="E190" t="s">
        <v>7</v>
      </c>
      <c r="J190" s="10" t="s">
        <v>280</v>
      </c>
    </row>
    <row r="191" spans="1:10">
      <c r="A191" s="1">
        <v>42032</v>
      </c>
      <c r="B191">
        <v>68959</v>
      </c>
      <c r="E191" t="s">
        <v>7</v>
      </c>
      <c r="J191" s="10" t="s">
        <v>280</v>
      </c>
    </row>
    <row r="192" spans="1:10">
      <c r="A192" s="1">
        <v>42033</v>
      </c>
      <c r="B192">
        <v>68258</v>
      </c>
      <c r="E192" t="s">
        <v>7</v>
      </c>
      <c r="J192" s="10" t="s">
        <v>280</v>
      </c>
    </row>
    <row r="193" spans="1:10">
      <c r="A193" s="1">
        <v>42039</v>
      </c>
      <c r="B193">
        <v>68358</v>
      </c>
      <c r="E193" t="s">
        <v>7</v>
      </c>
      <c r="J193" s="10" t="s">
        <v>280</v>
      </c>
    </row>
    <row r="194" spans="1:10">
      <c r="A194" s="1">
        <v>42039</v>
      </c>
      <c r="B194">
        <v>692491</v>
      </c>
      <c r="E194" t="s">
        <v>7</v>
      </c>
      <c r="J194" s="10" t="s">
        <v>309</v>
      </c>
    </row>
    <row r="195" spans="1:10">
      <c r="A195" s="1">
        <v>42047</v>
      </c>
      <c r="B195">
        <v>488114</v>
      </c>
      <c r="E195" t="s">
        <v>7</v>
      </c>
      <c r="J195" s="10" t="s">
        <v>315</v>
      </c>
    </row>
    <row r="196" spans="1:10">
      <c r="A196" s="1">
        <v>42048</v>
      </c>
      <c r="B196">
        <v>70059</v>
      </c>
      <c r="C196" s="1"/>
      <c r="E196" t="s">
        <v>7</v>
      </c>
      <c r="J196" t="s">
        <v>221</v>
      </c>
    </row>
    <row r="197" spans="1:10">
      <c r="A197" s="1">
        <v>42060</v>
      </c>
      <c r="B197">
        <v>72061</v>
      </c>
      <c r="C197" s="1"/>
      <c r="E197" t="s">
        <v>7</v>
      </c>
      <c r="J197" t="s">
        <v>221</v>
      </c>
    </row>
    <row r="198" spans="1:10">
      <c r="A198" s="1">
        <v>42061</v>
      </c>
      <c r="B198">
        <v>71060</v>
      </c>
      <c r="C198" s="1"/>
      <c r="E198" t="s">
        <v>7</v>
      </c>
      <c r="J198" t="s">
        <v>221</v>
      </c>
    </row>
    <row r="199" spans="1:10">
      <c r="A199" s="1">
        <v>42075</v>
      </c>
      <c r="B199">
        <v>434970</v>
      </c>
      <c r="C199" s="1"/>
      <c r="E199" t="s">
        <v>7</v>
      </c>
      <c r="J199" t="s">
        <v>323</v>
      </c>
    </row>
    <row r="200" spans="1:10">
      <c r="A200" s="1">
        <v>42068</v>
      </c>
      <c r="B200">
        <v>53145</v>
      </c>
      <c r="C200" s="1"/>
      <c r="E200" t="s">
        <v>7</v>
      </c>
      <c r="J200" t="s">
        <v>322</v>
      </c>
    </row>
    <row r="201" spans="1:10">
      <c r="A201" s="1">
        <v>42075</v>
      </c>
      <c r="B201">
        <v>53745</v>
      </c>
      <c r="C201" s="1"/>
      <c r="E201" t="s">
        <v>7</v>
      </c>
      <c r="J201" t="s">
        <v>322</v>
      </c>
    </row>
    <row r="202" spans="1:10">
      <c r="A202" s="1">
        <v>41821</v>
      </c>
      <c r="B202">
        <v>91774</v>
      </c>
      <c r="J202" t="s">
        <v>242</v>
      </c>
    </row>
    <row r="203" spans="1:10">
      <c r="A203" s="1">
        <v>41956</v>
      </c>
      <c r="J203" s="12" t="s">
        <v>276</v>
      </c>
    </row>
    <row r="204" spans="1:10">
      <c r="A204" s="1">
        <v>41964</v>
      </c>
      <c r="J204" s="12" t="s">
        <v>278</v>
      </c>
    </row>
    <row r="205" spans="1:10">
      <c r="A205" s="1">
        <v>41987</v>
      </c>
      <c r="B205">
        <v>12200</v>
      </c>
      <c r="J205" t="s">
        <v>281</v>
      </c>
    </row>
    <row r="214" spans="1:10">
      <c r="A214" s="1">
        <v>41177</v>
      </c>
      <c r="B214">
        <v>254.9</v>
      </c>
      <c r="C214" s="1">
        <v>41200</v>
      </c>
      <c r="D214">
        <v>259.39999999999998</v>
      </c>
      <c r="E214" t="s">
        <v>141</v>
      </c>
      <c r="G214">
        <v>22800</v>
      </c>
      <c r="J214" s="5" t="s">
        <v>142</v>
      </c>
    </row>
    <row r="215" spans="1:10">
      <c r="A215" s="1">
        <v>41222</v>
      </c>
      <c r="B215">
        <v>250</v>
      </c>
      <c r="C215" s="1">
        <v>41227</v>
      </c>
      <c r="D215">
        <v>244.9</v>
      </c>
      <c r="E215" t="s">
        <v>133</v>
      </c>
      <c r="G215">
        <v>23900</v>
      </c>
      <c r="J215" s="5" t="s">
        <v>143</v>
      </c>
    </row>
    <row r="216" spans="1:10">
      <c r="A216" s="1">
        <v>41241</v>
      </c>
      <c r="B216">
        <v>257.2</v>
      </c>
      <c r="C216" s="1">
        <v>41247</v>
      </c>
      <c r="D216">
        <v>263</v>
      </c>
      <c r="E216" t="s">
        <v>141</v>
      </c>
      <c r="G216">
        <v>27400</v>
      </c>
      <c r="I216">
        <v>25935</v>
      </c>
      <c r="J216" s="5" t="s">
        <v>153</v>
      </c>
    </row>
    <row r="217" spans="1:10">
      <c r="A217" s="1">
        <v>41306</v>
      </c>
      <c r="B217">
        <v>315.89999999999998</v>
      </c>
      <c r="C217" s="1">
        <v>41309</v>
      </c>
      <c r="D217">
        <v>335</v>
      </c>
      <c r="E217" t="s">
        <v>7</v>
      </c>
      <c r="G217">
        <v>93700</v>
      </c>
    </row>
    <row r="218" spans="1:10">
      <c r="A218" s="1">
        <v>41311</v>
      </c>
      <c r="B218">
        <v>336.6</v>
      </c>
      <c r="C218" s="1">
        <v>41316</v>
      </c>
      <c r="D218">
        <v>325.2</v>
      </c>
      <c r="E218" t="s">
        <v>7</v>
      </c>
      <c r="G218">
        <v>-58800</v>
      </c>
    </row>
    <row r="219" spans="1:10">
      <c r="A219" s="1">
        <v>41313</v>
      </c>
      <c r="B219">
        <v>80500</v>
      </c>
      <c r="C219" s="1">
        <v>41313</v>
      </c>
      <c r="D219">
        <v>80390</v>
      </c>
      <c r="E219" t="s">
        <v>150</v>
      </c>
      <c r="G219">
        <v>3700</v>
      </c>
    </row>
    <row r="220" spans="1:10">
      <c r="A220" s="1">
        <v>41318</v>
      </c>
      <c r="B220">
        <v>81260</v>
      </c>
      <c r="C220" s="1">
        <v>41318</v>
      </c>
      <c r="D220">
        <v>81160</v>
      </c>
      <c r="E220" t="s">
        <v>7</v>
      </c>
      <c r="G220">
        <v>-6800</v>
      </c>
    </row>
    <row r="221" spans="1:10">
      <c r="A221" s="1">
        <v>41332</v>
      </c>
      <c r="B221">
        <v>78490</v>
      </c>
      <c r="C221" s="1">
        <v>41332</v>
      </c>
      <c r="D221">
        <v>78810</v>
      </c>
      <c r="E221" t="s">
        <v>150</v>
      </c>
      <c r="G221">
        <v>-17800</v>
      </c>
    </row>
    <row r="222" spans="1:10">
      <c r="A222" s="1">
        <v>41346</v>
      </c>
      <c r="B222">
        <v>78840</v>
      </c>
      <c r="C222" s="1">
        <v>41346</v>
      </c>
      <c r="D222">
        <v>78940</v>
      </c>
      <c r="E222" t="s">
        <v>7</v>
      </c>
      <c r="G222">
        <v>3200</v>
      </c>
    </row>
    <row r="223" spans="1:10">
      <c r="A223" s="1">
        <v>41347</v>
      </c>
      <c r="B223">
        <v>77310</v>
      </c>
      <c r="C223" s="1">
        <v>41347</v>
      </c>
      <c r="D223">
        <v>77500</v>
      </c>
      <c r="E223" t="s">
        <v>150</v>
      </c>
      <c r="G223">
        <v>-11300</v>
      </c>
    </row>
    <row r="224" spans="1:10">
      <c r="A224" s="1">
        <v>41403</v>
      </c>
      <c r="B224">
        <v>275</v>
      </c>
      <c r="C224" s="1">
        <v>41407</v>
      </c>
      <c r="D224">
        <v>295.8</v>
      </c>
      <c r="E224" t="s">
        <v>7</v>
      </c>
      <c r="G224">
        <v>102200</v>
      </c>
    </row>
    <row r="225" spans="1:7">
      <c r="A225" s="1">
        <v>41411</v>
      </c>
      <c r="B225">
        <v>278</v>
      </c>
      <c r="C225" s="1">
        <v>41411</v>
      </c>
      <c r="D225">
        <v>280</v>
      </c>
      <c r="E225" t="s">
        <v>7</v>
      </c>
      <c r="G225">
        <v>8200</v>
      </c>
    </row>
    <row r="226" spans="1:7">
      <c r="A226" s="1">
        <v>41417</v>
      </c>
      <c r="B226">
        <v>16000</v>
      </c>
      <c r="C226" s="1">
        <v>41417</v>
      </c>
      <c r="D226">
        <v>15700</v>
      </c>
      <c r="E226" t="s">
        <v>7</v>
      </c>
      <c r="G226">
        <v>-31000</v>
      </c>
    </row>
    <row r="227" spans="1:7">
      <c r="A227" s="1">
        <v>41417</v>
      </c>
      <c r="B227">
        <v>15970</v>
      </c>
      <c r="C227" s="1">
        <v>41417</v>
      </c>
      <c r="D227">
        <v>15675</v>
      </c>
      <c r="E227" t="s">
        <v>7</v>
      </c>
      <c r="G227">
        <v>-30500</v>
      </c>
    </row>
    <row r="228" spans="1:7">
      <c r="A228" s="1">
        <v>41446</v>
      </c>
      <c r="B228">
        <v>71660</v>
      </c>
      <c r="C228" s="1">
        <v>41449</v>
      </c>
      <c r="D228">
        <v>71050</v>
      </c>
      <c r="E228" t="s">
        <v>70</v>
      </c>
      <c r="G228">
        <v>28700</v>
      </c>
    </row>
    <row r="229" spans="1:7">
      <c r="A229" s="1">
        <v>41473</v>
      </c>
      <c r="B229">
        <v>243</v>
      </c>
      <c r="C229" s="1">
        <v>41474</v>
      </c>
      <c r="D229">
        <v>253.1</v>
      </c>
      <c r="E229" t="s">
        <v>7</v>
      </c>
      <c r="G229">
        <v>48700</v>
      </c>
    </row>
    <row r="230" spans="1:7">
      <c r="A230" s="1">
        <v>41485</v>
      </c>
      <c r="B230">
        <v>74000</v>
      </c>
      <c r="C230" s="1">
        <v>41486</v>
      </c>
      <c r="D230">
        <v>73650</v>
      </c>
      <c r="E230" t="s">
        <v>7</v>
      </c>
      <c r="G230">
        <v>-19300</v>
      </c>
    </row>
    <row r="231" spans="1:7">
      <c r="A231" s="1">
        <v>41486</v>
      </c>
      <c r="B231">
        <v>73900</v>
      </c>
      <c r="C231" s="1">
        <v>41486</v>
      </c>
      <c r="D231">
        <v>73750</v>
      </c>
      <c r="E231" t="s">
        <v>70</v>
      </c>
      <c r="G231">
        <v>5700</v>
      </c>
    </row>
    <row r="232" spans="1:7">
      <c r="A232" s="1">
        <v>41486</v>
      </c>
      <c r="B232">
        <v>240.5</v>
      </c>
      <c r="C232" s="1">
        <v>41486</v>
      </c>
      <c r="D232">
        <v>243.5</v>
      </c>
      <c r="E232" t="s">
        <v>179</v>
      </c>
      <c r="G232">
        <v>-16800</v>
      </c>
    </row>
    <row r="233" spans="1:7">
      <c r="A233" s="1">
        <v>41487</v>
      </c>
      <c r="B233">
        <v>242.8</v>
      </c>
      <c r="C233" s="1">
        <v>41488</v>
      </c>
      <c r="D233">
        <v>249</v>
      </c>
      <c r="E233" t="s">
        <v>179</v>
      </c>
      <c r="G233">
        <v>-32800</v>
      </c>
    </row>
    <row r="234" spans="1:7">
      <c r="A234" s="1">
        <v>41488</v>
      </c>
      <c r="B234">
        <v>75340</v>
      </c>
      <c r="C234" s="1">
        <v>41488</v>
      </c>
      <c r="D234">
        <v>74860</v>
      </c>
      <c r="E234" t="s">
        <v>174</v>
      </c>
      <c r="G234">
        <v>22200</v>
      </c>
    </row>
    <row r="235" spans="1:7">
      <c r="A235" s="1">
        <v>41502</v>
      </c>
      <c r="B235">
        <v>263</v>
      </c>
      <c r="C235" s="1">
        <v>41502</v>
      </c>
      <c r="D235">
        <v>268</v>
      </c>
      <c r="E235" t="s">
        <v>179</v>
      </c>
      <c r="G235">
        <v>-26800</v>
      </c>
    </row>
    <row r="236" spans="1:7">
      <c r="A236" s="1">
        <v>41507</v>
      </c>
      <c r="B236">
        <v>73900</v>
      </c>
      <c r="C236" s="1">
        <v>41507</v>
      </c>
      <c r="D236">
        <v>74040</v>
      </c>
      <c r="E236" t="s">
        <v>174</v>
      </c>
      <c r="G236">
        <v>5200</v>
      </c>
    </row>
    <row r="237" spans="1:7">
      <c r="A237" s="1">
        <v>41516</v>
      </c>
      <c r="B237">
        <v>270</v>
      </c>
      <c r="C237" s="1">
        <v>41519</v>
      </c>
      <c r="D237">
        <v>273</v>
      </c>
      <c r="E237" t="s">
        <v>174</v>
      </c>
      <c r="G237">
        <v>13200</v>
      </c>
    </row>
    <row r="238" spans="1:7">
      <c r="A238" s="1">
        <v>41528</v>
      </c>
      <c r="B238">
        <v>76980</v>
      </c>
      <c r="C238" s="1">
        <v>41528</v>
      </c>
      <c r="D238">
        <v>76790</v>
      </c>
      <c r="E238" t="s">
        <v>33</v>
      </c>
      <c r="G238">
        <v>-11300</v>
      </c>
    </row>
    <row r="239" spans="1:7">
      <c r="A239" s="1">
        <v>41528</v>
      </c>
      <c r="B239">
        <v>76960</v>
      </c>
      <c r="C239" s="1">
        <v>41528</v>
      </c>
      <c r="D239">
        <v>76990</v>
      </c>
      <c r="E239" t="s">
        <v>33</v>
      </c>
      <c r="G239">
        <v>-300</v>
      </c>
    </row>
    <row r="240" spans="1:7">
      <c r="A240" s="1">
        <v>41529</v>
      </c>
      <c r="B240">
        <v>76920</v>
      </c>
      <c r="C240" s="1">
        <v>41529</v>
      </c>
      <c r="D240">
        <v>76600</v>
      </c>
      <c r="E240" t="s">
        <v>33</v>
      </c>
      <c r="G240">
        <v>-17800</v>
      </c>
    </row>
    <row r="241" spans="1:10">
      <c r="A241" s="1">
        <v>41544</v>
      </c>
      <c r="B241">
        <v>270.2</v>
      </c>
      <c r="C241" s="1">
        <v>41547</v>
      </c>
      <c r="D241">
        <v>267.5</v>
      </c>
      <c r="E241" t="s">
        <v>180</v>
      </c>
      <c r="G241">
        <v>11900</v>
      </c>
    </row>
    <row r="242" spans="1:10">
      <c r="A242" s="6">
        <v>41556</v>
      </c>
      <c r="B242" s="7">
        <v>265</v>
      </c>
      <c r="C242" s="6">
        <v>41557</v>
      </c>
      <c r="D242" s="7">
        <v>260</v>
      </c>
      <c r="E242" s="7" t="s">
        <v>182</v>
      </c>
      <c r="F242" s="7"/>
      <c r="G242" s="7">
        <v>23400</v>
      </c>
    </row>
    <row r="243" spans="1:10">
      <c r="A243" s="6">
        <v>41564</v>
      </c>
      <c r="B243">
        <v>266</v>
      </c>
      <c r="C243" s="6">
        <v>41564</v>
      </c>
      <c r="D243">
        <v>270</v>
      </c>
      <c r="E243" t="s">
        <v>184</v>
      </c>
      <c r="G243">
        <v>-21600</v>
      </c>
    </row>
    <row r="244" spans="1:10">
      <c r="A244" s="6">
        <v>41634</v>
      </c>
      <c r="B244">
        <v>275</v>
      </c>
      <c r="C244" s="6">
        <v>41635</v>
      </c>
      <c r="D244">
        <v>276</v>
      </c>
      <c r="E244" t="s">
        <v>185</v>
      </c>
      <c r="G244">
        <v>3400</v>
      </c>
    </row>
    <row r="245" spans="1:10">
      <c r="A245" t="s">
        <v>186</v>
      </c>
      <c r="I245">
        <v>19035</v>
      </c>
      <c r="J245" s="5" t="s">
        <v>187</v>
      </c>
    </row>
    <row r="246" spans="1:10">
      <c r="A246" s="1">
        <v>41687</v>
      </c>
      <c r="B246">
        <v>80800</v>
      </c>
      <c r="C246" s="1">
        <v>41687</v>
      </c>
      <c r="D246">
        <v>81100</v>
      </c>
      <c r="E246" t="s">
        <v>7</v>
      </c>
      <c r="G246">
        <v>8900</v>
      </c>
    </row>
    <row r="247" spans="1:10">
      <c r="A247" s="1">
        <v>41691</v>
      </c>
      <c r="B247">
        <v>227</v>
      </c>
      <c r="C247" s="1">
        <v>41694</v>
      </c>
      <c r="D247">
        <v>221.1</v>
      </c>
      <c r="E247" t="s">
        <v>203</v>
      </c>
      <c r="G247">
        <v>-31100</v>
      </c>
    </row>
    <row r="248" spans="1:10">
      <c r="A248" t="s">
        <v>230</v>
      </c>
      <c r="I248">
        <v>-5328</v>
      </c>
      <c r="J248" s="5" t="s">
        <v>231</v>
      </c>
    </row>
    <row r="250" spans="1:10">
      <c r="A250" t="s">
        <v>240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P16"/>
  <sheetViews>
    <sheetView tabSelected="1" workbookViewId="0">
      <selection activeCell="G8" sqref="G8"/>
    </sheetView>
  </sheetViews>
  <sheetFormatPr defaultRowHeight="16.5"/>
  <cols>
    <col min="1" max="1" width="6.125" customWidth="1"/>
    <col min="2" max="2" width="9.125" bestFit="1" customWidth="1"/>
    <col min="5" max="5" width="12.625" customWidth="1"/>
    <col min="9" max="9" width="12.625" customWidth="1"/>
    <col min="10" max="10" width="10.5" customWidth="1"/>
    <col min="11" max="11" width="12.375" customWidth="1"/>
    <col min="12" max="12" width="10.375" customWidth="1"/>
    <col min="13" max="13" width="10.5" customWidth="1"/>
    <col min="15" max="15" width="12.125" customWidth="1"/>
    <col min="16" max="16" width="12.75" customWidth="1"/>
  </cols>
  <sheetData>
    <row r="1" spans="1:16">
      <c r="A1" t="s">
        <v>244</v>
      </c>
      <c r="B1" t="s">
        <v>245</v>
      </c>
      <c r="C1" t="s">
        <v>269</v>
      </c>
      <c r="D1" t="s">
        <v>284</v>
      </c>
      <c r="E1" t="s">
        <v>292</v>
      </c>
      <c r="F1" t="s">
        <v>285</v>
      </c>
      <c r="G1" t="s">
        <v>291</v>
      </c>
      <c r="H1" t="s">
        <v>293</v>
      </c>
      <c r="I1" t="s">
        <v>290</v>
      </c>
      <c r="J1" t="s">
        <v>317</v>
      </c>
      <c r="K1" t="s">
        <v>318</v>
      </c>
      <c r="L1" t="s">
        <v>288</v>
      </c>
      <c r="M1" t="s">
        <v>289</v>
      </c>
      <c r="N1" t="s">
        <v>283</v>
      </c>
      <c r="O1" t="s">
        <v>310</v>
      </c>
      <c r="P1" t="s">
        <v>311</v>
      </c>
    </row>
    <row r="2" spans="1:16">
      <c r="A2" s="11" t="s">
        <v>246</v>
      </c>
      <c r="B2">
        <v>29983</v>
      </c>
      <c r="C2">
        <v>29983</v>
      </c>
      <c r="D2">
        <v>20000</v>
      </c>
      <c r="E2">
        <v>20000</v>
      </c>
      <c r="G2">
        <v>0</v>
      </c>
      <c r="H2">
        <f>G2/(E2+G2)*100</f>
        <v>0</v>
      </c>
      <c r="I2">
        <f>B2-J2-K2</f>
        <v>23983</v>
      </c>
      <c r="J2">
        <v>6000</v>
      </c>
      <c r="K2">
        <v>0</v>
      </c>
      <c r="L2">
        <f>(B2/E2)*100</f>
        <v>149.91499999999999</v>
      </c>
      <c r="M2">
        <f>(B2/(E2+G2))*100</f>
        <v>149.91499999999999</v>
      </c>
      <c r="N2">
        <f>(B2/D2)*10</f>
        <v>14.9915</v>
      </c>
      <c r="O2">
        <f>(E2/D2)*10</f>
        <v>10</v>
      </c>
      <c r="P2">
        <f>((E2+B2-J2-K2)/D2)*10</f>
        <v>21.991499999999998</v>
      </c>
    </row>
    <row r="3" spans="1:16">
      <c r="A3" s="11" t="s">
        <v>247</v>
      </c>
      <c r="B3">
        <v>20086</v>
      </c>
      <c r="C3">
        <f>C2+B3</f>
        <v>50069</v>
      </c>
      <c r="D3">
        <v>20000</v>
      </c>
      <c r="E3">
        <f>E2+B2+F2-J2-K2</f>
        <v>43983</v>
      </c>
      <c r="F3">
        <v>40000</v>
      </c>
      <c r="G3">
        <v>0</v>
      </c>
      <c r="H3">
        <f t="shared" ref="H3:H7" si="0">G3/(E3+G3)*100</f>
        <v>0</v>
      </c>
      <c r="I3">
        <f>I2+B3-J3-K3</f>
        <v>44069</v>
      </c>
      <c r="J3">
        <v>0</v>
      </c>
      <c r="K3">
        <v>0</v>
      </c>
      <c r="L3">
        <f t="shared" ref="L3:L7" si="1">(B3/E3)*100</f>
        <v>45.667644317122523</v>
      </c>
      <c r="M3">
        <f t="shared" ref="M3:M7" si="2">(B3/(E3+G3))*100</f>
        <v>45.667644317122523</v>
      </c>
      <c r="N3">
        <f t="shared" ref="N3:N7" si="3">(B3/D3)*10</f>
        <v>10.042999999999999</v>
      </c>
      <c r="O3">
        <f t="shared" ref="O3:O7" si="4">(E3/D3)*10</f>
        <v>21.991499999999998</v>
      </c>
      <c r="P3">
        <f t="shared" ref="P3:P6" si="5">((E3+B3-J3-K3)/D3)*10</f>
        <v>32.034500000000001</v>
      </c>
    </row>
    <row r="4" spans="1:16">
      <c r="A4" s="11" t="s">
        <v>248</v>
      </c>
      <c r="B4">
        <v>-17592</v>
      </c>
      <c r="C4">
        <f>C3+B4</f>
        <v>32477</v>
      </c>
      <c r="D4">
        <v>60000</v>
      </c>
      <c r="E4">
        <f>E3+B3+F3-J3-K3</f>
        <v>104069</v>
      </c>
      <c r="F4">
        <v>80000</v>
      </c>
      <c r="G4">
        <v>0</v>
      </c>
      <c r="H4">
        <f t="shared" si="0"/>
        <v>0</v>
      </c>
      <c r="I4">
        <f t="shared" ref="I4:I7" si="6">I3+B4-J4-K4</f>
        <v>26477</v>
      </c>
      <c r="J4">
        <v>0</v>
      </c>
      <c r="K4">
        <v>0</v>
      </c>
      <c r="L4">
        <f t="shared" si="1"/>
        <v>-16.904169349181792</v>
      </c>
      <c r="M4">
        <f t="shared" si="2"/>
        <v>-16.904169349181792</v>
      </c>
      <c r="N4">
        <f t="shared" si="3"/>
        <v>-2.9320000000000004</v>
      </c>
      <c r="O4">
        <f t="shared" si="4"/>
        <v>17.344833333333334</v>
      </c>
      <c r="P4">
        <f t="shared" si="5"/>
        <v>14.412833333333332</v>
      </c>
    </row>
    <row r="5" spans="1:16">
      <c r="A5" s="11" t="s">
        <v>249</v>
      </c>
      <c r="B5">
        <v>37434</v>
      </c>
      <c r="C5">
        <f>C4+B5</f>
        <v>69911</v>
      </c>
      <c r="D5">
        <v>140000</v>
      </c>
      <c r="E5">
        <f>E4+B4+F4-J4-K4</f>
        <v>166477</v>
      </c>
      <c r="F5">
        <v>560000</v>
      </c>
      <c r="G5">
        <v>600000</v>
      </c>
      <c r="H5">
        <f t="shared" si="0"/>
        <v>78.280235414761307</v>
      </c>
      <c r="I5">
        <f t="shared" si="6"/>
        <v>63911</v>
      </c>
      <c r="J5">
        <v>0</v>
      </c>
      <c r="K5">
        <v>0</v>
      </c>
      <c r="L5">
        <f t="shared" si="1"/>
        <v>22.485989055545211</v>
      </c>
      <c r="M5">
        <f t="shared" si="2"/>
        <v>4.8839038875269578</v>
      </c>
      <c r="N5">
        <f t="shared" si="3"/>
        <v>2.6738571428571429</v>
      </c>
      <c r="O5">
        <f t="shared" si="4"/>
        <v>11.891214285714288</v>
      </c>
      <c r="P5">
        <f t="shared" si="5"/>
        <v>14.565071428571429</v>
      </c>
    </row>
    <row r="6" spans="1:16">
      <c r="A6" s="11" t="s">
        <v>250</v>
      </c>
      <c r="B6">
        <v>327767</v>
      </c>
      <c r="C6">
        <f>C5+B6</f>
        <v>397678</v>
      </c>
      <c r="D6">
        <v>700000</v>
      </c>
      <c r="E6">
        <f>E5+B5+F5-J5-K5</f>
        <v>763911</v>
      </c>
      <c r="F6">
        <v>790000</v>
      </c>
      <c r="G6">
        <v>800000</v>
      </c>
      <c r="H6">
        <f t="shared" si="0"/>
        <v>51.153806066969288</v>
      </c>
      <c r="I6">
        <f t="shared" si="6"/>
        <v>391678</v>
      </c>
      <c r="J6">
        <v>0</v>
      </c>
      <c r="K6">
        <v>0</v>
      </c>
      <c r="L6">
        <f t="shared" si="1"/>
        <v>42.906438053647612</v>
      </c>
      <c r="M6">
        <f t="shared" si="2"/>
        <v>20.958161941440402</v>
      </c>
      <c r="N6">
        <f t="shared" si="3"/>
        <v>4.6823857142857142</v>
      </c>
      <c r="O6">
        <f t="shared" si="4"/>
        <v>10.913014285714286</v>
      </c>
      <c r="P6">
        <f t="shared" si="5"/>
        <v>15.5954</v>
      </c>
    </row>
    <row r="7" spans="1:16">
      <c r="A7" s="11" t="s">
        <v>286</v>
      </c>
      <c r="B7">
        <v>202006</v>
      </c>
      <c r="C7">
        <f>C6+B7</f>
        <v>599684</v>
      </c>
      <c r="D7">
        <v>1471250</v>
      </c>
      <c r="E7">
        <f>E6+B6+F6-J6-K6</f>
        <v>1881678</v>
      </c>
      <c r="G7">
        <v>1963541</v>
      </c>
      <c r="H7">
        <f t="shared" si="0"/>
        <v>51.064477731957524</v>
      </c>
      <c r="I7">
        <f t="shared" si="6"/>
        <v>593684</v>
      </c>
      <c r="J7">
        <v>0</v>
      </c>
      <c r="K7">
        <v>0</v>
      </c>
      <c r="L7">
        <f t="shared" si="1"/>
        <v>10.735418068341129</v>
      </c>
      <c r="M7">
        <f t="shared" si="2"/>
        <v>5.2534328994005284</v>
      </c>
      <c r="N7">
        <f t="shared" si="3"/>
        <v>1.3730229396771454</v>
      </c>
      <c r="O7">
        <f t="shared" si="4"/>
        <v>12.789655055225149</v>
      </c>
      <c r="P7" s="12">
        <f>((E7+B7-J7-K7+I11)/D7)*10</f>
        <v>15.250188615123195</v>
      </c>
    </row>
    <row r="9" spans="1:16">
      <c r="K9" t="s">
        <v>319</v>
      </c>
    </row>
    <row r="10" spans="1:16">
      <c r="I10" t="s">
        <v>312</v>
      </c>
      <c r="K10" t="s">
        <v>320</v>
      </c>
      <c r="L10" t="s">
        <v>321</v>
      </c>
      <c r="M10" t="s">
        <v>318</v>
      </c>
    </row>
    <row r="11" spans="1:16">
      <c r="I11">
        <v>160000</v>
      </c>
      <c r="K11">
        <v>2010</v>
      </c>
      <c r="L11">
        <f>J2/(D2/10)</f>
        <v>3</v>
      </c>
      <c r="M11">
        <f>K2/(D2/10)</f>
        <v>0</v>
      </c>
    </row>
    <row r="12" spans="1:16">
      <c r="K12">
        <v>2011</v>
      </c>
      <c r="L12">
        <f t="shared" ref="L12:L16" si="7">J3/(D3/10)</f>
        <v>0</v>
      </c>
      <c r="M12">
        <f t="shared" ref="M12:M16" si="8">K3/(D3/10)</f>
        <v>0</v>
      </c>
    </row>
    <row r="13" spans="1:16">
      <c r="K13">
        <v>2012</v>
      </c>
      <c r="L13">
        <f t="shared" si="7"/>
        <v>0</v>
      </c>
      <c r="M13">
        <f t="shared" si="8"/>
        <v>0</v>
      </c>
    </row>
    <row r="14" spans="1:16">
      <c r="K14">
        <v>2013</v>
      </c>
      <c r="L14">
        <f t="shared" si="7"/>
        <v>0</v>
      </c>
      <c r="M14">
        <f t="shared" si="8"/>
        <v>0</v>
      </c>
    </row>
    <row r="15" spans="1:16">
      <c r="K15">
        <v>2014</v>
      </c>
      <c r="L15">
        <f t="shared" si="7"/>
        <v>0</v>
      </c>
      <c r="M15">
        <f t="shared" si="8"/>
        <v>0</v>
      </c>
    </row>
    <row r="16" spans="1:16">
      <c r="K16">
        <v>2015</v>
      </c>
      <c r="L16">
        <f t="shared" si="7"/>
        <v>0</v>
      </c>
      <c r="M16">
        <f t="shared" si="8"/>
        <v>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G26"/>
  <sheetViews>
    <sheetView workbookViewId="0">
      <selection activeCell="E2" sqref="E2"/>
    </sheetView>
  </sheetViews>
  <sheetFormatPr defaultRowHeight="16.5"/>
  <cols>
    <col min="1" max="1" width="11.625" customWidth="1"/>
    <col min="2" max="3" width="15.375" customWidth="1"/>
    <col min="4" max="4" width="17.625" customWidth="1"/>
    <col min="5" max="6" width="15" customWidth="1"/>
  </cols>
  <sheetData>
    <row r="1" spans="1:7">
      <c r="A1" t="s">
        <v>9</v>
      </c>
      <c r="B1" t="s">
        <v>297</v>
      </c>
      <c r="C1" t="s">
        <v>302</v>
      </c>
      <c r="D1" t="s">
        <v>301</v>
      </c>
      <c r="E1" t="s">
        <v>298</v>
      </c>
      <c r="F1" t="s">
        <v>305</v>
      </c>
      <c r="G1" t="s">
        <v>304</v>
      </c>
    </row>
    <row r="2" spans="1:7">
      <c r="A2" s="1">
        <v>40179</v>
      </c>
      <c r="B2" t="s">
        <v>299</v>
      </c>
      <c r="C2">
        <v>10000</v>
      </c>
      <c r="D2">
        <v>10</v>
      </c>
      <c r="E2">
        <f>C2/D2</f>
        <v>1000</v>
      </c>
      <c r="F2">
        <f>10*E2</f>
        <v>10000</v>
      </c>
    </row>
    <row r="3" spans="1:7">
      <c r="A3" s="1">
        <v>40179</v>
      </c>
      <c r="B3" t="s">
        <v>300</v>
      </c>
      <c r="C3">
        <v>10000</v>
      </c>
      <c r="D3">
        <v>10</v>
      </c>
      <c r="E3">
        <f t="shared" ref="E3:E12" si="0">C3/D3</f>
        <v>1000</v>
      </c>
      <c r="F3">
        <f t="shared" ref="F3:F12" si="1">10*E3</f>
        <v>10000</v>
      </c>
    </row>
    <row r="4" spans="1:7">
      <c r="A4" s="1">
        <v>40909</v>
      </c>
      <c r="B4" t="s">
        <v>299</v>
      </c>
      <c r="C4">
        <v>20000</v>
      </c>
      <c r="D4">
        <v>10</v>
      </c>
      <c r="E4">
        <f t="shared" si="0"/>
        <v>2000</v>
      </c>
      <c r="F4">
        <f t="shared" si="1"/>
        <v>20000</v>
      </c>
    </row>
    <row r="5" spans="1:7">
      <c r="A5" s="1">
        <v>40909</v>
      </c>
      <c r="B5" t="s">
        <v>300</v>
      </c>
      <c r="C5">
        <v>20000</v>
      </c>
      <c r="D5">
        <v>10</v>
      </c>
      <c r="E5">
        <f t="shared" si="0"/>
        <v>2000</v>
      </c>
      <c r="F5">
        <f t="shared" si="1"/>
        <v>20000</v>
      </c>
    </row>
    <row r="6" spans="1:7">
      <c r="A6" s="1">
        <v>41275</v>
      </c>
      <c r="B6" t="s">
        <v>299</v>
      </c>
      <c r="C6">
        <v>40000</v>
      </c>
      <c r="D6">
        <v>10</v>
      </c>
      <c r="E6">
        <f t="shared" si="0"/>
        <v>4000</v>
      </c>
      <c r="F6">
        <f t="shared" si="1"/>
        <v>40000</v>
      </c>
    </row>
    <row r="7" spans="1:7">
      <c r="A7" s="1">
        <v>41275</v>
      </c>
      <c r="B7" t="s">
        <v>300</v>
      </c>
      <c r="C7">
        <v>40000</v>
      </c>
      <c r="D7">
        <v>10</v>
      </c>
      <c r="E7">
        <f t="shared" si="0"/>
        <v>4000</v>
      </c>
      <c r="F7">
        <f t="shared" si="1"/>
        <v>40000</v>
      </c>
    </row>
    <row r="8" spans="1:7">
      <c r="A8" s="1">
        <v>41640</v>
      </c>
      <c r="B8" t="s">
        <v>299</v>
      </c>
      <c r="C8">
        <v>280000</v>
      </c>
      <c r="D8">
        <v>10</v>
      </c>
      <c r="E8">
        <f t="shared" si="0"/>
        <v>28000</v>
      </c>
      <c r="F8">
        <f t="shared" si="1"/>
        <v>280000</v>
      </c>
    </row>
    <row r="9" spans="1:7">
      <c r="A9" s="1">
        <v>41640</v>
      </c>
      <c r="B9" t="s">
        <v>300</v>
      </c>
      <c r="C9">
        <v>280000</v>
      </c>
      <c r="D9">
        <v>10</v>
      </c>
      <c r="E9">
        <f t="shared" si="0"/>
        <v>28000</v>
      </c>
      <c r="F9">
        <f t="shared" si="1"/>
        <v>280000</v>
      </c>
    </row>
    <row r="10" spans="1:7">
      <c r="A10" s="1">
        <v>42005</v>
      </c>
      <c r="B10" t="s">
        <v>299</v>
      </c>
      <c r="C10">
        <v>370000</v>
      </c>
      <c r="D10">
        <v>10</v>
      </c>
      <c r="E10">
        <f t="shared" si="0"/>
        <v>37000</v>
      </c>
      <c r="F10">
        <f t="shared" si="1"/>
        <v>370000</v>
      </c>
    </row>
    <row r="11" spans="1:7">
      <c r="A11" s="1">
        <v>42005</v>
      </c>
      <c r="B11" t="s">
        <v>300</v>
      </c>
      <c r="C11">
        <v>370000</v>
      </c>
      <c r="D11">
        <v>10</v>
      </c>
      <c r="E11">
        <f t="shared" si="0"/>
        <v>37000</v>
      </c>
      <c r="F11">
        <f t="shared" si="1"/>
        <v>370000</v>
      </c>
    </row>
    <row r="12" spans="1:7">
      <c r="A12" s="1">
        <v>42005</v>
      </c>
      <c r="B12" t="s">
        <v>303</v>
      </c>
      <c r="C12">
        <v>50000</v>
      </c>
      <c r="D12">
        <v>16</v>
      </c>
      <c r="E12">
        <f t="shared" si="0"/>
        <v>3125</v>
      </c>
      <c r="F12">
        <f t="shared" si="1"/>
        <v>31250</v>
      </c>
      <c r="G12">
        <f>(D12-10)*E12</f>
        <v>18750</v>
      </c>
    </row>
    <row r="21" spans="1:1">
      <c r="A21" s="11"/>
    </row>
    <row r="22" spans="1:1">
      <c r="A22" s="11"/>
    </row>
    <row r="23" spans="1:1">
      <c r="A23" s="11"/>
    </row>
    <row r="24" spans="1:1">
      <c r="A24" s="11"/>
    </row>
    <row r="25" spans="1:1">
      <c r="A25" s="11"/>
    </row>
    <row r="26" spans="1:1">
      <c r="A26" s="11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5"/>
  <sheetViews>
    <sheetView workbookViewId="0">
      <selection activeCell="B20" sqref="B20"/>
    </sheetView>
  </sheetViews>
  <sheetFormatPr defaultRowHeight="16.5"/>
  <cols>
    <col min="1" max="1" width="12.125" customWidth="1"/>
    <col min="2" max="2" width="28" customWidth="1"/>
    <col min="3" max="3" width="9.25" customWidth="1"/>
    <col min="4" max="4" width="8.625" customWidth="1"/>
    <col min="5" max="5" width="10.375" customWidth="1"/>
    <col min="6" max="6" width="14.125" customWidth="1"/>
  </cols>
  <sheetData>
    <row r="1" spans="1:6">
      <c r="A1" s="2" t="s">
        <v>9</v>
      </c>
      <c r="B1" s="2" t="s">
        <v>10</v>
      </c>
      <c r="C1" s="2" t="s">
        <v>47</v>
      </c>
      <c r="D1" s="2" t="s">
        <v>48</v>
      </c>
      <c r="E1" s="2" t="s">
        <v>37</v>
      </c>
      <c r="F1" s="2" t="s">
        <v>16</v>
      </c>
    </row>
    <row r="2" spans="1:6">
      <c r="A2" s="1">
        <v>40620</v>
      </c>
      <c r="B2" t="s">
        <v>73</v>
      </c>
      <c r="C2">
        <v>10000</v>
      </c>
      <c r="E2">
        <v>10000</v>
      </c>
      <c r="F2" t="s">
        <v>19</v>
      </c>
    </row>
    <row r="3" spans="1:6">
      <c r="A3" s="1">
        <v>40615</v>
      </c>
      <c r="B3" t="s">
        <v>23</v>
      </c>
      <c r="D3">
        <v>1300</v>
      </c>
      <c r="E3">
        <v>8700</v>
      </c>
      <c r="F3" t="s">
        <v>42</v>
      </c>
    </row>
    <row r="4" spans="1:6">
      <c r="A4" s="1">
        <v>40693</v>
      </c>
      <c r="B4" t="s">
        <v>34</v>
      </c>
      <c r="D4">
        <v>832</v>
      </c>
      <c r="E4">
        <v>7868</v>
      </c>
      <c r="F4" t="s">
        <v>42</v>
      </c>
    </row>
    <row r="5" spans="1:6">
      <c r="A5" s="1">
        <v>40740</v>
      </c>
      <c r="B5" t="s">
        <v>49</v>
      </c>
      <c r="D5">
        <v>2000</v>
      </c>
      <c r="E5">
        <v>5868</v>
      </c>
      <c r="F5" t="s">
        <v>42</v>
      </c>
    </row>
    <row r="6" spans="1:6">
      <c r="A6" s="1">
        <v>40800</v>
      </c>
      <c r="B6" t="s">
        <v>23</v>
      </c>
      <c r="D6">
        <v>303</v>
      </c>
      <c r="E6">
        <v>5565</v>
      </c>
      <c r="F6" t="s">
        <v>42</v>
      </c>
    </row>
    <row r="7" spans="1:6">
      <c r="A7" s="1">
        <v>40827</v>
      </c>
      <c r="B7" t="s">
        <v>62</v>
      </c>
      <c r="D7">
        <v>456</v>
      </c>
      <c r="E7">
        <v>5109</v>
      </c>
      <c r="F7" t="s">
        <v>42</v>
      </c>
    </row>
    <row r="8" spans="1:6">
      <c r="A8" s="1">
        <v>40887</v>
      </c>
      <c r="B8" t="s">
        <v>63</v>
      </c>
      <c r="D8">
        <v>1673</v>
      </c>
      <c r="E8">
        <v>3436</v>
      </c>
      <c r="F8" t="s">
        <v>42</v>
      </c>
    </row>
    <row r="9" spans="1:6">
      <c r="A9" s="1">
        <v>40889</v>
      </c>
      <c r="B9" t="s">
        <v>66</v>
      </c>
      <c r="D9">
        <v>953</v>
      </c>
      <c r="E9">
        <v>2483</v>
      </c>
      <c r="F9" t="s">
        <v>42</v>
      </c>
    </row>
    <row r="10" spans="1:6">
      <c r="A10" s="1">
        <v>40990</v>
      </c>
      <c r="B10" t="s">
        <v>74</v>
      </c>
      <c r="C10">
        <v>4000</v>
      </c>
      <c r="E10">
        <v>6483</v>
      </c>
      <c r="F10" t="s">
        <v>19</v>
      </c>
    </row>
    <row r="11" spans="1:6">
      <c r="A11" s="1">
        <v>40980</v>
      </c>
      <c r="B11" t="s">
        <v>82</v>
      </c>
      <c r="D11">
        <v>918</v>
      </c>
      <c r="E11">
        <v>5565</v>
      </c>
      <c r="F11" t="s">
        <v>42</v>
      </c>
    </row>
    <row r="12" spans="1:6">
      <c r="A12" s="1">
        <v>41465</v>
      </c>
      <c r="B12" t="s">
        <v>251</v>
      </c>
      <c r="D12">
        <v>998</v>
      </c>
      <c r="E12">
        <v>4567</v>
      </c>
      <c r="F12" t="s">
        <v>252</v>
      </c>
    </row>
    <row r="13" spans="1:6">
      <c r="A13" s="1">
        <v>41516</v>
      </c>
      <c r="B13" t="s">
        <v>253</v>
      </c>
      <c r="D13">
        <v>1800</v>
      </c>
      <c r="E13">
        <v>2767</v>
      </c>
      <c r="F13" t="s">
        <v>252</v>
      </c>
    </row>
    <row r="14" spans="1:6">
      <c r="A14" s="1">
        <v>41519</v>
      </c>
      <c r="B14" t="s">
        <v>254</v>
      </c>
      <c r="D14">
        <v>1500</v>
      </c>
      <c r="E14">
        <v>1267</v>
      </c>
      <c r="F14" t="s">
        <v>252</v>
      </c>
    </row>
    <row r="15" spans="1:6">
      <c r="A15" s="1">
        <v>41799</v>
      </c>
      <c r="B15" t="s">
        <v>255</v>
      </c>
      <c r="D15">
        <v>1267</v>
      </c>
      <c r="E15">
        <v>0</v>
      </c>
      <c r="F15" t="s">
        <v>252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31"/>
  <sheetViews>
    <sheetView topLeftCell="A25" zoomScale="85" zoomScaleNormal="85" workbookViewId="0">
      <selection activeCell="A34" sqref="A34"/>
    </sheetView>
  </sheetViews>
  <sheetFormatPr defaultRowHeight="16.5"/>
  <cols>
    <col min="1" max="1" width="13.875" customWidth="1"/>
    <col min="2" max="2" width="27.75" customWidth="1"/>
    <col min="4" max="4" width="20.75" customWidth="1"/>
    <col min="5" max="5" width="78.875" customWidth="1"/>
  </cols>
  <sheetData>
    <row r="1" spans="1:6">
      <c r="A1" s="2" t="s">
        <v>9</v>
      </c>
      <c r="B1" s="2" t="s">
        <v>10</v>
      </c>
      <c r="C1" s="2" t="s">
        <v>11</v>
      </c>
      <c r="D1" s="2" t="s">
        <v>17</v>
      </c>
      <c r="E1" s="2" t="s">
        <v>16</v>
      </c>
      <c r="F1" s="2" t="s">
        <v>24</v>
      </c>
    </row>
    <row r="2" spans="1:6">
      <c r="A2" s="1">
        <v>40620</v>
      </c>
      <c r="B2" t="s">
        <v>27</v>
      </c>
      <c r="C2">
        <v>30000</v>
      </c>
      <c r="D2" t="s">
        <v>18</v>
      </c>
      <c r="E2" t="s">
        <v>99</v>
      </c>
      <c r="F2" t="s">
        <v>26</v>
      </c>
    </row>
    <row r="3" spans="1:6">
      <c r="A3" s="1">
        <v>40620</v>
      </c>
      <c r="B3" t="s">
        <v>29</v>
      </c>
      <c r="C3">
        <v>-10000</v>
      </c>
      <c r="D3" t="s">
        <v>20</v>
      </c>
      <c r="F3" t="s">
        <v>26</v>
      </c>
    </row>
    <row r="4" spans="1:6">
      <c r="A4" s="1">
        <v>40611</v>
      </c>
      <c r="B4" t="s">
        <v>28</v>
      </c>
      <c r="C4">
        <v>-2503</v>
      </c>
      <c r="D4" s="3" t="s">
        <v>21</v>
      </c>
      <c r="E4" t="s">
        <v>76</v>
      </c>
      <c r="F4" t="s">
        <v>25</v>
      </c>
    </row>
    <row r="5" spans="1:6">
      <c r="A5" s="1">
        <v>40990</v>
      </c>
      <c r="B5" t="s">
        <v>75</v>
      </c>
      <c r="C5">
        <v>4000</v>
      </c>
      <c r="D5" t="s">
        <v>18</v>
      </c>
      <c r="E5" t="s">
        <v>77</v>
      </c>
      <c r="F5" t="s">
        <v>25</v>
      </c>
    </row>
    <row r="6" spans="1:6">
      <c r="A6" s="1">
        <v>40977</v>
      </c>
      <c r="B6" t="s">
        <v>28</v>
      </c>
      <c r="C6">
        <v>-918</v>
      </c>
      <c r="D6" t="s">
        <v>80</v>
      </c>
      <c r="E6" t="s">
        <v>81</v>
      </c>
      <c r="F6" t="s">
        <v>25</v>
      </c>
    </row>
    <row r="7" spans="1:6">
      <c r="A7" s="1">
        <v>41079</v>
      </c>
      <c r="B7" t="s">
        <v>90</v>
      </c>
      <c r="C7">
        <v>1000</v>
      </c>
      <c r="D7" t="s">
        <v>88</v>
      </c>
      <c r="E7" t="s">
        <v>89</v>
      </c>
      <c r="F7" t="s">
        <v>25</v>
      </c>
    </row>
    <row r="8" spans="1:6">
      <c r="A8" s="1">
        <v>41079</v>
      </c>
      <c r="B8" t="s">
        <v>91</v>
      </c>
      <c r="C8">
        <v>-1000</v>
      </c>
      <c r="D8" t="s">
        <v>20</v>
      </c>
      <c r="F8" t="s">
        <v>25</v>
      </c>
    </row>
    <row r="9" spans="1:6">
      <c r="A9" s="1">
        <v>41090</v>
      </c>
      <c r="B9" t="s">
        <v>92</v>
      </c>
      <c r="C9">
        <v>-16400</v>
      </c>
      <c r="D9" t="s">
        <v>98</v>
      </c>
      <c r="F9" t="s">
        <v>25</v>
      </c>
    </row>
    <row r="10" spans="1:6">
      <c r="A10" s="1">
        <v>41091</v>
      </c>
      <c r="B10" t="s">
        <v>94</v>
      </c>
      <c r="C10">
        <v>-79</v>
      </c>
      <c r="D10" t="s">
        <v>97</v>
      </c>
      <c r="F10" t="s">
        <v>25</v>
      </c>
    </row>
    <row r="11" spans="1:6">
      <c r="A11" s="1">
        <v>41091</v>
      </c>
      <c r="B11" t="s">
        <v>95</v>
      </c>
      <c r="C11">
        <v>18500</v>
      </c>
      <c r="D11" t="s">
        <v>93</v>
      </c>
      <c r="E11" t="s">
        <v>100</v>
      </c>
      <c r="F11" t="s">
        <v>25</v>
      </c>
    </row>
    <row r="12" spans="1:6">
      <c r="A12" s="1">
        <v>41091</v>
      </c>
      <c r="B12" t="s">
        <v>96</v>
      </c>
      <c r="C12">
        <v>-1500</v>
      </c>
      <c r="D12" t="s">
        <v>20</v>
      </c>
      <c r="F12" t="s">
        <v>25</v>
      </c>
    </row>
    <row r="13" spans="1:6">
      <c r="A13" s="1">
        <v>41122</v>
      </c>
      <c r="B13" t="s">
        <v>105</v>
      </c>
      <c r="C13">
        <v>25000</v>
      </c>
      <c r="D13" t="s">
        <v>102</v>
      </c>
      <c r="E13" t="s">
        <v>120</v>
      </c>
      <c r="F13" t="s">
        <v>118</v>
      </c>
    </row>
    <row r="14" spans="1:6">
      <c r="A14" s="1">
        <v>41122</v>
      </c>
      <c r="B14" t="s">
        <v>106</v>
      </c>
      <c r="C14">
        <v>-2000</v>
      </c>
      <c r="D14" t="s">
        <v>104</v>
      </c>
      <c r="E14" t="s">
        <v>110</v>
      </c>
      <c r="F14" t="s">
        <v>109</v>
      </c>
    </row>
    <row r="15" spans="1:6">
      <c r="A15" s="1">
        <v>41122</v>
      </c>
      <c r="B15" t="s">
        <v>107</v>
      </c>
      <c r="C15">
        <v>-23000</v>
      </c>
      <c r="D15" t="s">
        <v>20</v>
      </c>
      <c r="E15" t="s">
        <v>119</v>
      </c>
      <c r="F15" t="s">
        <v>123</v>
      </c>
    </row>
    <row r="16" spans="1:6">
      <c r="A16" s="1">
        <v>41141</v>
      </c>
      <c r="B16" t="s">
        <v>103</v>
      </c>
      <c r="C16">
        <v>1500</v>
      </c>
      <c r="D16" t="s">
        <v>102</v>
      </c>
      <c r="E16" t="s">
        <v>124</v>
      </c>
      <c r="F16" t="s">
        <v>122</v>
      </c>
    </row>
    <row r="17" spans="1:6">
      <c r="A17" s="1">
        <v>41141</v>
      </c>
      <c r="B17" t="s">
        <v>126</v>
      </c>
      <c r="C17">
        <v>-1500</v>
      </c>
      <c r="D17" t="s">
        <v>20</v>
      </c>
      <c r="F17" t="s">
        <v>122</v>
      </c>
    </row>
    <row r="18" spans="1:6">
      <c r="A18" s="1">
        <v>41146</v>
      </c>
      <c r="B18" t="s">
        <v>108</v>
      </c>
      <c r="C18">
        <v>15000</v>
      </c>
      <c r="D18" t="s">
        <v>102</v>
      </c>
      <c r="E18" t="s">
        <v>116</v>
      </c>
      <c r="F18" t="s">
        <v>114</v>
      </c>
    </row>
    <row r="19" spans="1:6">
      <c r="A19" s="1">
        <v>41201</v>
      </c>
      <c r="B19" t="s">
        <v>108</v>
      </c>
      <c r="C19">
        <v>-15000</v>
      </c>
      <c r="D19" t="s">
        <v>20</v>
      </c>
      <c r="E19" t="s">
        <v>117</v>
      </c>
      <c r="F19" t="s">
        <v>114</v>
      </c>
    </row>
    <row r="20" spans="1:6">
      <c r="A20" s="1">
        <v>41172</v>
      </c>
      <c r="B20" t="s">
        <v>111</v>
      </c>
      <c r="C20">
        <v>1000</v>
      </c>
      <c r="D20" t="s">
        <v>102</v>
      </c>
      <c r="E20" t="s">
        <v>121</v>
      </c>
      <c r="F20" t="s">
        <v>123</v>
      </c>
    </row>
    <row r="21" spans="1:6">
      <c r="A21" s="1">
        <v>41141</v>
      </c>
      <c r="B21" t="s">
        <v>127</v>
      </c>
      <c r="C21">
        <v>-1000</v>
      </c>
      <c r="D21" t="s">
        <v>20</v>
      </c>
      <c r="F21" t="s">
        <v>122</v>
      </c>
    </row>
    <row r="22" spans="1:6">
      <c r="A22" s="1">
        <v>41172</v>
      </c>
      <c r="B22" t="s">
        <v>115</v>
      </c>
      <c r="C22">
        <v>15000</v>
      </c>
      <c r="D22" t="s">
        <v>102</v>
      </c>
      <c r="E22" t="s">
        <v>125</v>
      </c>
      <c r="F22" t="s">
        <v>157</v>
      </c>
    </row>
    <row r="23" spans="1:6">
      <c r="A23" s="1">
        <v>41172</v>
      </c>
      <c r="B23" t="s">
        <v>128</v>
      </c>
      <c r="C23">
        <v>-15000</v>
      </c>
      <c r="D23" t="s">
        <v>20</v>
      </c>
      <c r="E23" t="s">
        <v>156</v>
      </c>
      <c r="F23" t="s">
        <v>157</v>
      </c>
    </row>
    <row r="24" spans="1:6">
      <c r="A24" s="1">
        <v>41177</v>
      </c>
      <c r="B24" t="s">
        <v>113</v>
      </c>
      <c r="C24">
        <v>3000</v>
      </c>
      <c r="D24" t="s">
        <v>102</v>
      </c>
      <c r="E24" t="s">
        <v>121</v>
      </c>
      <c r="F24" t="s">
        <v>123</v>
      </c>
    </row>
    <row r="25" spans="1:6">
      <c r="A25" s="1">
        <v>41141</v>
      </c>
      <c r="B25" t="s">
        <v>130</v>
      </c>
      <c r="C25">
        <v>-3000</v>
      </c>
      <c r="D25" t="s">
        <v>20</v>
      </c>
      <c r="F25" t="s">
        <v>122</v>
      </c>
    </row>
    <row r="26" spans="1:6">
      <c r="A26" s="1">
        <v>41234</v>
      </c>
      <c r="B26" t="s">
        <v>129</v>
      </c>
      <c r="C26">
        <v>20000</v>
      </c>
      <c r="D26" t="s">
        <v>102</v>
      </c>
      <c r="E26" t="s">
        <v>125</v>
      </c>
    </row>
    <row r="27" spans="1:6">
      <c r="A27" s="1">
        <v>41355</v>
      </c>
      <c r="B27" t="s">
        <v>154</v>
      </c>
      <c r="C27">
        <v>4000</v>
      </c>
      <c r="D27" t="s">
        <v>18</v>
      </c>
      <c r="F27" t="s">
        <v>158</v>
      </c>
    </row>
    <row r="28" spans="1:6">
      <c r="A28" s="1">
        <v>41355</v>
      </c>
      <c r="B28" t="s">
        <v>155</v>
      </c>
      <c r="C28">
        <v>-4000</v>
      </c>
      <c r="D28" t="s">
        <v>20</v>
      </c>
      <c r="F28" t="s">
        <v>158</v>
      </c>
    </row>
    <row r="29" spans="1:6">
      <c r="A29" s="1">
        <v>41395</v>
      </c>
      <c r="B29" t="s">
        <v>159</v>
      </c>
      <c r="C29">
        <v>30000</v>
      </c>
      <c r="D29" t="s">
        <v>102</v>
      </c>
      <c r="E29" t="s">
        <v>160</v>
      </c>
    </row>
    <row r="30" spans="1:6">
      <c r="A30" s="1">
        <v>41445</v>
      </c>
      <c r="B30" t="s">
        <v>161</v>
      </c>
      <c r="C30">
        <v>15000</v>
      </c>
      <c r="D30" t="s">
        <v>102</v>
      </c>
    </row>
    <row r="31" spans="1:6">
      <c r="A31" s="1">
        <v>41445</v>
      </c>
      <c r="B31" t="s">
        <v>162</v>
      </c>
      <c r="C31">
        <v>15000</v>
      </c>
      <c r="D31" t="s">
        <v>102</v>
      </c>
    </row>
  </sheetData>
  <phoneticPr fontId="1" type="noConversion"/>
  <hyperlinks>
    <hyperlink ref="D4" r:id="rId1"/>
  </hyperlinks>
  <pageMargins left="0.7" right="0.7" top="0.75" bottom="0.75" header="0.3" footer="0.3"/>
  <pageSetup paperSize="9" orientation="portrait" horizontalDpi="200" verticalDpi="200"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F36"/>
  <sheetViews>
    <sheetView workbookViewId="0">
      <pane ySplit="1" topLeftCell="A20" activePane="bottomLeft" state="frozen"/>
      <selection pane="bottomLeft" activeCell="B41" sqref="B41"/>
    </sheetView>
  </sheetViews>
  <sheetFormatPr defaultRowHeight="16.5"/>
  <cols>
    <col min="1" max="1" width="11.625" customWidth="1"/>
    <col min="2" max="2" width="36.125" customWidth="1"/>
    <col min="3" max="3" width="12.875" customWidth="1"/>
    <col min="4" max="4" width="14.75" customWidth="1"/>
    <col min="6" max="6" width="15.125" customWidth="1"/>
  </cols>
  <sheetData>
    <row r="1" spans="1:6">
      <c r="A1" s="2" t="s">
        <v>9</v>
      </c>
      <c r="B1" s="2" t="s">
        <v>10</v>
      </c>
      <c r="C1" s="2" t="s">
        <v>35</v>
      </c>
      <c r="D1" s="2" t="s">
        <v>36</v>
      </c>
      <c r="E1" s="2" t="s">
        <v>37</v>
      </c>
      <c r="F1" s="2" t="s">
        <v>14</v>
      </c>
    </row>
    <row r="2" spans="1:6">
      <c r="A2" s="1">
        <v>40543</v>
      </c>
      <c r="B2" t="s">
        <v>13</v>
      </c>
      <c r="C2">
        <v>6000</v>
      </c>
      <c r="E2">
        <v>6000</v>
      </c>
      <c r="F2" t="s">
        <v>19</v>
      </c>
    </row>
    <row r="3" spans="1:6">
      <c r="A3" s="1">
        <v>40564</v>
      </c>
      <c r="B3" t="s">
        <v>12</v>
      </c>
      <c r="C3">
        <v>2000</v>
      </c>
      <c r="E3">
        <v>8000</v>
      </c>
      <c r="F3" t="s">
        <v>19</v>
      </c>
    </row>
    <row r="4" spans="1:6">
      <c r="A4" s="1">
        <v>40620</v>
      </c>
      <c r="B4" t="s">
        <v>22</v>
      </c>
      <c r="C4">
        <v>10000</v>
      </c>
      <c r="E4">
        <v>18000</v>
      </c>
      <c r="F4" t="s">
        <v>19</v>
      </c>
    </row>
    <row r="5" spans="1:6">
      <c r="A5" s="1">
        <v>40611</v>
      </c>
      <c r="B5" t="s">
        <v>61</v>
      </c>
      <c r="D5">
        <v>2503</v>
      </c>
      <c r="E5">
        <v>15497</v>
      </c>
      <c r="F5" t="s">
        <v>30</v>
      </c>
    </row>
    <row r="6" spans="1:6">
      <c r="A6" s="1">
        <v>40636</v>
      </c>
      <c r="B6" t="s">
        <v>32</v>
      </c>
      <c r="D6">
        <v>6167</v>
      </c>
      <c r="E6">
        <v>9330</v>
      </c>
      <c r="F6" t="s">
        <v>31</v>
      </c>
    </row>
    <row r="7" spans="1:6">
      <c r="A7" s="1">
        <v>40698</v>
      </c>
      <c r="B7" t="s">
        <v>38</v>
      </c>
      <c r="D7">
        <v>1291</v>
      </c>
      <c r="E7">
        <v>8039</v>
      </c>
      <c r="F7" t="s">
        <v>31</v>
      </c>
    </row>
    <row r="8" spans="1:6">
      <c r="A8" s="1">
        <v>40702</v>
      </c>
      <c r="B8" t="s">
        <v>39</v>
      </c>
      <c r="C8">
        <v>200</v>
      </c>
      <c r="E8">
        <v>8239</v>
      </c>
      <c r="F8" t="s">
        <v>40</v>
      </c>
    </row>
    <row r="9" spans="1:6">
      <c r="A9" s="1">
        <v>40704</v>
      </c>
      <c r="B9" t="s">
        <v>13</v>
      </c>
      <c r="C9">
        <v>4000</v>
      </c>
      <c r="E9">
        <v>12239</v>
      </c>
      <c r="F9" t="s">
        <v>19</v>
      </c>
    </row>
    <row r="10" spans="1:6">
      <c r="A10" s="1">
        <v>40714</v>
      </c>
      <c r="B10" t="s">
        <v>44</v>
      </c>
      <c r="D10">
        <v>650</v>
      </c>
      <c r="E10">
        <v>11589</v>
      </c>
      <c r="F10" t="s">
        <v>31</v>
      </c>
    </row>
    <row r="11" spans="1:6">
      <c r="A11" s="1">
        <v>40727</v>
      </c>
      <c r="B11" t="s">
        <v>45</v>
      </c>
      <c r="D11">
        <v>859</v>
      </c>
      <c r="E11">
        <v>10730</v>
      </c>
      <c r="F11" t="s">
        <v>31</v>
      </c>
    </row>
    <row r="12" spans="1:6">
      <c r="A12" s="1">
        <v>40733</v>
      </c>
      <c r="B12" t="s">
        <v>46</v>
      </c>
      <c r="D12">
        <v>710</v>
      </c>
      <c r="E12">
        <v>10020</v>
      </c>
      <c r="F12" t="s">
        <v>31</v>
      </c>
    </row>
    <row r="13" spans="1:6">
      <c r="A13" s="1">
        <v>40733</v>
      </c>
      <c r="B13" t="s">
        <v>52</v>
      </c>
      <c r="C13">
        <v>149</v>
      </c>
      <c r="E13">
        <v>10169</v>
      </c>
      <c r="F13" t="s">
        <v>19</v>
      </c>
    </row>
    <row r="14" spans="1:6">
      <c r="A14" s="1">
        <v>40775</v>
      </c>
      <c r="B14" t="s">
        <v>53</v>
      </c>
      <c r="D14">
        <v>1746</v>
      </c>
      <c r="E14">
        <v>8423</v>
      </c>
      <c r="F14" t="s">
        <v>31</v>
      </c>
    </row>
    <row r="15" spans="1:6">
      <c r="A15" s="1">
        <v>40789</v>
      </c>
      <c r="B15" t="s">
        <v>54</v>
      </c>
      <c r="D15">
        <v>1383</v>
      </c>
      <c r="E15">
        <v>7040</v>
      </c>
      <c r="F15" t="s">
        <v>31</v>
      </c>
    </row>
    <row r="16" spans="1:6">
      <c r="A16" s="1">
        <v>40798</v>
      </c>
      <c r="B16" t="s">
        <v>57</v>
      </c>
      <c r="D16">
        <v>400</v>
      </c>
      <c r="E16">
        <v>6640</v>
      </c>
      <c r="F16" t="s">
        <v>31</v>
      </c>
    </row>
    <row r="17" spans="1:6">
      <c r="A17" s="1">
        <v>40803</v>
      </c>
      <c r="B17" t="s">
        <v>55</v>
      </c>
      <c r="D17">
        <v>6955</v>
      </c>
      <c r="E17">
        <v>-315</v>
      </c>
      <c r="F17" t="s">
        <v>31</v>
      </c>
    </row>
    <row r="18" spans="1:6">
      <c r="A18" s="1">
        <v>40827</v>
      </c>
      <c r="B18" t="s">
        <v>39</v>
      </c>
      <c r="C18">
        <v>200</v>
      </c>
      <c r="E18">
        <v>-115</v>
      </c>
      <c r="F18" t="s">
        <v>31</v>
      </c>
    </row>
    <row r="19" spans="1:6">
      <c r="A19" s="1">
        <v>40906</v>
      </c>
      <c r="B19" t="s">
        <v>67</v>
      </c>
      <c r="C19">
        <v>2000</v>
      </c>
      <c r="E19">
        <v>1885</v>
      </c>
      <c r="F19" t="s">
        <v>31</v>
      </c>
    </row>
    <row r="20" spans="1:6">
      <c r="A20" s="1">
        <v>40907</v>
      </c>
      <c r="B20" t="s">
        <v>68</v>
      </c>
      <c r="C20">
        <v>4000</v>
      </c>
      <c r="E20">
        <v>5885</v>
      </c>
      <c r="F20" t="s">
        <v>31</v>
      </c>
    </row>
    <row r="21" spans="1:6">
      <c r="A21" s="1">
        <v>40915</v>
      </c>
      <c r="B21" t="s">
        <v>69</v>
      </c>
      <c r="D21">
        <v>4879</v>
      </c>
      <c r="E21">
        <v>1006</v>
      </c>
      <c r="F21" t="s">
        <v>31</v>
      </c>
    </row>
    <row r="22" spans="1:6">
      <c r="A22" s="1">
        <v>40964</v>
      </c>
      <c r="B22" t="s">
        <v>78</v>
      </c>
      <c r="C22">
        <v>1000</v>
      </c>
      <c r="D22">
        <v>1895</v>
      </c>
      <c r="E22">
        <v>111</v>
      </c>
      <c r="F22" t="s">
        <v>79</v>
      </c>
    </row>
    <row r="23" spans="1:6">
      <c r="A23" s="1">
        <v>41091</v>
      </c>
      <c r="B23" t="s">
        <v>101</v>
      </c>
      <c r="C23">
        <v>521</v>
      </c>
      <c r="E23">
        <v>632</v>
      </c>
      <c r="F23" t="s">
        <v>19</v>
      </c>
    </row>
    <row r="24" spans="1:6">
      <c r="A24" s="1">
        <v>41150</v>
      </c>
      <c r="B24" t="s">
        <v>112</v>
      </c>
      <c r="C24">
        <v>500</v>
      </c>
      <c r="E24">
        <v>1132</v>
      </c>
      <c r="F24" t="s">
        <v>19</v>
      </c>
    </row>
    <row r="25" spans="1:6">
      <c r="A25" s="1">
        <v>41180</v>
      </c>
      <c r="B25" t="s">
        <v>256</v>
      </c>
      <c r="C25">
        <v>300</v>
      </c>
      <c r="E25">
        <v>1432</v>
      </c>
      <c r="F25" t="s">
        <v>257</v>
      </c>
    </row>
    <row r="26" spans="1:6">
      <c r="A26" s="1">
        <v>41183</v>
      </c>
      <c r="B26" t="s">
        <v>258</v>
      </c>
      <c r="C26">
        <v>1000</v>
      </c>
      <c r="E26">
        <v>2432</v>
      </c>
      <c r="F26" t="s">
        <v>257</v>
      </c>
    </row>
    <row r="27" spans="1:6">
      <c r="A27" s="1">
        <v>41248</v>
      </c>
      <c r="B27" t="s">
        <v>259</v>
      </c>
      <c r="C27">
        <v>60</v>
      </c>
      <c r="E27">
        <v>2492</v>
      </c>
      <c r="F27" t="s">
        <v>257</v>
      </c>
    </row>
    <row r="28" spans="1:6">
      <c r="A28" s="1">
        <v>41250</v>
      </c>
      <c r="B28" t="s">
        <v>260</v>
      </c>
      <c r="C28">
        <v>100</v>
      </c>
      <c r="E28">
        <v>2592</v>
      </c>
      <c r="F28" t="s">
        <v>257</v>
      </c>
    </row>
    <row r="29" spans="1:6">
      <c r="A29" s="1">
        <v>41323</v>
      </c>
      <c r="B29" t="s">
        <v>261</v>
      </c>
      <c r="C29">
        <v>200</v>
      </c>
      <c r="E29">
        <v>2792</v>
      </c>
      <c r="F29" t="s">
        <v>257</v>
      </c>
    </row>
    <row r="30" spans="1:6">
      <c r="A30" s="1">
        <v>41325</v>
      </c>
      <c r="B30" t="s">
        <v>262</v>
      </c>
      <c r="D30">
        <v>40</v>
      </c>
      <c r="E30">
        <v>2752</v>
      </c>
      <c r="F30" t="s">
        <v>263</v>
      </c>
    </row>
    <row r="31" spans="1:6">
      <c r="A31" s="1">
        <v>41456</v>
      </c>
      <c r="B31" t="s">
        <v>264</v>
      </c>
      <c r="C31">
        <v>400</v>
      </c>
      <c r="E31">
        <v>3152</v>
      </c>
      <c r="F31" t="s">
        <v>265</v>
      </c>
    </row>
    <row r="32" spans="1:6">
      <c r="A32" s="1">
        <v>41481</v>
      </c>
      <c r="B32" t="s">
        <v>266</v>
      </c>
      <c r="D32">
        <v>352</v>
      </c>
      <c r="E32">
        <v>2800</v>
      </c>
      <c r="F32" t="s">
        <v>263</v>
      </c>
    </row>
    <row r="33" spans="1:6">
      <c r="A33" s="1">
        <v>41639</v>
      </c>
      <c r="B33" t="s">
        <v>267</v>
      </c>
      <c r="D33">
        <v>1620</v>
      </c>
      <c r="E33">
        <v>1180</v>
      </c>
      <c r="F33" t="s">
        <v>263</v>
      </c>
    </row>
    <row r="34" spans="1:6">
      <c r="A34" s="1">
        <v>41757</v>
      </c>
      <c r="B34" t="s">
        <v>264</v>
      </c>
      <c r="C34">
        <v>200</v>
      </c>
      <c r="E34">
        <v>1380</v>
      </c>
      <c r="F34" t="s">
        <v>265</v>
      </c>
    </row>
    <row r="35" spans="1:6">
      <c r="A35" s="1">
        <v>41799</v>
      </c>
      <c r="B35" t="s">
        <v>268</v>
      </c>
      <c r="D35">
        <v>1263</v>
      </c>
      <c r="E35">
        <v>117</v>
      </c>
      <c r="F35" t="s">
        <v>263</v>
      </c>
    </row>
    <row r="36" spans="1:6">
      <c r="A36" s="1">
        <v>41867</v>
      </c>
      <c r="B36" t="s">
        <v>264</v>
      </c>
      <c r="C36">
        <v>200</v>
      </c>
      <c r="E36">
        <v>317</v>
      </c>
      <c r="F36" t="s">
        <v>265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老婆合資(投資)</vt:lpstr>
      <vt:lpstr>股票獲利曲線</vt:lpstr>
      <vt:lpstr>股份統計</vt:lpstr>
      <vt:lpstr>公司資金</vt:lpstr>
      <vt:lpstr>專案收入</vt:lpstr>
      <vt:lpstr>福利金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2015-03-11T02:26:58Z</dcterms:modified>
</cp:coreProperties>
</file>