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0ab68a4e6cba83/Desktop/"/>
    </mc:Choice>
  </mc:AlternateContent>
  <xr:revisionPtr revIDLastSave="0" documentId="8_{2B4D00A9-9A2D-4434-8DD6-0164B7E13A80}" xr6:coauthVersionLast="47" xr6:coauthVersionMax="47" xr10:uidLastSave="{00000000-0000-0000-0000-000000000000}"/>
  <bookViews>
    <workbookView xWindow="-96" yWindow="-96" windowWidth="23232" windowHeight="12432" firstSheet="1" activeTab="6" xr2:uid="{00000000-000D-0000-FFFF-FFFF00000000}"/>
  </bookViews>
  <sheets>
    <sheet name="Crowdfunding" sheetId="1" r:id="rId1"/>
    <sheet name="Crowdfunding-work" sheetId="2" r:id="rId2"/>
    <sheet name="Parent Category" sheetId="3" r:id="rId3"/>
    <sheet name="Sub-Category" sheetId="4" r:id="rId4"/>
    <sheet name="Line Graph" sheetId="6" r:id="rId5"/>
    <sheet name="Goal Chart" sheetId="7" r:id="rId6"/>
    <sheet name="Mean, Median, Mode" sheetId="12" r:id="rId7"/>
  </sheets>
  <definedNames>
    <definedName name="_xlnm._FilterDatabase" localSheetId="1" hidden="1">'Crowdfunding-work'!$A$1:$R$1001</definedName>
  </definedNames>
  <calcPr calcId="191029"/>
  <pivotCaches>
    <pivotCache cacheId="0" r:id="rId8"/>
    <pivotCache cacheId="3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2" l="1"/>
  <c r="H17" i="12"/>
  <c r="J14" i="12"/>
  <c r="H14" i="12"/>
  <c r="J11" i="12"/>
  <c r="H11" i="12"/>
  <c r="J8" i="12"/>
  <c r="H8" i="12"/>
  <c r="J5" i="12"/>
  <c r="H5" i="12"/>
  <c r="J2" i="12"/>
  <c r="H2" i="12"/>
  <c r="B2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D13" i="7"/>
  <c r="D12" i="7"/>
  <c r="D11" i="7"/>
  <c r="D10" i="7"/>
  <c r="D9" i="7"/>
  <c r="D8" i="7"/>
  <c r="D7" i="7"/>
  <c r="D6" i="7"/>
  <c r="D5" i="7"/>
  <c r="C13" i="7"/>
  <c r="C12" i="7"/>
  <c r="C11" i="7"/>
  <c r="C10" i="7"/>
  <c r="C9" i="7"/>
  <c r="C8" i="7"/>
  <c r="C7" i="7"/>
  <c r="C6" i="7"/>
  <c r="C5" i="7"/>
  <c r="D4" i="7"/>
  <c r="C4" i="7"/>
  <c r="D3" i="7"/>
  <c r="C3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10" i="7" l="1"/>
  <c r="G10" i="7" s="1"/>
  <c r="E11" i="7"/>
  <c r="F11" i="7" s="1"/>
  <c r="E9" i="7"/>
  <c r="H9" i="7" s="1"/>
  <c r="E3" i="7"/>
  <c r="F3" i="7" s="1"/>
  <c r="E8" i="7"/>
  <c r="H8" i="7" s="1"/>
  <c r="E7" i="7"/>
  <c r="F7" i="7" s="1"/>
  <c r="F10" i="7"/>
  <c r="E6" i="7"/>
  <c r="G6" i="7" s="1"/>
  <c r="E13" i="7"/>
  <c r="F13" i="7" s="1"/>
  <c r="E5" i="7"/>
  <c r="F5" i="7" s="1"/>
  <c r="E12" i="7"/>
  <c r="G12" i="7" s="1"/>
  <c r="E4" i="7"/>
  <c r="F4" i="7" s="1"/>
  <c r="E2" i="7"/>
  <c r="G11" i="7" l="1"/>
  <c r="H11" i="7"/>
  <c r="H10" i="7"/>
  <c r="H4" i="7"/>
  <c r="G4" i="7"/>
  <c r="G3" i="7"/>
  <c r="H5" i="7"/>
  <c r="H6" i="7"/>
  <c r="F8" i="7"/>
  <c r="F12" i="7"/>
  <c r="G8" i="7"/>
  <c r="G9" i="7"/>
  <c r="G7" i="7"/>
  <c r="F9" i="7"/>
  <c r="H12" i="7"/>
  <c r="H3" i="7"/>
  <c r="H13" i="7"/>
  <c r="H7" i="7"/>
  <c r="G13" i="7"/>
  <c r="G5" i="7"/>
  <c r="F6" i="7"/>
  <c r="H2" i="7"/>
  <c r="G2" i="7"/>
  <c r="F2" i="7"/>
</calcChain>
</file>

<file path=xl/sharedStrings.xml><?xml version="1.0" encoding="utf-8"?>
<sst xmlns="http://schemas.openxmlformats.org/spreadsheetml/2006/main" count="15081" uniqueCount="2118">
  <si>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</si>
  <si>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</si>
  <si>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</si>
  <si>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</si>
  <si>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</si>
  <si>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</si>
  <si>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</si>
  <si>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</si>
  <si>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</si>
  <si>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</si>
  <si>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</si>
  <si>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</si>
  <si>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</si>
  <si>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</si>
  <si>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</si>
  <si>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</si>
  <si>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</si>
  <si>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</si>
  <si>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</si>
  <si>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</si>
  <si>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</si>
  <si>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</si>
  <si>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</si>
  <si>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</si>
  <si>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</si>
  <si>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</si>
  <si>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</si>
  <si>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</si>
  <si>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</si>
  <si>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</si>
  <si>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</si>
  <si>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</si>
  <si>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</si>
  <si>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</si>
  <si>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</si>
  <si>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</si>
  <si>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</si>
  <si>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</si>
  <si>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</si>
  <si>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</si>
  <si>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</si>
  <si>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</si>
  <si>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</si>
  <si>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</si>
  <si>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</si>
  <si>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</si>
  <si>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</si>
  <si>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</si>
  <si>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</si>
  <si>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</si>
  <si>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</si>
  <si>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</si>
  <si>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</si>
  <si>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</si>
  <si>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</si>
  <si>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</si>
  <si>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</si>
  <si>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</si>
  <si>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</si>
  <si>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</si>
  <si>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</si>
  <si>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</si>
  <si>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</si>
  <si>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</si>
  <si>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</si>
  <si>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</si>
  <si>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</si>
  <si>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</si>
  <si>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</si>
  <si>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</si>
  <si>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</si>
  <si>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</si>
  <si>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</si>
  <si>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</si>
  <si>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</si>
  <si>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</si>
  <si>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</si>
  <si>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</si>
  <si>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</si>
  <si>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</si>
  <si>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</si>
  <si>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</si>
  <si>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</si>
  <si>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</si>
  <si>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</si>
  <si>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</si>
  <si>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</si>
  <si>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</si>
  <si>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</si>
  <si>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</si>
  <si>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</si>
  <si>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</si>
  <si>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</si>
  <si>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</si>
  <si>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</si>
  <si>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</si>
  <si>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</si>
  <si>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</si>
  <si>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</si>
  <si>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</si>
  <si>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</si>
  <si>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</si>
  <si>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</si>
  <si>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</si>
  <si>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</si>
  <si>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</si>
  <si>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</si>
  <si>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</si>
  <si>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</si>
  <si>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</si>
  <si>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</si>
  <si>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</si>
  <si>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</si>
  <si>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</si>
  <si>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</si>
  <si>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</si>
  <si>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</si>
  <si>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</si>
  <si>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</si>
  <si>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</si>
  <si>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</si>
  <si>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</si>
  <si>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</si>
  <si>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</si>
  <si>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</si>
  <si>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</si>
  <si>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</si>
  <si>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</si>
  <si>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</si>
  <si>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</si>
  <si>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</si>
  <si>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</si>
  <si>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</si>
  <si>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</si>
  <si>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</si>
  <si>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</si>
  <si>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</si>
  <si>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</si>
  <si>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</si>
  <si>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</si>
  <si>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</si>
  <si>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</si>
  <si>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</si>
  <si>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</si>
  <si>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</si>
  <si>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</si>
  <si>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</si>
  <si>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</si>
  <si>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</si>
  <si>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</si>
  <si>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</si>
  <si>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</si>
  <si>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</si>
  <si>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</si>
  <si>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</si>
  <si>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</si>
  <si>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</si>
  <si>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</si>
  <si>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</si>
  <si>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</si>
  <si>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</si>
  <si>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</si>
  <si>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</si>
  <si>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</si>
  <si>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</si>
  <si>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</si>
  <si>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</si>
  <si>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</si>
  <si>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</si>
  <si>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</si>
  <si>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</si>
  <si>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</si>
  <si>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</si>
  <si>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</si>
  <si>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</si>
  <si>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</si>
  <si>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</si>
  <si>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</si>
  <si>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</si>
  <si>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</si>
  <si>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</si>
  <si>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</si>
  <si>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</si>
  <si>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</si>
  <si>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</si>
  <si>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</si>
  <si>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</si>
  <si>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</si>
  <si>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</si>
  <si>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</si>
  <si>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</si>
  <si>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</si>
  <si>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</si>
  <si>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</si>
  <si>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</si>
  <si>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</si>
  <si>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</si>
  <si>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</si>
  <si>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</si>
  <si>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</si>
  <si>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</si>
  <si>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</si>
  <si>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</si>
  <si>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</si>
  <si>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</si>
  <si>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</si>
  <si>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</si>
  <si>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</si>
  <si>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</si>
  <si>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</si>
  <si>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</si>
  <si>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</si>
  <si>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</si>
  <si>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</si>
  <si>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</si>
  <si>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</si>
  <si>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</si>
  <si>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</si>
  <si>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</si>
  <si>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</si>
  <si>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</si>
  <si>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</si>
  <si>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</si>
  <si>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</si>
  <si>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</si>
  <si>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</si>
  <si>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</si>
  <si>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</si>
  <si>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</si>
  <si>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</si>
  <si>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</si>
  <si>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</si>
  <si>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</si>
  <si>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</si>
  <si>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</si>
  <si>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</si>
  <si>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</si>
  <si>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</si>
  <si>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</si>
  <si>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</si>
  <si>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</si>
  <si>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</si>
  <si>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</si>
  <si>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</si>
  <si>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</si>
  <si>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</si>
  <si>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</si>
  <si>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</si>
  <si>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</si>
  <si>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</si>
  <si>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</si>
  <si>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</si>
  <si>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</si>
  <si>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</si>
  <si>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</si>
  <si>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</si>
  <si>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</si>
  <si>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</si>
  <si>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</si>
  <si>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</si>
  <si>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</si>
  <si>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</si>
  <si>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</si>
  <si>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</si>
  <si>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</si>
  <si>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</si>
  <si>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</si>
  <si>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</si>
  <si>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</si>
  <si>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</si>
  <si>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</si>
  <si>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</si>
  <si>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</si>
  <si>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</si>
  <si>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</si>
  <si>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</si>
  <si>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</si>
  <si>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</si>
  <si>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</si>
  <si>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</si>
  <si>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</si>
  <si>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</si>
  <si>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</si>
  <si>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</si>
  <si>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</si>
  <si>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</si>
  <si>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</si>
  <si>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</si>
  <si>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</si>
  <si>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</si>
  <si>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</si>
  <si>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</si>
  <si>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</si>
  <si>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</si>
  <si>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</si>
  <si>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</si>
  <si>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</si>
  <si>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</si>
  <si>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</si>
  <si>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</si>
  <si>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</si>
  <si>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</si>
  <si>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</si>
  <si>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</si>
  <si>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</si>
  <si>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</si>
  <si>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</si>
  <si>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</si>
  <si>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</si>
  <si>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</si>
  <si>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</si>
  <si>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</si>
  <si>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</si>
  <si>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</si>
  <si>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</si>
  <si>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</si>
  <si>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</si>
  <si>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</si>
  <si>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</si>
  <si>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</si>
  <si>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</si>
  <si>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</si>
  <si>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</si>
  <si>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</si>
  <si>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</si>
  <si>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</si>
  <si>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</si>
  <si>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</si>
  <si>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</si>
  <si>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</si>
  <si>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</si>
  <si>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</si>
  <si>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</si>
  <si>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</si>
  <si>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</si>
  <si>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</si>
  <si>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</si>
  <si>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</si>
  <si>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</si>
  <si>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</si>
  <si>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</si>
  <si>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</si>
  <si>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</si>
  <si>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</si>
  <si>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</si>
  <si>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</si>
  <si>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</si>
  <si>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</si>
  <si>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</si>
  <si>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</si>
  <si>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</si>
  <si>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</si>
  <si>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</si>
  <si>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</si>
  <si>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</si>
  <si>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</si>
  <si>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</si>
  <si>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</si>
  <si>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</si>
  <si>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</si>
  <si>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</si>
  <si>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</si>
  <si>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</si>
  <si>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</si>
  <si>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</si>
  <si>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</si>
  <si>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</si>
  <si>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</si>
  <si>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</si>
  <si>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</si>
  <si>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</si>
  <si>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</si>
  <si>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</si>
  <si>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</si>
  <si>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</si>
  <si>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</si>
  <si>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</si>
  <si>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</si>
  <si>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</si>
  <si>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</si>
  <si>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</si>
  <si>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</si>
  <si>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</si>
  <si>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</si>
  <si>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</si>
  <si>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</si>
  <si>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</si>
  <si>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</si>
  <si>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</si>
  <si>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</si>
  <si>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</si>
  <si>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</si>
  <si>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</si>
  <si>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</si>
  <si>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</si>
  <si>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</si>
  <si>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</si>
  <si>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</si>
  <si>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</si>
  <si>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</si>
  <si>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</si>
  <si>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</si>
  <si>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</si>
  <si>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</si>
  <si>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</si>
  <si>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</si>
  <si>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</si>
  <si>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</si>
  <si>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</si>
  <si>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</si>
  <si>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</si>
  <si>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</si>
  <si>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</si>
  <si>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</si>
  <si>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</si>
  <si>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</si>
  <si>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</si>
  <si>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</si>
  <si>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</si>
  <si>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</si>
  <si>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</si>
  <si>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</si>
  <si>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</si>
  <si>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</si>
  <si>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</si>
  <si>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</si>
  <si>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</si>
  <si>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</si>
  <si>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</si>
  <si>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</si>
  <si>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</si>
  <si>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</si>
  <si>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</si>
  <si>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</si>
  <si>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</si>
  <si>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</si>
  <si>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</si>
  <si>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</si>
  <si>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</si>
  <si>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</si>
  <si>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</si>
  <si>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</si>
  <si>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</si>
  <si>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</si>
  <si>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</si>
  <si>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</si>
  <si>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</si>
  <si>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</si>
  <si>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</si>
  <si>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</si>
  <si>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</si>
  <si>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</si>
  <si>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</si>
  <si>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</si>
  <si>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</si>
  <si>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</si>
  <si>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</si>
  <si>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</si>
  <si>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</si>
  <si>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</si>
  <si>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</si>
  <si>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</si>
  <si>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</si>
  <si>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</si>
  <si>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</si>
  <si>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</si>
  <si>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</si>
  <si>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</si>
  <si>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</si>
  <si>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</si>
  <si>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</si>
  <si>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</si>
  <si>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</si>
  <si>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</si>
  <si>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</si>
  <si>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</si>
  <si>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</si>
  <si>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</si>
  <si>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</si>
  <si>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</si>
  <si>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</si>
  <si>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</si>
  <si>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</si>
  <si>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</si>
  <si>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</si>
  <si>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</si>
  <si>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</si>
  <si>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</si>
  <si>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</si>
  <si>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</si>
  <si>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</si>
  <si>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</si>
  <si>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</si>
  <si>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</si>
  <si>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</si>
  <si>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</si>
  <si>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</si>
  <si>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</si>
  <si>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</si>
  <si>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</si>
  <si>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</si>
  <si>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</si>
  <si>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</si>
  <si>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</si>
  <si>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</si>
  <si>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</si>
  <si>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</si>
  <si>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</si>
  <si>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</si>
  <si>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</si>
  <si>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</si>
  <si>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</si>
  <si>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</si>
  <si>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</si>
  <si>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</si>
  <si>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</si>
  <si>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</si>
  <si>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</si>
  <si>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</si>
  <si>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</si>
  <si>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</si>
  <si>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</si>
  <si>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</si>
  <si>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</si>
  <si>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</si>
  <si>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</si>
  <si>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</si>
  <si>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</si>
  <si>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</si>
  <si>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</si>
  <si>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</si>
  <si>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</si>
  <si>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</si>
  <si>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</si>
  <si>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</si>
  <si>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</si>
  <si>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</si>
  <si>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</si>
  <si>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</si>
  <si>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</si>
  <si>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</si>
  <si>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</si>
  <si>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</si>
  <si>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</si>
  <si>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</si>
  <si>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</si>
  <si>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</si>
  <si>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</si>
  <si>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</si>
  <si>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</si>
  <si>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</si>
  <si>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</si>
  <si>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</si>
  <si>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</si>
  <si>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</si>
  <si>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</si>
  <si>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</si>
  <si>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</si>
  <si>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</si>
  <si>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</si>
  <si>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</si>
  <si>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</si>
  <si>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</si>
  <si>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</si>
  <si>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</si>
  <si>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</si>
  <si>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</si>
  <si>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</si>
  <si>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</si>
  <si>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</si>
  <si>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</si>
  <si>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</si>
  <si>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</si>
  <si>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</si>
  <si>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</si>
  <si>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</si>
  <si>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</si>
  <si>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</si>
  <si>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</si>
  <si>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</si>
  <si>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</si>
  <si>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</si>
  <si>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</si>
  <si>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</si>
  <si>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</si>
  <si>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</si>
  <si>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</si>
  <si>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</si>
  <si>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</si>
  <si>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</si>
  <si>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</si>
  <si>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</si>
  <si>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</si>
  <si>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</si>
  <si>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</si>
  <si>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</si>
  <si>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</si>
  <si>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</si>
  <si>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</si>
  <si>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</si>
  <si>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</si>
  <si>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</si>
  <si>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</si>
  <si>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</si>
  <si>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</si>
  <si>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</si>
  <si>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</si>
  <si>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</si>
  <si>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</si>
  <si>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</si>
  <si>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</si>
  <si>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</si>
  <si>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</si>
  <si>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</si>
  <si>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</si>
  <si>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</si>
  <si>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</si>
  <si>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</si>
  <si>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</si>
  <si>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</si>
  <si>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</si>
  <si>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</si>
  <si>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</si>
  <si>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</si>
  <si>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</si>
  <si>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</si>
  <si>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</si>
  <si>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</si>
  <si>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</si>
  <si>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</si>
  <si>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</si>
  <si>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</si>
  <si>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</si>
  <si>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</si>
  <si>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</si>
  <si>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</si>
  <si>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</si>
  <si>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</si>
  <si>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</si>
  <si>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</si>
  <si>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</si>
  <si>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</si>
  <si>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</si>
  <si>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</si>
  <si>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</si>
  <si>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</si>
  <si>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</si>
  <si>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</si>
  <si>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</si>
  <si>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</si>
  <si>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</si>
  <si>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</si>
  <si>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</si>
  <si>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</si>
  <si>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</si>
  <si>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</si>
  <si>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</si>
  <si>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</si>
  <si>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</si>
  <si>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</si>
  <si>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</si>
  <si>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</si>
  <si>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</si>
  <si>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</si>
  <si>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</si>
  <si>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</si>
  <si>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</si>
  <si>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</si>
  <si>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</si>
  <si>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</si>
  <si>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</si>
  <si>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</si>
  <si>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</si>
  <si>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</si>
  <si>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</si>
  <si>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</si>
  <si>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</si>
  <si>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</si>
  <si>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</si>
  <si>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</si>
  <si>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</si>
  <si>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</si>
  <si>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</si>
  <si>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</si>
  <si>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</si>
  <si>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</si>
  <si>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</si>
  <si>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</si>
  <si>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</si>
  <si>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</si>
  <si>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</si>
  <si>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</si>
  <si>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</si>
  <si>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</si>
  <si>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</si>
  <si>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</si>
  <si>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</si>
  <si>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</si>
  <si>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</si>
  <si>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</si>
  <si>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</si>
  <si>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</si>
  <si>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</si>
  <si>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</si>
  <si>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</si>
  <si>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</si>
  <si>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</si>
  <si>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</si>
  <si>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</si>
  <si>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</si>
  <si>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</si>
  <si>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</si>
  <si>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</si>
  <si>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</si>
  <si>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</si>
  <si>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</si>
  <si>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</si>
  <si>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</si>
  <si>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</si>
  <si>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</si>
  <si>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</si>
  <si>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</si>
  <si>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</si>
  <si>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</si>
  <si>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</si>
  <si>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</si>
  <si>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</si>
  <si>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</si>
  <si>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</si>
  <si>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</si>
  <si>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</si>
  <si>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</si>
  <si>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</si>
  <si>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</si>
  <si>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</si>
  <si>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</si>
  <si>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</si>
  <si>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</si>
  <si>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</si>
  <si>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</si>
  <si>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</si>
  <si>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</si>
  <si>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</si>
  <si>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</si>
  <si>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</si>
  <si>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</si>
  <si>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</si>
  <si>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</si>
  <si>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</si>
  <si>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</si>
  <si>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</si>
  <si>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</si>
  <si>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</si>
  <si>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</si>
  <si>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</si>
  <si>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</si>
  <si>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</si>
  <si>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</si>
  <si>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</si>
  <si>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</si>
  <si>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</si>
  <si>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</si>
  <si>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</si>
  <si>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</si>
  <si>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</si>
  <si>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</si>
  <si>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</si>
  <si>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</si>
  <si>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</si>
  <si>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</si>
  <si>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</si>
  <si>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</si>
  <si>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</si>
  <si>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</si>
  <si>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</si>
  <si>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</si>
  <si>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</si>
  <si>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</si>
  <si>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</si>
  <si>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</si>
  <si>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</si>
  <si>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</si>
  <si>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</si>
  <si>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</si>
  <si>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</si>
  <si>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</si>
  <si>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</si>
  <si>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</si>
  <si>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</si>
  <si>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</si>
  <si>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</si>
  <si>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</si>
  <si>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</si>
  <si>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</si>
  <si>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</si>
  <si>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</si>
  <si>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</si>
  <si>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</si>
  <si>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</si>
  <si>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</si>
  <si>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</si>
  <si>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</si>
  <si>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</si>
  <si>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</si>
  <si>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</si>
  <si>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</si>
  <si>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</si>
  <si>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</si>
  <si>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</si>
  <si>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</si>
  <si>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</si>
  <si>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</si>
  <si>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</si>
  <si>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</si>
  <si>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</si>
  <si>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</si>
  <si>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</si>
  <si>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</si>
  <si>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</si>
  <si>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</si>
  <si>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</si>
  <si>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</si>
  <si>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</si>
  <si>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</si>
  <si>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</si>
  <si>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</si>
  <si>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</si>
  <si>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</si>
  <si>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</si>
  <si>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</si>
  <si>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</si>
  <si>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</si>
  <si>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</si>
  <si>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</si>
  <si>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</si>
  <si>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</si>
  <si>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</si>
  <si>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</si>
  <si>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</si>
  <si>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</si>
  <si>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</si>
  <si>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</si>
  <si>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</si>
  <si>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</si>
  <si>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</si>
  <si>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</si>
  <si>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</si>
  <si>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</si>
  <si>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</si>
  <si>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</si>
  <si>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</si>
  <si>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</si>
  <si>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</si>
  <si>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</si>
  <si>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</si>
  <si>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</si>
  <si>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</si>
  <si>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</si>
  <si>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</si>
  <si>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</si>
  <si>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</si>
  <si>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</si>
  <si>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</si>
  <si>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</si>
  <si>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</si>
  <si>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</si>
  <si>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</si>
  <si>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</si>
  <si>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</si>
  <si>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</si>
  <si>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</si>
  <si>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</si>
  <si>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</si>
  <si>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</si>
  <si>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</si>
  <si>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</si>
  <si>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</si>
  <si>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</si>
  <si>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</si>
  <si>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</si>
  <si>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</si>
  <si>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</si>
  <si>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</si>
  <si>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</si>
  <si>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</si>
  <si>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</si>
  <si>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</si>
  <si>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</si>
  <si>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</si>
  <si>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</si>
  <si>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</si>
  <si>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</si>
  <si>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</si>
  <si>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</si>
  <si>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</si>
  <si>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</si>
  <si>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</si>
  <si>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</si>
  <si>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</si>
  <si>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</si>
  <si>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</si>
  <si>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</si>
  <si>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</si>
  <si>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</si>
  <si>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</si>
  <si>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</si>
  <si>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</si>
  <si>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</si>
  <si>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</si>
  <si>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</si>
  <si>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</si>
  <si>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</si>
  <si>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</si>
  <si>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</si>
  <si>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</si>
  <si>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</si>
  <si>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</si>
  <si>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</si>
  <si>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</si>
  <si>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</si>
  <si>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</si>
  <si>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</si>
  <si>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</si>
  <si>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</si>
  <si>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</si>
  <si>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</si>
  <si>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</si>
  <si>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</si>
  <si>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</si>
  <si>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</si>
  <si>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</si>
  <si>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</si>
  <si>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</si>
  <si>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</si>
  <si>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</si>
  <si>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</si>
  <si>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</si>
  <si>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</si>
  <si>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</si>
  <si>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</si>
  <si>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</si>
  <si>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</si>
  <si>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</si>
  <si>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</si>
  <si>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</si>
  <si>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</si>
  <si>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</si>
  <si>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</si>
  <si>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</si>
  <si>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</si>
  <si>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</si>
  <si>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</si>
  <si>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</si>
  <si>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</si>
  <si>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</si>
  <si>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</si>
  <si>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</si>
  <si>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</si>
  <si>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</si>
  <si>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</si>
  <si>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</si>
  <si>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</si>
  <si>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</si>
  <si>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</si>
  <si>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</si>
  <si>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</si>
  <si>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</si>
  <si>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</si>
  <si>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</si>
  <si>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</si>
  <si>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</si>
  <si>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</si>
  <si>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</si>
  <si>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</si>
  <si>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</si>
  <si>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</si>
  <si>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</si>
  <si>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</si>
  <si>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</si>
  <si>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</si>
  <si>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</si>
  <si>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</si>
  <si>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</si>
  <si>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</si>
  <si>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</si>
  <si>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</si>
  <si>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</si>
  <si>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</si>
  <si>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</si>
  <si>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</si>
  <si>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</si>
  <si>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</si>
  <si>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</si>
  <si>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</si>
  <si>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</si>
  <si>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</si>
  <si>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</si>
  <si>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</si>
  <si>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</si>
  <si>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</si>
  <si>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</si>
  <si>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</si>
  <si>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</si>
  <si>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</si>
  <si>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</si>
  <si>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</si>
  <si>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</si>
  <si>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</si>
  <si>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</si>
  <si>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</si>
  <si>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</si>
  <si>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</si>
  <si>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</si>
  <si>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</si>
  <si>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</si>
  <si>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</si>
  <si>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</si>
  <si>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</si>
  <si>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</si>
  <si>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</si>
  <si>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</si>
  <si>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</si>
  <si>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</si>
  <si>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</si>
  <si>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</si>
  <si>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</si>
  <si>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</si>
  <si>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</si>
  <si>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</si>
  <si>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</si>
  <si>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</si>
  <si>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</si>
  <si>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</si>
  <si>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</si>
  <si>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</si>
  <si>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</si>
  <si>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</si>
  <si>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</si>
  <si>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</si>
  <si>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</si>
  <si>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</si>
  <si>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</si>
  <si>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</si>
  <si>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</si>
  <si>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</si>
  <si>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</si>
  <si>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</si>
  <si>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</si>
  <si>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</si>
  <si>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</si>
  <si>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</si>
  <si>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</si>
  <si>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</si>
  <si>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</si>
  <si>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</si>
  <si>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</si>
  <si>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</si>
  <si>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</si>
  <si>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</si>
  <si>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</si>
  <si>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</si>
  <si>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</si>
  <si>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</si>
  <si>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</si>
  <si>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</si>
  <si>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</si>
  <si>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</si>
  <si>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</si>
  <si>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</si>
  <si>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</si>
  <si>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</si>
  <si>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</si>
  <si>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</si>
  <si>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</si>
  <si>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</si>
  <si>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</si>
  <si>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</si>
  <si>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</si>
  <si>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</si>
  <si>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</si>
  <si>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</si>
  <si>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</si>
  <si>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</si>
  <si>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</si>
  <si>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</si>
  <si>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</si>
  <si>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</si>
  <si>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</si>
  <si>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</si>
  <si>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</si>
  <si>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</si>
  <si>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</si>
  <si>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</si>
  <si>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</si>
  <si>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</si>
  <si>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</si>
  <si>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</si>
  <si>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</si>
  <si>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</si>
  <si>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</si>
  <si>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</si>
  <si>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</si>
  <si>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</si>
  <si>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</si>
  <si>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</si>
  <si>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</si>
  <si>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</si>
  <si>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</si>
  <si>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</si>
  <si>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</si>
  <si>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</si>
  <si>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</si>
  <si>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</si>
  <si>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</si>
  <si>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</si>
  <si>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</si>
  <si>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</si>
  <si>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</si>
  <si>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</si>
  <si>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</si>
  <si>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</si>
  <si>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</si>
  <si>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</si>
  <si>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</si>
  <si>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</si>
  <si>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</si>
  <si>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</si>
  <si>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</si>
  <si>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</si>
  <si>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</si>
  <si>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</si>
  <si>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</si>
  <si>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</si>
  <si>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</si>
  <si>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</si>
  <si>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</si>
  <si>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</si>
  <si>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</si>
  <si>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</si>
  <si>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</si>
  <si>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</si>
  <si>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</si>
  <si>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</si>
  <si>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</si>
  <si>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</si>
  <si>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</si>
  <si>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</si>
  <si>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</si>
  <si>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</si>
  <si>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</si>
  <si>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</si>
  <si>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</si>
  <si>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</si>
  <si>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</si>
  <si>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</si>
  <si>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</si>
  <si>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</si>
  <si>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</si>
  <si>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</si>
  <si>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</si>
  <si>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</si>
  <si>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</si>
  <si>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</si>
  <si>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</si>
  <si>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</si>
  <si>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</si>
  <si>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</si>
  <si>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</si>
  <si>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</si>
  <si>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</si>
  <si>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</si>
  <si>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</si>
  <si>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</si>
  <si>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</si>
  <si>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</si>
  <si>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</si>
  <si>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</si>
  <si>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</si>
  <si>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</si>
  <si>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</si>
  <si>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</si>
  <si>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</si>
  <si>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</si>
  <si>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</si>
  <si>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</si>
  <si>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</si>
  <si>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</si>
  <si>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</si>
  <si>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</si>
  <si>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</si>
  <si>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</si>
  <si>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</si>
  <si>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</si>
  <si>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</si>
  <si>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</si>
  <si>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</si>
  <si>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</si>
  <si>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</si>
  <si>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</si>
  <si>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</si>
  <si>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</si>
  <si>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</si>
  <si>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</si>
  <si>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</si>
  <si>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</si>
  <si>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</si>
  <si>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</si>
  <si>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</si>
  <si>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</si>
  <si>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</si>
  <si>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</si>
  <si>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</si>
  <si>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</si>
  <si>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</si>
  <si>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</si>
  <si>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</si>
  <si>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</si>
  <si>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</si>
  <si>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</si>
  <si>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</si>
  <si>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</si>
  <si>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</si>
  <si>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</si>
  <si>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</si>
  <si>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</si>
  <si>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</si>
  <si>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</si>
  <si>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</si>
  <si>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</si>
  <si>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</si>
  <si>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</si>
  <si>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</si>
  <si>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</si>
  <si>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</si>
  <si>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</si>
  <si>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</si>
  <si>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</si>
  <si>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</si>
  <si>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</si>
  <si>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</si>
  <si>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</si>
  <si>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</si>
  <si>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</si>
  <si>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</si>
  <si>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</si>
  <si>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</si>
  <si>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</si>
  <si>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</si>
  <si>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</si>
  <si>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</si>
  <si>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</si>
  <si>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</si>
  <si>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</si>
  <si>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</si>
  <si>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</si>
  <si>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</si>
  <si>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</si>
  <si>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</si>
  <si>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</si>
  <si>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</si>
  <si>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</si>
  <si>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</si>
  <si>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</si>
  <si>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</si>
  <si>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</si>
  <si>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</si>
  <si>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</si>
  <si>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</si>
  <si>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</si>
  <si>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</si>
  <si>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</si>
  <si>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</si>
  <si>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</si>
  <si>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</si>
  <si>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</si>
  <si>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</si>
  <si>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</si>
  <si>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</si>
  <si>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</si>
  <si>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</si>
  <si>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</si>
  <si>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</si>
  <si>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</si>
  <si>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</si>
  <si>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</si>
  <si>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</si>
  <si>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</si>
  <si>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</si>
  <si>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</si>
  <si>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</si>
  <si>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</si>
  <si>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</si>
  <si>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</si>
  <si>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</si>
  <si>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</si>
  <si>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</si>
  <si>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</si>
  <si>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</si>
  <si>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</si>
  <si>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</si>
  <si>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</si>
  <si>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</si>
  <si>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</si>
  <si>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</si>
  <si>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</si>
  <si>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</si>
  <si>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</si>
  <si>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</si>
  <si>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</si>
  <si>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</si>
  <si>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</si>
  <si>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</si>
  <si>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</si>
  <si>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</si>
  <si>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</si>
  <si>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</si>
  <si>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</si>
  <si>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</si>
  <si>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</si>
  <si>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</si>
  <si>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</si>
  <si>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</si>
  <si>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</si>
  <si>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</si>
  <si>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</si>
  <si>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</si>
  <si>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</si>
  <si>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</si>
  <si>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</si>
  <si>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</si>
  <si>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</si>
  <si>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</si>
  <si>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</si>
  <si>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</si>
  <si>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</si>
  <si>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</si>
  <si>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</si>
  <si>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</si>
  <si>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</si>
  <si>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</si>
  <si>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</si>
  <si>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</si>
  <si>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</si>
  <si>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</si>
  <si>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</si>
  <si>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</si>
  <si>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</si>
  <si>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</si>
  <si>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</si>
  <si>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</si>
  <si>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</si>
  <si>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</si>
  <si>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</si>
  <si>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</si>
  <si>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</si>
  <si>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</si>
  <si>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</si>
  <si>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</si>
  <si>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</si>
  <si>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</si>
  <si>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</si>
  <si>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</si>
  <si>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</si>
  <si>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</si>
  <si>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</si>
  <si>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</si>
  <si>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</si>
  <si>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</si>
  <si>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</si>
  <si>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</si>
  <si>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</si>
  <si>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</si>
  <si>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</si>
  <si>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</si>
  <si>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</si>
  <si>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</si>
  <si>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</si>
  <si>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</si>
  <si>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</si>
  <si>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</si>
  <si>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</si>
  <si>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</si>
  <si>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</si>
  <si>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</si>
  <si>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</si>
  <si>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</si>
  <si>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</si>
  <si>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</si>
  <si>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</si>
  <si>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</si>
  <si>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</si>
  <si>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</si>
  <si>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</si>
  <si>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</si>
  <si>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</si>
  <si>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</si>
  <si>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</si>
  <si>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</si>
  <si>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</si>
  <si>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</si>
  <si>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</si>
  <si>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</si>
  <si>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</si>
  <si>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</si>
  <si>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</si>
  <si>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</si>
  <si>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</si>
  <si>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</si>
  <si>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</si>
  <si>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</si>
  <si>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</si>
  <si>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</si>
  <si>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</si>
  <si>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</si>
  <si>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</si>
  <si>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</si>
  <si>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</si>
  <si>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</si>
  <si>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</si>
  <si>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</si>
  <si>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</si>
  <si>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</si>
  <si>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</si>
  <si>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</si>
  <si>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</si>
  <si>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</si>
  <si>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</si>
  <si>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</si>
  <si>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</si>
  <si>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</si>
  <si>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</si>
  <si>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</si>
  <si>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</si>
  <si>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</si>
  <si>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</si>
  <si>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</si>
  <si>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</si>
  <si>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</si>
  <si>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</si>
  <si>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</si>
  <si>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</si>
  <si>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</si>
  <si>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</si>
  <si>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</si>
  <si>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</si>
  <si>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</si>
  <si>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</si>
  <si>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</si>
  <si>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</si>
  <si>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</si>
  <si>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</si>
  <si>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</si>
  <si>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</si>
  <si>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</si>
  <si>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</si>
  <si>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</si>
  <si>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</si>
  <si>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</si>
  <si>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</si>
  <si>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</si>
  <si>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</si>
  <si>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</si>
  <si>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</si>
  <si>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</si>
  <si>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</si>
  <si>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</si>
  <si>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</si>
  <si>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</si>
  <si>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</si>
  <si>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</si>
  <si>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</si>
  <si>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</si>
  <si>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</si>
  <si>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</si>
  <si>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</si>
  <si>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</si>
  <si>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</si>
  <si>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</si>
  <si>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</si>
  <si>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</si>
  <si>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</si>
  <si>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</si>
  <si>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</si>
  <si>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</si>
  <si>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</si>
  <si>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</si>
  <si>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</si>
  <si>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</si>
  <si>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</si>
  <si>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</si>
  <si>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</si>
  <si>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</si>
  <si>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</si>
  <si>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</si>
  <si>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</si>
  <si>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</si>
  <si>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</si>
  <si>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</si>
  <si>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</si>
  <si>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</si>
  <si>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</si>
  <si>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</si>
  <si>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</si>
  <si>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</si>
  <si>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</si>
  <si>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</si>
  <si>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</si>
  <si>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</si>
  <si>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</si>
  <si>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</si>
  <si>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</si>
  <si>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</si>
  <si>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</si>
  <si>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</si>
  <si>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</si>
  <si>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</si>
  <si>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</si>
  <si>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</si>
  <si>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</si>
  <si>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</si>
  <si>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</si>
  <si>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</si>
  <si>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</si>
  <si>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</si>
  <si>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</si>
  <si>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</si>
  <si>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</si>
  <si>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</si>
  <si>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</si>
  <si>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</si>
  <si>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</si>
  <si>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</si>
  <si>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</si>
  <si>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</si>
  <si>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</si>
  <si>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</si>
  <si>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</si>
  <si>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</si>
  <si>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</si>
  <si>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</si>
  <si>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</si>
  <si>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</si>
  <si>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</si>
  <si>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</si>
  <si>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</si>
  <si>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</si>
  <si>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</si>
  <si>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</si>
  <si>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</si>
  <si>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</si>
  <si>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</si>
  <si>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</si>
  <si>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</si>
  <si>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</si>
  <si>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</si>
  <si>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</si>
  <si>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</si>
  <si>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</si>
  <si>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</si>
  <si>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</si>
  <si>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</si>
  <si>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</si>
  <si>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</si>
  <si>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</si>
  <si>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</si>
  <si>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</si>
  <si>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</si>
  <si>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</si>
  <si>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</si>
  <si>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</si>
  <si>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</si>
  <si>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</si>
  <si>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</si>
  <si>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</si>
  <si>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</si>
  <si>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</si>
  <si>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</si>
  <si>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</si>
  <si>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</si>
  <si>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</si>
  <si>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</si>
  <si>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</si>
  <si>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</si>
  <si>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</si>
  <si>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</si>
  <si>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</si>
  <si>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</si>
  <si>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</si>
  <si>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</si>
  <si>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</si>
  <si>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</si>
  <si>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</si>
  <si>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</si>
  <si>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</si>
  <si>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</si>
  <si>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</si>
  <si>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</si>
  <si>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</si>
  <si>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</si>
  <si>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</si>
  <si>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</si>
  <si>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</si>
  <si>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</si>
  <si>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</si>
  <si>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</si>
  <si>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</si>
  <si>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</si>
  <si>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</si>
  <si>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</si>
  <si>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</si>
  <si>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</si>
  <si>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</si>
  <si>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</si>
  <si>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</si>
  <si>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</si>
  <si>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</si>
  <si>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</si>
  <si>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</si>
  <si>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</si>
  <si>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</si>
  <si>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</si>
  <si>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</si>
  <si>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</si>
  <si>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</si>
  <si>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</si>
  <si>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</si>
  <si>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</si>
  <si>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</si>
  <si>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</si>
  <si>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</si>
  <si>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</si>
  <si>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</si>
  <si>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</si>
  <si>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</si>
  <si>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</si>
  <si>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</si>
  <si>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</si>
  <si>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</si>
  <si>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</si>
  <si>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</si>
  <si>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</si>
  <si>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</si>
  <si>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</si>
  <si>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</si>
  <si>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</si>
  <si>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</si>
  <si>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</si>
  <si>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</si>
  <si>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</si>
  <si>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</si>
  <si>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</si>
  <si>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</si>
  <si>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</si>
  <si>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</si>
  <si>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</si>
  <si>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</si>
  <si>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</si>
  <si>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</si>
  <si>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</si>
  <si>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</si>
  <si>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</si>
  <si>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</si>
  <si>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</si>
  <si>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</si>
  <si>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</si>
  <si>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</si>
  <si>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</si>
  <si>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</si>
  <si>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</si>
  <si>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</si>
  <si>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</si>
  <si>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</si>
  <si>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</si>
  <si>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</si>
  <si>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</si>
  <si>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</si>
  <si>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</si>
  <si>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</si>
  <si>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</si>
  <si>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</si>
  <si>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</si>
  <si>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</si>
  <si>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</si>
  <si>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</si>
  <si>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</si>
  <si>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</si>
  <si>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</si>
  <si>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</si>
  <si>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</si>
  <si>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</si>
  <si>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</si>
  <si>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</si>
  <si>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</si>
  <si>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</si>
  <si>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</si>
  <si>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</si>
  <si>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</si>
  <si>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</si>
  <si>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</si>
  <si>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</si>
  <si>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</si>
  <si>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</si>
  <si>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</si>
  <si>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</si>
  <si>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</si>
  <si>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</si>
  <si>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</si>
  <si>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</si>
  <si>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</si>
  <si>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</si>
  <si>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</si>
  <si>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</si>
  <si>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</si>
  <si>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</si>
  <si>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</si>
  <si>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</si>
  <si>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</si>
  <si>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</si>
  <si>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</si>
  <si>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</si>
  <si>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</si>
  <si>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</si>
  <si>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</si>
  <si>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</si>
  <si>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</si>
  <si>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</si>
  <si>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</si>
  <si>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</si>
  <si>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</si>
  <si>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</si>
  <si>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</si>
  <si>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</si>
  <si>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</si>
  <si>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</si>
  <si>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</si>
  <si>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</si>
  <si>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</si>
  <si>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</si>
  <si>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</si>
  <si>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</si>
  <si>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</si>
  <si>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</si>
  <si>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</si>
  <si>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</si>
  <si>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</si>
  <si>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</si>
  <si>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</si>
  <si>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</si>
  <si>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</si>
  <si>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</si>
  <si>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</si>
  <si>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</si>
  <si>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</si>
  <si>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</si>
  <si>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</si>
  <si>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</si>
  <si>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</si>
  <si>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</si>
  <si>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</si>
  <si>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</si>
  <si>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</si>
  <si>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</si>
  <si>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</si>
  <si>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</si>
  <si>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</si>
  <si>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</si>
  <si>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</si>
  <si>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</si>
  <si>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</si>
  <si>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</si>
  <si>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</si>
  <si>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</si>
  <si>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</si>
  <si>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</si>
  <si>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</si>
  <si>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</si>
  <si>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</si>
  <si>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</si>
  <si>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</si>
  <si>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</si>
  <si>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</si>
  <si>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</si>
  <si>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</si>
  <si>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</si>
  <si>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</si>
  <si>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</si>
  <si>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</si>
  <si>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</si>
  <si>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</si>
  <si>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</si>
  <si>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</si>
  <si>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</si>
  <si>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</si>
  <si>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</si>
  <si>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</si>
  <si>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</si>
  <si>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</si>
  <si>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</si>
  <si>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</si>
  <si>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</si>
  <si>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</si>
  <si>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</si>
  <si>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</si>
  <si>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</si>
  <si>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</si>
  <si>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</si>
  <si>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</si>
  <si>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</si>
  <si>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</si>
  <si>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</si>
  <si>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</si>
  <si>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</si>
  <si>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</si>
  <si>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</si>
  <si>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</si>
  <si>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</si>
  <si>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</si>
  <si>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</si>
  <si>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</si>
  <si>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</si>
  <si>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</si>
  <si>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</si>
  <si>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</si>
  <si>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</si>
  <si>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</si>
  <si>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</si>
  <si>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</si>
  <si>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</si>
  <si>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</si>
  <si>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</si>
  <si>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</si>
  <si>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</si>
  <si>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</si>
  <si>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</si>
  <si>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</si>
  <si>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</si>
  <si>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</si>
  <si>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</si>
  <si>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</si>
  <si>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</si>
  <si>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</si>
  <si>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</si>
  <si>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</si>
  <si>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</si>
  <si>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</si>
  <si>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</si>
  <si>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</si>
  <si>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</si>
  <si>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</si>
  <si>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</si>
  <si>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</si>
  <si>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</si>
  <si>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</si>
  <si>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</si>
  <si>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</si>
  <si>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</si>
  <si>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</si>
  <si>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</si>
  <si>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</si>
  <si>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</si>
  <si>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</si>
  <si>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</si>
  <si>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</si>
  <si>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</si>
  <si>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</si>
  <si>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</si>
  <si>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</si>
  <si>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</si>
  <si>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</si>
  <si>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</si>
  <si>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</si>
  <si>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</si>
  <si>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</si>
  <si>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</si>
  <si>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</si>
  <si>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</si>
  <si>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</si>
  <si>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</si>
  <si>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</si>
  <si>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</si>
  <si>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</si>
  <si>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</si>
  <si>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</si>
  <si>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</si>
  <si>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</si>
  <si>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</si>
  <si>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</si>
  <si>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</si>
  <si>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</si>
  <si>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</si>
  <si>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</si>
  <si>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</si>
  <si>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</si>
  <si>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</si>
  <si>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</si>
  <si>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</si>
  <si>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</si>
  <si>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</si>
  <si>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</si>
  <si>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</si>
  <si>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</si>
  <si>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</si>
  <si>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</si>
  <si>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</si>
  <si>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</si>
  <si>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</si>
  <si>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</si>
  <si>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</si>
  <si>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</si>
  <si>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</si>
  <si>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</si>
  <si>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</si>
  <si>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</si>
  <si>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</si>
  <si>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</si>
  <si>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</si>
  <si>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</si>
  <si>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</si>
  <si>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</si>
  <si>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</si>
  <si>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</si>
  <si>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</si>
  <si>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</si>
  <si>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</si>
  <si>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</si>
  <si>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</si>
  <si>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</si>
  <si>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</si>
  <si>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</si>
  <si>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</si>
  <si>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</si>
  <si>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</si>
  <si>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</si>
  <si>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</si>
  <si>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</si>
  <si>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</si>
  <si>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</si>
  <si>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</si>
  <si>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</si>
  <si>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</si>
  <si>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</si>
  <si>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</si>
  <si>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</si>
  <si>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</si>
  <si>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</si>
  <si>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</si>
  <si>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</si>
  <si>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</si>
  <si>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</si>
  <si>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</si>
  <si>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</si>
  <si>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</si>
  <si>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</si>
  <si>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</si>
  <si>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</si>
  <si>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</si>
  <si>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</si>
  <si>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</si>
  <si>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</si>
  <si>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</si>
  <si>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</si>
  <si>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</si>
  <si>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</si>
  <si>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</si>
  <si>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</si>
  <si>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</si>
  <si>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</si>
  <si>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</si>
  <si>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</si>
  <si>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</si>
  <si>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</si>
  <si>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</si>
  <si>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</si>
  <si>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</si>
  <si>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</si>
  <si>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</si>
  <si>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</si>
  <si>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</si>
  <si>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</si>
  <si>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</si>
  <si>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</si>
  <si>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</si>
  <si>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</si>
  <si>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</si>
  <si>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</si>
  <si>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</si>
  <si>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</si>
  <si>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</si>
  <si>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</si>
  <si>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</si>
  <si>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</si>
  <si>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</si>
  <si>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</si>
  <si>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</si>
  <si>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</si>
  <si>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</si>
  <si>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</si>
  <si>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</si>
  <si>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</si>
  <si>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</si>
  <si>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</si>
  <si>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</si>
  <si>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</si>
  <si>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</si>
  <si>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</si>
  <si>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</si>
  <si>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</si>
  <si>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</si>
  <si>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</si>
  <si>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</si>
  <si>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</si>
  <si>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</si>
  <si>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</si>
  <si>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</si>
  <si>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</si>
  <si>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</si>
  <si>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</si>
  <si>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</si>
  <si>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</si>
  <si>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</si>
  <si>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</si>
  <si>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</si>
  <si>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</si>
  <si>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</si>
  <si>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</si>
  <si>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</si>
  <si>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</si>
  <si>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</si>
  <si>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</si>
  <si>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</si>
  <si>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</si>
  <si>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</si>
  <si>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</si>
  <si>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</si>
  <si>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</si>
  <si>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</si>
  <si>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</si>
  <si>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</si>
  <si>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</si>
  <si>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</si>
  <si>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</si>
  <si>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</si>
  <si>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</si>
  <si>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</si>
  <si>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</si>
  <si>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</si>
  <si>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</si>
  <si>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</si>
  <si>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</si>
  <si>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</si>
  <si>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</si>
  <si>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</si>
  <si>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</si>
  <si>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</si>
  <si>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</si>
  <si>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</si>
  <si>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</si>
  <si>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</si>
  <si>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</si>
  <si>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</si>
  <si>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</si>
  <si>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</si>
  <si>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</si>
  <si>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</si>
  <si>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</si>
  <si>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</si>
  <si>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</si>
  <si>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</si>
  <si>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Count of outcome</t>
  </si>
  <si>
    <t>(All)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</si>
  <si>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</si>
  <si>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</si>
  <si>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</si>
  <si>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</si>
  <si>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</si>
  <si>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</si>
  <si>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</si>
  <si>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</si>
  <si>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</si>
  <si>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</si>
  <si>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</si>
  <si>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</si>
  <si>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</si>
  <si>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</si>
  <si>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</si>
  <si>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</si>
  <si>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</si>
  <si>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</si>
  <si>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</si>
  <si>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</si>
  <si>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</si>
  <si>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</si>
  <si>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</si>
  <si>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</si>
  <si>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</si>
  <si>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</si>
  <si>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</si>
  <si>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</si>
  <si>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</si>
  <si>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</si>
  <si>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</si>
  <si>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</si>
  <si>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</si>
  <si>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</si>
  <si>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</si>
  <si>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</si>
  <si>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 failed backers</t>
  </si>
  <si>
    <t>Mean successful backers</t>
  </si>
  <si>
    <t>Median successful backers</t>
  </si>
  <si>
    <t>Median failed backers</t>
  </si>
  <si>
    <t>Minimum Successful backers</t>
  </si>
  <si>
    <t>Minimum failed backers</t>
  </si>
  <si>
    <t>Maximum successful backers</t>
  </si>
  <si>
    <t>Maximum failed backers</t>
  </si>
  <si>
    <t>Variance successful backers</t>
  </si>
  <si>
    <t>Variance failed backers</t>
  </si>
  <si>
    <t>standard deviation successful backers</t>
  </si>
  <si>
    <t>standard deviation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</si>
</sst>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991-909A-6B4CFB7394C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991-909A-6B4CFB7394C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A-4991-909A-6B4CFB7394C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A-4991-909A-6B4CFB73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185952"/>
        <c:axId val="1486049888"/>
      </c:barChart>
      <c:catAx>
        <c:axId val="1848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9888"/>
        <c:crosses val="autoZero"/>
        <c:auto val="1"/>
        <c:lblAlgn val="ctr"/>
        <c:lblOffset val="100"/>
        <c:noMultiLvlLbl val="0"/>
      </c:catAx>
      <c:valAx>
        <c:axId val="1486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3-47F9-88AB-B12475C619A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3-47F9-88AB-B12475C619A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3-47F9-88AB-B12475C619A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3-47F9-88AB-B12475C6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393248"/>
        <c:axId val="1850394208"/>
      </c:barChart>
      <c:catAx>
        <c:axId val="18503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4208"/>
        <c:crosses val="autoZero"/>
        <c:auto val="1"/>
        <c:lblAlgn val="ctr"/>
        <c:lblOffset val="100"/>
        <c:noMultiLvlLbl val="0"/>
      </c:catAx>
      <c:valAx>
        <c:axId val="18503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1-4E03-BC66-F65ADEF4A71B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1-4E03-BC66-F65ADEF4A71B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1-4E03-BC66-F65ADEF4A71B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1-4E03-BC66-F65ADEF4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44080"/>
        <c:axId val="1463846960"/>
      </c:lineChart>
      <c:catAx>
        <c:axId val="14638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6960"/>
        <c:crosses val="autoZero"/>
        <c:auto val="1"/>
        <c:lblAlgn val="ctr"/>
        <c:lblOffset val="100"/>
        <c:noMultiLvlLbl val="0"/>
      </c:catAx>
      <c:valAx>
        <c:axId val="1463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Chart'!$F$2:$F$13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 formatCode="General">
                  <c:v>100</c:v>
                </c:pt>
                <c:pt idx="5" formatCode="General">
                  <c:v>100</c:v>
                </c:pt>
                <c:pt idx="6">
                  <c:v>78.571428571428569</c:v>
                </c:pt>
                <c:pt idx="7" formatCode="General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8-40B7-B29C-F5364B3E4246}"/>
            </c:ext>
          </c:extLst>
        </c:ser>
        <c:ser>
          <c:idx val="5"/>
          <c:order val="5"/>
          <c:tx>
            <c:strRef>
              <c:f>'Goal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Chart'!$G$2:$G$13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8-40B7-B29C-F5364B3E4246}"/>
            </c:ext>
          </c:extLst>
        </c:ser>
        <c:ser>
          <c:idx val="6"/>
          <c:order val="6"/>
          <c:tx>
            <c:strRef>
              <c:f>'Goal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Chart'!$H$2:$H$13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8-40B7-B29C-F5364B3E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021072"/>
        <c:axId val="116202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Chart'!$B$1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Chart'!$A$2:$A$13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Chart'!$B$2:$B$13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18-40B7-B29C-F5364B3E42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Chart'!$C$2:$C$13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18-40B7-B29C-F5364B3E42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Chart'!$D$2:$D$13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18-40B7-B29C-F5364B3E42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Chart'!$A$2:$A$13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Chart'!$E$2:$E$13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918-40B7-B29C-F5364B3E4246}"/>
                  </c:ext>
                </c:extLst>
              </c15:ser>
            </c15:filteredLineSeries>
          </c:ext>
        </c:extLst>
      </c:lineChart>
      <c:catAx>
        <c:axId val="11620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27792"/>
        <c:crosses val="autoZero"/>
        <c:auto val="1"/>
        <c:lblAlgn val="ctr"/>
        <c:lblOffset val="100"/>
        <c:noMultiLvlLbl val="0"/>
      </c:catAx>
      <c:valAx>
        <c:axId val="11620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2</xdr:row>
      <xdr:rowOff>9525</xdr:rowOff>
    </xdr:from>
    <xdr:to>
      <xdr:col>13</xdr:col>
      <xdr:colOff>518160</xdr:colOff>
      <xdr:row>15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13643-4538-4056-4FAA-9E722256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</xdr:row>
      <xdr:rowOff>1904</xdr:rowOff>
    </xdr:from>
    <xdr:to>
      <xdr:col>14</xdr:col>
      <xdr:colOff>430530</xdr:colOff>
      <xdr:row>19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F736C-E907-882F-A7DF-5B671127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1</xdr:row>
      <xdr:rowOff>13334</xdr:rowOff>
    </xdr:from>
    <xdr:to>
      <xdr:col>14</xdr:col>
      <xdr:colOff>453390</xdr:colOff>
      <xdr:row>16</xdr:row>
      <xdr:rowOff>121919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293CB-4BA6-3ACF-E255-5E8C18DFB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582930</xdr:colOff>
      <xdr:row>13</xdr:row>
      <xdr:rowOff>148590</xdr:rowOff>
    </xdr:from>
    <xdr:to>
      <xdr:col>8</xdr:col>
      <xdr:colOff>371475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AB35A-D1EB-26BD-BE53-8A805635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" refreshedDate="45032.590008912041" createdVersion="8" refreshedVersion="8" minRefreshableVersion="3" recordCount="1001" xr:uid="{34EDC603-F64B-4406-A31F-AC1554C7FC13}">
  <cacheSource type="worksheet">
    <worksheetSource ref="A1:T1048576" sheet="Crowdfunding-work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" refreshedDate="45032.632692129628" createdVersion="8" refreshedVersion="8" minRefreshableVersion="3" recordCount="1000" xr:uid="{1EBAE872-88CE-4AB1-8CBA-5625D5B8971C}">
  <cacheSource type="worksheet">
    <worksheetSource ref="A1:T1001" sheet="Crowdfunding-wor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150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3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234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3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6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234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11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644B0-6E24-471B-9D29-26882E284B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96CBE-3012-4F4F-BEE6-599D7CFFD8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9A752-B92B-4197-847C-214889F3293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topLeftCell="E1" workbookViewId="0">
      <selection activeCell="C10" sqref="C10"/>
    </sheetView>
  </sheetViews>
  <sheetFormatPr defaultColWidth="10.7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13BB-9955-4079-B463-58C107A9E4B7}">
  <sheetPr codeName="Sheet5"/>
  <dimension ref="A1:T1001"/>
  <sheetViews>
    <sheetView workbookViewId="0">
      <selection activeCell="I1" sqref="I1"/>
    </sheetView>
  </sheetViews>
  <sheetFormatPr defaultColWidth="10.7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">
        <f>E2/D2*100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">
        <f t="shared" ref="F3:F66" si="0">E3/D3*100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">
        <f t="shared" ref="F67:F130" si="4">E67/D67*100</f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">
        <f t="shared" ref="F131:F194" si="8">E131/D131*100</f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6">
        <f t="shared" ref="M131:M194" si="10">(((L131/60)/60)/24)+DATE(1970,1,1)</f>
        <v>42038.25</v>
      </c>
      <c r="N131">
        <v>1425103200</v>
      </c>
      <c r="O131" s="6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6">
        <f t="shared" si="10"/>
        <v>40842.208333333336</v>
      </c>
      <c r="N132">
        <v>1320991200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">
        <f t="shared" ref="F195:F258" si="12">E195/D195*100</f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6">
        <f t="shared" ref="M195:M258" si="14">(((L195/60)/60)/24)+DATE(1970,1,1)</f>
        <v>43198.208333333328</v>
      </c>
      <c r="N195">
        <v>1523509200</v>
      </c>
      <c r="O195" s="6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6">
        <f t="shared" si="14"/>
        <v>42261.208333333328</v>
      </c>
      <c r="N196">
        <v>1443589200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6">
        <f t="shared" si="14"/>
        <v>43310.208333333328</v>
      </c>
      <c r="N197">
        <v>1533445200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6">
        <f t="shared" si="14"/>
        <v>42616.208333333328</v>
      </c>
      <c r="N198">
        <v>1474520400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6">
        <f t="shared" si="14"/>
        <v>42909.208333333328</v>
      </c>
      <c r="N199">
        <v>1499403600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6">
        <f t="shared" si="14"/>
        <v>40396.208333333336</v>
      </c>
      <c r="N200">
        <v>1283576400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6">
        <f t="shared" si="14"/>
        <v>42192.208333333328</v>
      </c>
      <c r="N201">
        <v>1436590800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6">
        <f t="shared" si="14"/>
        <v>40262.208333333336</v>
      </c>
      <c r="N202">
        <v>1270443600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6">
        <f t="shared" si="14"/>
        <v>41845.208333333336</v>
      </c>
      <c r="N203">
        <v>1407819600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6">
        <f t="shared" si="14"/>
        <v>40818.208333333336</v>
      </c>
      <c r="N204">
        <v>1317877200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6">
        <f t="shared" si="14"/>
        <v>42752.25</v>
      </c>
      <c r="N205">
        <v>1484805600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6">
        <f t="shared" si="14"/>
        <v>40636.208333333336</v>
      </c>
      <c r="N206">
        <v>1302670800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6">
        <f t="shared" si="14"/>
        <v>43390.208333333328</v>
      </c>
      <c r="N207">
        <v>1540789200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6">
        <f t="shared" si="14"/>
        <v>40236.25</v>
      </c>
      <c r="N208">
        <v>1268028000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6">
        <f t="shared" si="14"/>
        <v>43340.208333333328</v>
      </c>
      <c r="N209">
        <v>1537160400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6">
        <f t="shared" si="14"/>
        <v>43048.25</v>
      </c>
      <c r="N210">
        <v>1512280800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6">
        <f t="shared" si="14"/>
        <v>42496.208333333328</v>
      </c>
      <c r="N211">
        <v>1463115600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6">
        <f t="shared" si="14"/>
        <v>42797.25</v>
      </c>
      <c r="N212">
        <v>1490850000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6">
        <f t="shared" si="14"/>
        <v>41513.208333333336</v>
      </c>
      <c r="N213">
        <v>1379653200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6">
        <f t="shared" si="14"/>
        <v>43814.25</v>
      </c>
      <c r="N214">
        <v>1580364000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6">
        <f t="shared" si="14"/>
        <v>40488.208333333336</v>
      </c>
      <c r="N215">
        <v>1289714400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6">
        <f t="shared" si="14"/>
        <v>40409.208333333336</v>
      </c>
      <c r="N216">
        <v>1282712400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6">
        <f t="shared" si="14"/>
        <v>43509.25</v>
      </c>
      <c r="N217">
        <v>1550210400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6">
        <f t="shared" si="14"/>
        <v>40869.25</v>
      </c>
      <c r="N218">
        <v>1322114400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6">
        <f t="shared" si="14"/>
        <v>43583.208333333328</v>
      </c>
      <c r="N219">
        <v>1557205200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6">
        <f t="shared" si="14"/>
        <v>40858.25</v>
      </c>
      <c r="N220">
        <v>1323928800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6">
        <f t="shared" si="14"/>
        <v>41137.208333333336</v>
      </c>
      <c r="N221">
        <v>1346130000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6">
        <f t="shared" si="14"/>
        <v>40725.208333333336</v>
      </c>
      <c r="N222">
        <v>1311051600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6">
        <f t="shared" si="14"/>
        <v>41081.208333333336</v>
      </c>
      <c r="N223">
        <v>1340427600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6">
        <f t="shared" si="14"/>
        <v>41914.208333333336</v>
      </c>
      <c r="N224">
        <v>1412312400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6">
        <f t="shared" si="14"/>
        <v>42445.208333333328</v>
      </c>
      <c r="N225">
        <v>1459314000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6">
        <f t="shared" si="14"/>
        <v>41906.208333333336</v>
      </c>
      <c r="N226">
        <v>1415426400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6">
        <f t="shared" si="14"/>
        <v>41762.208333333336</v>
      </c>
      <c r="N227">
        <v>1399093200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6">
        <f t="shared" si="14"/>
        <v>40276.208333333336</v>
      </c>
      <c r="N228">
        <v>1273899600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6">
        <f t="shared" si="14"/>
        <v>42139.208333333328</v>
      </c>
      <c r="N229">
        <v>1432184400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6">
        <f t="shared" si="14"/>
        <v>42613.208333333328</v>
      </c>
      <c r="N230">
        <v>1474779600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6">
        <f t="shared" si="14"/>
        <v>42887.208333333328</v>
      </c>
      <c r="N231">
        <v>1500440400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6">
        <f t="shared" si="14"/>
        <v>43805.25</v>
      </c>
      <c r="N232">
        <v>1575612000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6">
        <f t="shared" si="14"/>
        <v>41415.208333333336</v>
      </c>
      <c r="N233">
        <v>1374123600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6">
        <f t="shared" si="14"/>
        <v>42576.208333333328</v>
      </c>
      <c r="N234">
        <v>1469509200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6">
        <f t="shared" si="14"/>
        <v>40706.208333333336</v>
      </c>
      <c r="N235">
        <v>1309237200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6">
        <f t="shared" si="14"/>
        <v>42969.208333333328</v>
      </c>
      <c r="N236">
        <v>1503982800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6">
        <f t="shared" si="14"/>
        <v>42779.25</v>
      </c>
      <c r="N237">
        <v>1487397600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6">
        <f t="shared" si="14"/>
        <v>43641.208333333328</v>
      </c>
      <c r="N238">
        <v>1562043600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6">
        <f t="shared" si="14"/>
        <v>41754.208333333336</v>
      </c>
      <c r="N239">
        <v>1398574800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6">
        <f t="shared" si="14"/>
        <v>43083.25</v>
      </c>
      <c r="N240">
        <v>1515391200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6">
        <f t="shared" si="14"/>
        <v>42245.208333333328</v>
      </c>
      <c r="N241">
        <v>1441170000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6">
        <f t="shared" si="14"/>
        <v>40396.208333333336</v>
      </c>
      <c r="N242">
        <v>1281157200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6">
        <f t="shared" si="14"/>
        <v>41742.208333333336</v>
      </c>
      <c r="N243">
        <v>1398229200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6">
        <f t="shared" si="14"/>
        <v>42865.208333333328</v>
      </c>
      <c r="N244">
        <v>1495256400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6">
        <f t="shared" si="14"/>
        <v>43163.25</v>
      </c>
      <c r="N245">
        <v>1520402400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6">
        <f t="shared" si="14"/>
        <v>41834.208333333336</v>
      </c>
      <c r="N246">
        <v>1409806800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6">
        <f t="shared" si="14"/>
        <v>41736.208333333336</v>
      </c>
      <c r="N247">
        <v>1396933200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6">
        <f t="shared" si="14"/>
        <v>41491.208333333336</v>
      </c>
      <c r="N248">
        <v>1376024400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6">
        <f t="shared" si="14"/>
        <v>42726.25</v>
      </c>
      <c r="N249">
        <v>1483682400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6">
        <f t="shared" si="14"/>
        <v>42004.25</v>
      </c>
      <c r="N250">
        <v>1420437600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6">
        <f t="shared" si="14"/>
        <v>42006.25</v>
      </c>
      <c r="N251">
        <v>1420783200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6">
        <f t="shared" si="14"/>
        <v>40203.25</v>
      </c>
      <c r="N252">
        <v>1267423200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6">
        <f t="shared" si="14"/>
        <v>41252.25</v>
      </c>
      <c r="N253">
        <v>1355205600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6">
        <f t="shared" si="14"/>
        <v>41572.208333333336</v>
      </c>
      <c r="N254">
        <v>1383109200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6">
        <f t="shared" si="14"/>
        <v>40641.208333333336</v>
      </c>
      <c r="N255">
        <v>1303275600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6">
        <f t="shared" si="14"/>
        <v>42787.25</v>
      </c>
      <c r="N256">
        <v>1487829600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6">
        <f t="shared" si="14"/>
        <v>40590.25</v>
      </c>
      <c r="N257">
        <v>1298268000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6">
        <f t="shared" si="14"/>
        <v>42393.25</v>
      </c>
      <c r="N258">
        <v>1456812000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">
        <f t="shared" ref="F259:F322" si="16">E259/D259*100</f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6">
        <f t="shared" ref="M259:M322" si="18">(((L259/60)/60)/24)+DATE(1970,1,1)</f>
        <v>41338.25</v>
      </c>
      <c r="N259">
        <v>1363669200</v>
      </c>
      <c r="O259" s="6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6">
        <f t="shared" si="18"/>
        <v>42712.25</v>
      </c>
      <c r="N260">
        <v>1482904800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6">
        <f t="shared" si="18"/>
        <v>41251.25</v>
      </c>
      <c r="N261">
        <v>1356588000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6">
        <f t="shared" si="18"/>
        <v>41180.208333333336</v>
      </c>
      <c r="N262">
        <v>1349845200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6">
        <f t="shared" si="18"/>
        <v>40415.208333333336</v>
      </c>
      <c r="N263">
        <v>1283058000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6">
        <f t="shared" si="18"/>
        <v>40638.208333333336</v>
      </c>
      <c r="N264">
        <v>1304226000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6">
        <f t="shared" si="18"/>
        <v>40187.25</v>
      </c>
      <c r="N265">
        <v>1263016800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6">
        <f t="shared" si="18"/>
        <v>41317.25</v>
      </c>
      <c r="N266">
        <v>1362031200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6">
        <f t="shared" si="18"/>
        <v>42372.25</v>
      </c>
      <c r="N267">
        <v>1455602400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6">
        <f t="shared" si="18"/>
        <v>41950.25</v>
      </c>
      <c r="N268">
        <v>1418191200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6">
        <f t="shared" si="18"/>
        <v>41206.208333333336</v>
      </c>
      <c r="N269">
        <v>1352440800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6">
        <f t="shared" si="18"/>
        <v>41186.208333333336</v>
      </c>
      <c r="N270">
        <v>1353304800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6">
        <f t="shared" si="18"/>
        <v>43496.25</v>
      </c>
      <c r="N271">
        <v>1550728800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6">
        <f t="shared" si="18"/>
        <v>40514.25</v>
      </c>
      <c r="N272">
        <v>1291442400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6">
        <f t="shared" si="18"/>
        <v>42345.25</v>
      </c>
      <c r="N273">
        <v>1452146400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6">
        <f t="shared" si="18"/>
        <v>43656.208333333328</v>
      </c>
      <c r="N274">
        <v>1564894800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6">
        <f t="shared" si="18"/>
        <v>42995.208333333328</v>
      </c>
      <c r="N275">
        <v>1505883600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6">
        <f t="shared" si="18"/>
        <v>43045.25</v>
      </c>
      <c r="N276">
        <v>1510380000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6">
        <f t="shared" si="18"/>
        <v>43561.208333333328</v>
      </c>
      <c r="N277">
        <v>1555218000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6">
        <f t="shared" si="18"/>
        <v>41018.208333333336</v>
      </c>
      <c r="N278">
        <v>1335243600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6">
        <f t="shared" si="18"/>
        <v>40378.208333333336</v>
      </c>
      <c r="N279">
        <v>1279688400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6">
        <f t="shared" si="18"/>
        <v>41239.25</v>
      </c>
      <c r="N280">
        <v>1356069600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6">
        <f t="shared" si="18"/>
        <v>43346.208333333328</v>
      </c>
      <c r="N281">
        <v>1536210000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6">
        <f t="shared" si="18"/>
        <v>43060.25</v>
      </c>
      <c r="N282">
        <v>1511762400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6">
        <f t="shared" si="18"/>
        <v>40979.25</v>
      </c>
      <c r="N283">
        <v>1333256400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6">
        <f t="shared" si="18"/>
        <v>42701.25</v>
      </c>
      <c r="N284">
        <v>1480744800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6">
        <f t="shared" si="18"/>
        <v>42520.208333333328</v>
      </c>
      <c r="N285">
        <v>1465016400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6">
        <f t="shared" si="18"/>
        <v>41030.208333333336</v>
      </c>
      <c r="N286">
        <v>1336280400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6">
        <f t="shared" si="18"/>
        <v>42623.208333333328</v>
      </c>
      <c r="N287">
        <v>1476766800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6">
        <f t="shared" si="18"/>
        <v>42697.25</v>
      </c>
      <c r="N288">
        <v>1480485600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6">
        <f t="shared" si="18"/>
        <v>42122.208333333328</v>
      </c>
      <c r="N289">
        <v>1430197200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6">
        <f t="shared" si="18"/>
        <v>40982.208333333336</v>
      </c>
      <c r="N290">
        <v>1331787600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6">
        <f t="shared" si="18"/>
        <v>42219.208333333328</v>
      </c>
      <c r="N291">
        <v>1438837200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6">
        <f t="shared" si="18"/>
        <v>41404.208333333336</v>
      </c>
      <c r="N292">
        <v>1370926800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6">
        <f t="shared" si="18"/>
        <v>40831.208333333336</v>
      </c>
      <c r="N293">
        <v>1319000400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6">
        <f t="shared" si="18"/>
        <v>40984.208333333336</v>
      </c>
      <c r="N294">
        <v>1333429200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6">
        <f t="shared" si="18"/>
        <v>40456.208333333336</v>
      </c>
      <c r="N295">
        <v>1287032400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6">
        <f t="shared" si="18"/>
        <v>43399.208333333328</v>
      </c>
      <c r="N296">
        <v>1541570400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6">
        <f t="shared" si="18"/>
        <v>41562.208333333336</v>
      </c>
      <c r="N297">
        <v>1383976800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6">
        <f t="shared" si="18"/>
        <v>43493.25</v>
      </c>
      <c r="N298">
        <v>1550556000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6">
        <f t="shared" si="18"/>
        <v>41653.25</v>
      </c>
      <c r="N299">
        <v>1390456800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6">
        <f t="shared" si="18"/>
        <v>42426.25</v>
      </c>
      <c r="N300">
        <v>1458018000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6">
        <f t="shared" si="18"/>
        <v>42432.25</v>
      </c>
      <c r="N301">
        <v>1461819600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6">
        <f t="shared" si="18"/>
        <v>42977.208333333328</v>
      </c>
      <c r="N302">
        <v>1504155600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6">
        <f t="shared" si="18"/>
        <v>42061.25</v>
      </c>
      <c r="N303">
        <v>1426395600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6">
        <f t="shared" si="18"/>
        <v>43345.208333333328</v>
      </c>
      <c r="N304">
        <v>1537074000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6">
        <f t="shared" si="18"/>
        <v>42376.25</v>
      </c>
      <c r="N305">
        <v>1452578400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6">
        <f t="shared" si="18"/>
        <v>42589.208333333328</v>
      </c>
      <c r="N306">
        <v>1474088400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6">
        <f t="shared" si="18"/>
        <v>42448.208333333328</v>
      </c>
      <c r="N307">
        <v>1461906000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6">
        <f t="shared" si="18"/>
        <v>42930.208333333328</v>
      </c>
      <c r="N308">
        <v>1500267600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6">
        <f t="shared" si="18"/>
        <v>41066.208333333336</v>
      </c>
      <c r="N309">
        <v>1340686800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6">
        <f t="shared" si="18"/>
        <v>40651.208333333336</v>
      </c>
      <c r="N310">
        <v>1303189200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6">
        <f t="shared" si="18"/>
        <v>40807.208333333336</v>
      </c>
      <c r="N311">
        <v>1318309200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6">
        <f t="shared" si="18"/>
        <v>40277.208333333336</v>
      </c>
      <c r="N312">
        <v>1272171600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6">
        <f t="shared" si="18"/>
        <v>40590.25</v>
      </c>
      <c r="N313">
        <v>1298872800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6">
        <f t="shared" si="18"/>
        <v>41572.208333333336</v>
      </c>
      <c r="N314">
        <v>1383282000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6">
        <f t="shared" si="18"/>
        <v>40966.25</v>
      </c>
      <c r="N315">
        <v>1330495200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6">
        <f t="shared" si="18"/>
        <v>43536.208333333328</v>
      </c>
      <c r="N316">
        <v>1552798800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6">
        <f t="shared" si="18"/>
        <v>41783.208333333336</v>
      </c>
      <c r="N317">
        <v>1403413200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6">
        <f t="shared" si="18"/>
        <v>43788.25</v>
      </c>
      <c r="N318">
        <v>1574229600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6">
        <f t="shared" si="18"/>
        <v>42869.208333333328</v>
      </c>
      <c r="N319">
        <v>1495861200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6">
        <f t="shared" si="18"/>
        <v>41684.25</v>
      </c>
      <c r="N320">
        <v>1392530400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6">
        <f t="shared" si="18"/>
        <v>40402.208333333336</v>
      </c>
      <c r="N321">
        <v>1283662800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6">
        <f t="shared" si="18"/>
        <v>40673.208333333336</v>
      </c>
      <c r="N322">
        <v>1305781200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">
        <f t="shared" ref="F323:F386" si="20">E323/D323*100</f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6">
        <f t="shared" ref="M323:M386" si="22">(((L323/60)/60)/24)+DATE(1970,1,1)</f>
        <v>40634.208333333336</v>
      </c>
      <c r="N323">
        <v>1302325200</v>
      </c>
      <c r="O323" s="6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6">
        <f t="shared" si="22"/>
        <v>40507.25</v>
      </c>
      <c r="N324">
        <v>1291788000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6">
        <f t="shared" si="22"/>
        <v>41725.208333333336</v>
      </c>
      <c r="N325">
        <v>1396069200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6">
        <f t="shared" si="22"/>
        <v>42176.208333333328</v>
      </c>
      <c r="N326">
        <v>1435899600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6">
        <f t="shared" si="22"/>
        <v>43267.208333333328</v>
      </c>
      <c r="N327">
        <v>1531112400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6">
        <f t="shared" si="22"/>
        <v>42364.25</v>
      </c>
      <c r="N328">
        <v>1451628000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6">
        <f t="shared" si="22"/>
        <v>43705.208333333328</v>
      </c>
      <c r="N329">
        <v>1567314000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6">
        <f t="shared" si="22"/>
        <v>43434.25</v>
      </c>
      <c r="N330">
        <v>1544508000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6">
        <f t="shared" si="22"/>
        <v>42716.25</v>
      </c>
      <c r="N331">
        <v>1482472800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6">
        <f t="shared" si="22"/>
        <v>43077.25</v>
      </c>
      <c r="N332">
        <v>1512799200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6">
        <f t="shared" si="22"/>
        <v>40896.25</v>
      </c>
      <c r="N333">
        <v>1324360800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6">
        <f t="shared" si="22"/>
        <v>41361.208333333336</v>
      </c>
      <c r="N334">
        <v>1364533200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6">
        <f t="shared" si="22"/>
        <v>43424.25</v>
      </c>
      <c r="N335">
        <v>1545112800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6">
        <f t="shared" si="22"/>
        <v>43110.25</v>
      </c>
      <c r="N336">
        <v>1516168800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6">
        <f t="shared" si="22"/>
        <v>43784.25</v>
      </c>
      <c r="N337">
        <v>1574920800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6">
        <f t="shared" si="22"/>
        <v>40527.25</v>
      </c>
      <c r="N338">
        <v>1292479200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6">
        <f t="shared" si="22"/>
        <v>43780.25</v>
      </c>
      <c r="N339">
        <v>1573538400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6">
        <f t="shared" si="22"/>
        <v>40821.208333333336</v>
      </c>
      <c r="N340">
        <v>1320382800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6">
        <f t="shared" si="22"/>
        <v>42949.208333333328</v>
      </c>
      <c r="N341">
        <v>1502859600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6">
        <f t="shared" si="22"/>
        <v>40889.25</v>
      </c>
      <c r="N342">
        <v>1323756000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6">
        <f t="shared" si="22"/>
        <v>42244.208333333328</v>
      </c>
      <c r="N343">
        <v>1441342800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6">
        <f t="shared" si="22"/>
        <v>41475.208333333336</v>
      </c>
      <c r="N344">
        <v>1375333200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6">
        <f t="shared" si="22"/>
        <v>41597.25</v>
      </c>
      <c r="N345">
        <v>1389420000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6">
        <f t="shared" si="22"/>
        <v>43122.25</v>
      </c>
      <c r="N346">
        <v>1520056800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6">
        <f t="shared" si="22"/>
        <v>42194.208333333328</v>
      </c>
      <c r="N347">
        <v>1436504400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6">
        <f t="shared" si="22"/>
        <v>42971.208333333328</v>
      </c>
      <c r="N348">
        <v>1508302800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6">
        <f t="shared" si="22"/>
        <v>42046.25</v>
      </c>
      <c r="N349">
        <v>1425708000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6">
        <f t="shared" si="22"/>
        <v>42782.25</v>
      </c>
      <c r="N350">
        <v>1488348000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6">
        <f t="shared" si="22"/>
        <v>42930.208333333328</v>
      </c>
      <c r="N351">
        <v>1502600400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6">
        <f t="shared" si="22"/>
        <v>42144.208333333328</v>
      </c>
      <c r="N352">
        <v>1433653200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6">
        <f t="shared" si="22"/>
        <v>42240.208333333328</v>
      </c>
      <c r="N353">
        <v>1441602000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6">
        <f t="shared" si="22"/>
        <v>42315.25</v>
      </c>
      <c r="N354">
        <v>1447567200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6">
        <f t="shared" si="22"/>
        <v>43651.208333333328</v>
      </c>
      <c r="N355">
        <v>1562389200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6">
        <f t="shared" si="22"/>
        <v>41520.208333333336</v>
      </c>
      <c r="N356">
        <v>1378789200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6">
        <f t="shared" si="22"/>
        <v>42757.25</v>
      </c>
      <c r="N357">
        <v>1488520800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6">
        <f t="shared" si="22"/>
        <v>40922.25</v>
      </c>
      <c r="N358">
        <v>1327298400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6">
        <f t="shared" si="22"/>
        <v>42250.208333333328</v>
      </c>
      <c r="N359">
        <v>1443416400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6">
        <f t="shared" si="22"/>
        <v>43322.208333333328</v>
      </c>
      <c r="N360">
        <v>1534136400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6">
        <f t="shared" si="22"/>
        <v>40782.208333333336</v>
      </c>
      <c r="N361">
        <v>1315026000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6">
        <f t="shared" si="22"/>
        <v>40544.25</v>
      </c>
      <c r="N362">
        <v>1295071200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6">
        <f t="shared" si="22"/>
        <v>43015.208333333328</v>
      </c>
      <c r="N363">
        <v>1509426000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6">
        <f t="shared" si="22"/>
        <v>40570.25</v>
      </c>
      <c r="N364">
        <v>1299391200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6">
        <f t="shared" si="22"/>
        <v>40904.25</v>
      </c>
      <c r="N365">
        <v>1325052000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6">
        <f t="shared" si="22"/>
        <v>43164.25</v>
      </c>
      <c r="N366">
        <v>1522818000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6">
        <f t="shared" si="22"/>
        <v>42733.25</v>
      </c>
      <c r="N367">
        <v>1485324000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6">
        <f t="shared" si="22"/>
        <v>40546.25</v>
      </c>
      <c r="N368">
        <v>1294120800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6">
        <f t="shared" si="22"/>
        <v>41930.208333333336</v>
      </c>
      <c r="N369">
        <v>1415685600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6">
        <f t="shared" si="22"/>
        <v>40464.208333333336</v>
      </c>
      <c r="N370">
        <v>1288933200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6">
        <f t="shared" si="22"/>
        <v>41308.25</v>
      </c>
      <c r="N371">
        <v>1363237200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6">
        <f t="shared" si="22"/>
        <v>43570.208333333328</v>
      </c>
      <c r="N372">
        <v>1555822800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6">
        <f t="shared" si="22"/>
        <v>42043.25</v>
      </c>
      <c r="N373">
        <v>1427778000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6">
        <f t="shared" si="22"/>
        <v>42012.25</v>
      </c>
      <c r="N374">
        <v>1422424800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6">
        <f t="shared" si="22"/>
        <v>42964.208333333328</v>
      </c>
      <c r="N375">
        <v>1503637200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6">
        <f t="shared" si="22"/>
        <v>43476.25</v>
      </c>
      <c r="N376">
        <v>1547618400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6">
        <f t="shared" si="22"/>
        <v>42293.208333333328</v>
      </c>
      <c r="N377">
        <v>1449900000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6">
        <f t="shared" si="22"/>
        <v>41826.208333333336</v>
      </c>
      <c r="N378">
        <v>1405141200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6">
        <f t="shared" si="22"/>
        <v>43760.208333333328</v>
      </c>
      <c r="N379">
        <v>1572933600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6">
        <f t="shared" si="22"/>
        <v>43241.208333333328</v>
      </c>
      <c r="N380">
        <v>1530162000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6">
        <f t="shared" si="22"/>
        <v>40843.208333333336</v>
      </c>
      <c r="N381">
        <v>1320904800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6">
        <f t="shared" si="22"/>
        <v>41448.208333333336</v>
      </c>
      <c r="N382">
        <v>1372395600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6">
        <f t="shared" si="22"/>
        <v>42163.208333333328</v>
      </c>
      <c r="N383">
        <v>1437714000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6">
        <f t="shared" si="22"/>
        <v>43024.208333333328</v>
      </c>
      <c r="N384">
        <v>1509771600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6">
        <f t="shared" si="22"/>
        <v>43509.25</v>
      </c>
      <c r="N385">
        <v>1550556000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6">
        <f t="shared" si="22"/>
        <v>42776.25</v>
      </c>
      <c r="N386">
        <v>1489039200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">
        <f t="shared" ref="F387:F450" si="24">E387/D387*100</f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6">
        <f t="shared" ref="M387:M450" si="26">(((L387/60)/60)/24)+DATE(1970,1,1)</f>
        <v>43553.208333333328</v>
      </c>
      <c r="N387">
        <v>1556600400</v>
      </c>
      <c r="O387" s="6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6">
        <f t="shared" si="26"/>
        <v>40355.208333333336</v>
      </c>
      <c r="N388">
        <v>1278565200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6">
        <f t="shared" si="26"/>
        <v>41072.208333333336</v>
      </c>
      <c r="N389">
        <v>1339909200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6">
        <f t="shared" si="26"/>
        <v>40912.25</v>
      </c>
      <c r="N390">
        <v>1325829600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6">
        <f t="shared" si="26"/>
        <v>40479.208333333336</v>
      </c>
      <c r="N391">
        <v>1290578400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6">
        <f t="shared" si="26"/>
        <v>41530.208333333336</v>
      </c>
      <c r="N392">
        <v>1380344400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6">
        <f t="shared" si="26"/>
        <v>41653.25</v>
      </c>
      <c r="N393">
        <v>1389852000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6">
        <f t="shared" si="26"/>
        <v>40549.25</v>
      </c>
      <c r="N394">
        <v>1294466400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6">
        <f t="shared" si="26"/>
        <v>42933.208333333328</v>
      </c>
      <c r="N395">
        <v>1500354000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6">
        <f t="shared" si="26"/>
        <v>41484.208333333336</v>
      </c>
      <c r="N396">
        <v>1375938000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6">
        <f t="shared" si="26"/>
        <v>40885.25</v>
      </c>
      <c r="N397">
        <v>1323410400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6">
        <f t="shared" si="26"/>
        <v>43378.208333333328</v>
      </c>
      <c r="N398">
        <v>1539406800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6">
        <f t="shared" si="26"/>
        <v>41417.208333333336</v>
      </c>
      <c r="N399">
        <v>1369803600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6">
        <f t="shared" si="26"/>
        <v>43228.208333333328</v>
      </c>
      <c r="N400">
        <v>1525928400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6">
        <f t="shared" si="26"/>
        <v>40576.25</v>
      </c>
      <c r="N401">
        <v>1297231200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6">
        <f t="shared" si="26"/>
        <v>41502.208333333336</v>
      </c>
      <c r="N402">
        <v>1378530000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6">
        <f t="shared" si="26"/>
        <v>43765.208333333328</v>
      </c>
      <c r="N403">
        <v>1572152400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6">
        <f t="shared" si="26"/>
        <v>40914.25</v>
      </c>
      <c r="N404">
        <v>1329890400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6">
        <f t="shared" si="26"/>
        <v>40310.208333333336</v>
      </c>
      <c r="N405">
        <v>1276750800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6">
        <f t="shared" si="26"/>
        <v>43053.25</v>
      </c>
      <c r="N406">
        <v>1510898400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6">
        <f t="shared" si="26"/>
        <v>43255.208333333328</v>
      </c>
      <c r="N407">
        <v>1532408400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6">
        <f t="shared" si="26"/>
        <v>41304.25</v>
      </c>
      <c r="N408">
        <v>1360562400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6">
        <f t="shared" si="26"/>
        <v>43751.208333333328</v>
      </c>
      <c r="N409">
        <v>1571547600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6">
        <f t="shared" si="26"/>
        <v>42541.208333333328</v>
      </c>
      <c r="N410">
        <v>1468126800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6">
        <f t="shared" si="26"/>
        <v>42843.208333333328</v>
      </c>
      <c r="N411">
        <v>1492837200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6">
        <f t="shared" si="26"/>
        <v>42122.208333333328</v>
      </c>
      <c r="N412">
        <v>1430197200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6">
        <f t="shared" si="26"/>
        <v>42884.208333333328</v>
      </c>
      <c r="N413">
        <v>1496206800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6">
        <f t="shared" si="26"/>
        <v>41642.25</v>
      </c>
      <c r="N414">
        <v>1389592800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6">
        <f t="shared" si="26"/>
        <v>43431.25</v>
      </c>
      <c r="N415">
        <v>1545631200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6">
        <f t="shared" si="26"/>
        <v>40288.208333333336</v>
      </c>
      <c r="N416">
        <v>1272430800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6">
        <f t="shared" si="26"/>
        <v>40921.25</v>
      </c>
      <c r="N417">
        <v>1327903200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6">
        <f t="shared" si="26"/>
        <v>40560.25</v>
      </c>
      <c r="N418">
        <v>1296021600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6">
        <f t="shared" si="26"/>
        <v>43407.208333333328</v>
      </c>
      <c r="N419">
        <v>1543298400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6">
        <f t="shared" si="26"/>
        <v>41035.208333333336</v>
      </c>
      <c r="N420">
        <v>1336366800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6">
        <f t="shared" si="26"/>
        <v>40899.25</v>
      </c>
      <c r="N421">
        <v>1325052000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6">
        <f t="shared" si="26"/>
        <v>42911.208333333328</v>
      </c>
      <c r="N422">
        <v>1499576400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6">
        <f t="shared" si="26"/>
        <v>42915.208333333328</v>
      </c>
      <c r="N423">
        <v>1501304400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6">
        <f t="shared" si="26"/>
        <v>40285.208333333336</v>
      </c>
      <c r="N424">
        <v>1273208400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6">
        <f t="shared" si="26"/>
        <v>40808.208333333336</v>
      </c>
      <c r="N425">
        <v>1316840400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6">
        <f t="shared" si="26"/>
        <v>43208.208333333328</v>
      </c>
      <c r="N426">
        <v>1524546000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6">
        <f t="shared" si="26"/>
        <v>42213.208333333328</v>
      </c>
      <c r="N427">
        <v>1438578000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6">
        <f t="shared" si="26"/>
        <v>41332.25</v>
      </c>
      <c r="N428">
        <v>1362549600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6">
        <f t="shared" si="26"/>
        <v>41895.208333333336</v>
      </c>
      <c r="N429">
        <v>1413349200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6">
        <f t="shared" si="26"/>
        <v>40585.25</v>
      </c>
      <c r="N430">
        <v>1298008800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6">
        <f t="shared" si="26"/>
        <v>41680.25</v>
      </c>
      <c r="N431">
        <v>1394427600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6">
        <f t="shared" si="26"/>
        <v>43737.208333333328</v>
      </c>
      <c r="N432">
        <v>1572670800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6">
        <f t="shared" si="26"/>
        <v>43273.208333333328</v>
      </c>
      <c r="N433">
        <v>1531112400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6">
        <f t="shared" si="26"/>
        <v>41761.208333333336</v>
      </c>
      <c r="N434">
        <v>1400734800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6">
        <f t="shared" si="26"/>
        <v>41603.25</v>
      </c>
      <c r="N435">
        <v>1386741600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6">
        <f t="shared" si="26"/>
        <v>42705.25</v>
      </c>
      <c r="N436">
        <v>1481781600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6">
        <f t="shared" si="26"/>
        <v>41988.25</v>
      </c>
      <c r="N437">
        <v>1419660000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6">
        <f t="shared" si="26"/>
        <v>43575.208333333328</v>
      </c>
      <c r="N438">
        <v>1555822800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6">
        <f t="shared" si="26"/>
        <v>42260.208333333328</v>
      </c>
      <c r="N439">
        <v>1442379600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6">
        <f t="shared" si="26"/>
        <v>41337.25</v>
      </c>
      <c r="N440">
        <v>1364965200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6">
        <f t="shared" si="26"/>
        <v>42680.208333333328</v>
      </c>
      <c r="N441">
        <v>1479016800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6">
        <f t="shared" si="26"/>
        <v>42916.208333333328</v>
      </c>
      <c r="N442">
        <v>1499662800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6">
        <f t="shared" si="26"/>
        <v>41025.208333333336</v>
      </c>
      <c r="N443">
        <v>1337835600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6">
        <f t="shared" si="26"/>
        <v>42980.208333333328</v>
      </c>
      <c r="N444">
        <v>1505710800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6">
        <f t="shared" si="26"/>
        <v>40451.208333333336</v>
      </c>
      <c r="N445">
        <v>1287464400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6">
        <f t="shared" si="26"/>
        <v>40748.208333333336</v>
      </c>
      <c r="N446">
        <v>1311656400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6">
        <f t="shared" si="26"/>
        <v>40515.25</v>
      </c>
      <c r="N447">
        <v>1293170400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6">
        <f t="shared" si="26"/>
        <v>41261.25</v>
      </c>
      <c r="N448">
        <v>1355983200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6">
        <f t="shared" si="26"/>
        <v>43088.25</v>
      </c>
      <c r="N449">
        <v>1515045600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6">
        <f t="shared" si="26"/>
        <v>41378.208333333336</v>
      </c>
      <c r="N450">
        <v>1366088400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">
        <f t="shared" ref="F451:F514" si="28">E451/D451*100</f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6">
        <f t="shared" ref="M451:M514" si="30">(((L451/60)/60)/24)+DATE(1970,1,1)</f>
        <v>43530.25</v>
      </c>
      <c r="N451">
        <v>1553317200</v>
      </c>
      <c r="O451" s="6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6">
        <f t="shared" si="30"/>
        <v>43394.208333333328</v>
      </c>
      <c r="N452">
        <v>1542088800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6">
        <f t="shared" si="30"/>
        <v>42935.208333333328</v>
      </c>
      <c r="N453">
        <v>1503118800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6">
        <f t="shared" si="30"/>
        <v>40365.208333333336</v>
      </c>
      <c r="N454">
        <v>1278478800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6">
        <f t="shared" si="30"/>
        <v>42705.25</v>
      </c>
      <c r="N455">
        <v>1484114400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6">
        <f t="shared" si="30"/>
        <v>41568.208333333336</v>
      </c>
      <c r="N456">
        <v>1385445600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6">
        <f t="shared" si="30"/>
        <v>40809.208333333336</v>
      </c>
      <c r="N457">
        <v>1318741200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6">
        <f t="shared" si="30"/>
        <v>43141.25</v>
      </c>
      <c r="N458">
        <v>1518242400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6">
        <f t="shared" si="30"/>
        <v>42657.208333333328</v>
      </c>
      <c r="N459">
        <v>1476594000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6">
        <f t="shared" si="30"/>
        <v>40265.208333333336</v>
      </c>
      <c r="N460">
        <v>1273554000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6">
        <f t="shared" si="30"/>
        <v>42001.25</v>
      </c>
      <c r="N461">
        <v>1421906400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6">
        <f t="shared" si="30"/>
        <v>40399.208333333336</v>
      </c>
      <c r="N462">
        <v>1281589200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6">
        <f t="shared" si="30"/>
        <v>41757.208333333336</v>
      </c>
      <c r="N463">
        <v>1400389200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6">
        <f t="shared" si="30"/>
        <v>41304.25</v>
      </c>
      <c r="N464">
        <v>1362808800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6">
        <f t="shared" si="30"/>
        <v>41639.25</v>
      </c>
      <c r="N465">
        <v>1388815200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6">
        <f t="shared" si="30"/>
        <v>43142.25</v>
      </c>
      <c r="N466">
        <v>1519538400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6">
        <f t="shared" si="30"/>
        <v>43127.25</v>
      </c>
      <c r="N467">
        <v>1517810400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6">
        <f t="shared" si="30"/>
        <v>41409.208333333336</v>
      </c>
      <c r="N468">
        <v>1370581200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6">
        <f t="shared" si="30"/>
        <v>42331.25</v>
      </c>
      <c r="N469">
        <v>1448863200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6">
        <f t="shared" si="30"/>
        <v>43569.208333333328</v>
      </c>
      <c r="N470">
        <v>1556600400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6">
        <f t="shared" si="30"/>
        <v>42142.208333333328</v>
      </c>
      <c r="N471">
        <v>1432098000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6">
        <f t="shared" si="30"/>
        <v>42716.25</v>
      </c>
      <c r="N472">
        <v>1482127200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6">
        <f t="shared" si="30"/>
        <v>41031.208333333336</v>
      </c>
      <c r="N473">
        <v>1335934800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6">
        <f t="shared" si="30"/>
        <v>43535.208333333328</v>
      </c>
      <c r="N474">
        <v>1556946000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6">
        <f t="shared" si="30"/>
        <v>43277.208333333328</v>
      </c>
      <c r="N475">
        <v>1530075600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6">
        <f t="shared" si="30"/>
        <v>41989.25</v>
      </c>
      <c r="N476">
        <v>1418796000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6">
        <f t="shared" si="30"/>
        <v>41450.208333333336</v>
      </c>
      <c r="N477">
        <v>1372482000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6">
        <f t="shared" si="30"/>
        <v>43322.208333333328</v>
      </c>
      <c r="N478">
        <v>1534395600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6">
        <f t="shared" si="30"/>
        <v>40720.208333333336</v>
      </c>
      <c r="N479">
        <v>1311397200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6">
        <f t="shared" si="30"/>
        <v>42072.208333333328</v>
      </c>
      <c r="N480">
        <v>1426914000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6">
        <f t="shared" si="30"/>
        <v>42945.208333333328</v>
      </c>
      <c r="N481">
        <v>1501477200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6">
        <f t="shared" si="30"/>
        <v>40248.25</v>
      </c>
      <c r="N482">
        <v>1269061200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6">
        <f t="shared" si="30"/>
        <v>41913.208333333336</v>
      </c>
      <c r="N483">
        <v>1415772000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6">
        <f t="shared" si="30"/>
        <v>40963.25</v>
      </c>
      <c r="N484">
        <v>1331013600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6">
        <f t="shared" si="30"/>
        <v>43811.25</v>
      </c>
      <c r="N485">
        <v>1576735200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6">
        <f t="shared" si="30"/>
        <v>41855.208333333336</v>
      </c>
      <c r="N486">
        <v>1411362000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6">
        <f t="shared" si="30"/>
        <v>43626.208333333328</v>
      </c>
      <c r="N487">
        <v>1563685200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6">
        <f t="shared" si="30"/>
        <v>43168.25</v>
      </c>
      <c r="N488">
        <v>1521867600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6">
        <f t="shared" si="30"/>
        <v>42845.208333333328</v>
      </c>
      <c r="N489">
        <v>1495515600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6">
        <f t="shared" si="30"/>
        <v>42403.25</v>
      </c>
      <c r="N490">
        <v>1455948000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6">
        <f t="shared" si="30"/>
        <v>40406.208333333336</v>
      </c>
      <c r="N491">
        <v>1282366800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6">
        <f t="shared" si="30"/>
        <v>43786.25</v>
      </c>
      <c r="N492">
        <v>1574575200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6">
        <f t="shared" si="30"/>
        <v>41456.208333333336</v>
      </c>
      <c r="N493">
        <v>1374901200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6">
        <f t="shared" si="30"/>
        <v>40336.208333333336</v>
      </c>
      <c r="N494">
        <v>1278910800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6">
        <f t="shared" si="30"/>
        <v>43645.208333333328</v>
      </c>
      <c r="N495">
        <v>1562907600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6">
        <f t="shared" si="30"/>
        <v>40990.208333333336</v>
      </c>
      <c r="N496">
        <v>1332478800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6">
        <f t="shared" si="30"/>
        <v>41800.208333333336</v>
      </c>
      <c r="N497">
        <v>1402722000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6">
        <f t="shared" si="30"/>
        <v>42876.208333333328</v>
      </c>
      <c r="N498">
        <v>1496811600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6">
        <f t="shared" si="30"/>
        <v>42724.25</v>
      </c>
      <c r="N499">
        <v>1482213600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6">
        <f t="shared" si="30"/>
        <v>42005.25</v>
      </c>
      <c r="N500">
        <v>1420264800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6">
        <f t="shared" si="30"/>
        <v>42444.208333333328</v>
      </c>
      <c r="N501">
        <v>1458450000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6">
        <f t="shared" si="30"/>
        <v>41395.208333333336</v>
      </c>
      <c r="N502">
        <v>1369803600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6">
        <f t="shared" si="30"/>
        <v>41345.208333333336</v>
      </c>
      <c r="N503">
        <v>1363237200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6">
        <f t="shared" si="30"/>
        <v>41117.208333333336</v>
      </c>
      <c r="N504">
        <v>1345870800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6">
        <f t="shared" si="30"/>
        <v>42186.208333333328</v>
      </c>
      <c r="N505">
        <v>1437454800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6">
        <f t="shared" si="30"/>
        <v>42142.208333333328</v>
      </c>
      <c r="N506">
        <v>1432011600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6">
        <f t="shared" si="30"/>
        <v>41341.25</v>
      </c>
      <c r="N507">
        <v>1366347600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6">
        <f t="shared" si="30"/>
        <v>43062.25</v>
      </c>
      <c r="N508">
        <v>1512885600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6">
        <f t="shared" si="30"/>
        <v>41373.208333333336</v>
      </c>
      <c r="N509">
        <v>1369717200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6">
        <f t="shared" si="30"/>
        <v>43310.208333333328</v>
      </c>
      <c r="N510">
        <v>1534654800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6">
        <f t="shared" si="30"/>
        <v>41034.208333333336</v>
      </c>
      <c r="N511">
        <v>1337058000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6">
        <f t="shared" si="30"/>
        <v>43251.208333333328</v>
      </c>
      <c r="N512">
        <v>1529816400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6">
        <f t="shared" si="30"/>
        <v>43671.208333333328</v>
      </c>
      <c r="N513">
        <v>1564894800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6">
        <f t="shared" si="30"/>
        <v>41825.208333333336</v>
      </c>
      <c r="N514">
        <v>1404622800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">
        <f t="shared" ref="F515:F578" si="32">E515/D515*100</f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6">
        <f t="shared" ref="M515:M578" si="34">(((L515/60)/60)/24)+DATE(1970,1,1)</f>
        <v>40430.208333333336</v>
      </c>
      <c r="N515">
        <v>1284181200</v>
      </c>
      <c r="O515" s="6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6">
        <f t="shared" si="34"/>
        <v>41614.25</v>
      </c>
      <c r="N516">
        <v>1386741600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6">
        <f t="shared" si="34"/>
        <v>40900.25</v>
      </c>
      <c r="N517">
        <v>1324792800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6">
        <f t="shared" si="34"/>
        <v>40396.208333333336</v>
      </c>
      <c r="N518">
        <v>1284354000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6">
        <f t="shared" si="34"/>
        <v>42860.208333333328</v>
      </c>
      <c r="N519">
        <v>1494392400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6">
        <f t="shared" si="34"/>
        <v>43154.25</v>
      </c>
      <c r="N520">
        <v>1519538400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6">
        <f t="shared" si="34"/>
        <v>42012.25</v>
      </c>
      <c r="N521">
        <v>1421906400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6">
        <f t="shared" si="34"/>
        <v>43574.208333333328</v>
      </c>
      <c r="N522">
        <v>1555909200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6">
        <f t="shared" si="34"/>
        <v>42605.208333333328</v>
      </c>
      <c r="N523">
        <v>1472446800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6">
        <f t="shared" si="34"/>
        <v>41093.208333333336</v>
      </c>
      <c r="N524">
        <v>1342328400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6">
        <f t="shared" si="34"/>
        <v>40241.25</v>
      </c>
      <c r="N525">
        <v>1268114400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6">
        <f t="shared" si="34"/>
        <v>40294.208333333336</v>
      </c>
      <c r="N526">
        <v>1273381200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6">
        <f t="shared" si="34"/>
        <v>40505.25</v>
      </c>
      <c r="N527">
        <v>1290837600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6">
        <f t="shared" si="34"/>
        <v>42364.25</v>
      </c>
      <c r="N528">
        <v>1454306400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6">
        <f t="shared" si="34"/>
        <v>42405.25</v>
      </c>
      <c r="N529">
        <v>1457762400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6">
        <f t="shared" si="34"/>
        <v>41601.25</v>
      </c>
      <c r="N530">
        <v>1389074400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6">
        <f t="shared" si="34"/>
        <v>41769.208333333336</v>
      </c>
      <c r="N531">
        <v>1402117200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6">
        <f t="shared" si="34"/>
        <v>40421.208333333336</v>
      </c>
      <c r="N532">
        <v>1284440400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6">
        <f t="shared" si="34"/>
        <v>41589.25</v>
      </c>
      <c r="N533">
        <v>1388988000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6">
        <f t="shared" si="34"/>
        <v>43125.25</v>
      </c>
      <c r="N534">
        <v>1516946400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6">
        <f t="shared" si="34"/>
        <v>41479.208333333336</v>
      </c>
      <c r="N535">
        <v>1377752400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6">
        <f t="shared" si="34"/>
        <v>43329.208333333328</v>
      </c>
      <c r="N536">
        <v>1534568400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6">
        <f t="shared" si="34"/>
        <v>43259.208333333328</v>
      </c>
      <c r="N537">
        <v>1528606800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6">
        <f t="shared" si="34"/>
        <v>40414.208333333336</v>
      </c>
      <c r="N538">
        <v>1284872400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6">
        <f t="shared" si="34"/>
        <v>43342.208333333328</v>
      </c>
      <c r="N539">
        <v>1537592400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6">
        <f t="shared" si="34"/>
        <v>41539.208333333336</v>
      </c>
      <c r="N540">
        <v>1381208400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6">
        <f t="shared" si="34"/>
        <v>43647.208333333328</v>
      </c>
      <c r="N541">
        <v>1562475600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6">
        <f t="shared" si="34"/>
        <v>43225.208333333328</v>
      </c>
      <c r="N542">
        <v>1527397200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6">
        <f t="shared" si="34"/>
        <v>42165.208333333328</v>
      </c>
      <c r="N543">
        <v>1436158800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6">
        <f t="shared" si="34"/>
        <v>42391.25</v>
      </c>
      <c r="N544">
        <v>1456034400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6">
        <f t="shared" si="34"/>
        <v>41528.208333333336</v>
      </c>
      <c r="N545">
        <v>1380171600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6">
        <f t="shared" si="34"/>
        <v>42377.25</v>
      </c>
      <c r="N546">
        <v>1453356000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6">
        <f t="shared" si="34"/>
        <v>43824.25</v>
      </c>
      <c r="N547">
        <v>1578981600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6">
        <f t="shared" si="34"/>
        <v>43360.208333333328</v>
      </c>
      <c r="N548">
        <v>1537419600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6">
        <f t="shared" si="34"/>
        <v>42029.25</v>
      </c>
      <c r="N549">
        <v>1423202400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6">
        <f t="shared" si="34"/>
        <v>42461.208333333328</v>
      </c>
      <c r="N550">
        <v>1460610000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6">
        <f t="shared" si="34"/>
        <v>41422.208333333336</v>
      </c>
      <c r="N551">
        <v>1370494800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6">
        <f t="shared" si="34"/>
        <v>40968.25</v>
      </c>
      <c r="N552">
        <v>1332306000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6">
        <f t="shared" si="34"/>
        <v>41993.25</v>
      </c>
      <c r="N553">
        <v>1422511200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6">
        <f t="shared" si="34"/>
        <v>42700.25</v>
      </c>
      <c r="N554">
        <v>1480312800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6">
        <f t="shared" si="34"/>
        <v>40545.25</v>
      </c>
      <c r="N555">
        <v>1294034400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6">
        <f t="shared" si="34"/>
        <v>42723.25</v>
      </c>
      <c r="N556">
        <v>1482645600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6">
        <f t="shared" si="34"/>
        <v>41731.208333333336</v>
      </c>
      <c r="N557">
        <v>1399093200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6">
        <f t="shared" si="34"/>
        <v>40792.208333333336</v>
      </c>
      <c r="N558">
        <v>1315890000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6">
        <f t="shared" si="34"/>
        <v>42279.208333333328</v>
      </c>
      <c r="N559">
        <v>1444021200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6">
        <f t="shared" si="34"/>
        <v>42424.25</v>
      </c>
      <c r="N560">
        <v>1460005200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6">
        <f t="shared" si="34"/>
        <v>42584.208333333328</v>
      </c>
      <c r="N561">
        <v>1470718800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6">
        <f t="shared" si="34"/>
        <v>40865.25</v>
      </c>
      <c r="N562">
        <v>1325052000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6">
        <f t="shared" si="34"/>
        <v>40833.208333333336</v>
      </c>
      <c r="N563">
        <v>1319000400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6">
        <f t="shared" si="34"/>
        <v>43536.208333333328</v>
      </c>
      <c r="N564">
        <v>1552539600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6">
        <f t="shared" si="34"/>
        <v>43417.25</v>
      </c>
      <c r="N565">
        <v>1543816800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6">
        <f t="shared" si="34"/>
        <v>42078.208333333328</v>
      </c>
      <c r="N566">
        <v>1427086800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6">
        <f t="shared" si="34"/>
        <v>40862.25</v>
      </c>
      <c r="N567">
        <v>1323064800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6">
        <f t="shared" si="34"/>
        <v>42424.25</v>
      </c>
      <c r="N568">
        <v>1458277200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6">
        <f t="shared" si="34"/>
        <v>41830.208333333336</v>
      </c>
      <c r="N569">
        <v>1405141200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6">
        <f t="shared" si="34"/>
        <v>40374.208333333336</v>
      </c>
      <c r="N570">
        <v>1283058000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6">
        <f t="shared" si="34"/>
        <v>40554.25</v>
      </c>
      <c r="N571">
        <v>1295762400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6">
        <f t="shared" si="34"/>
        <v>41993.25</v>
      </c>
      <c r="N572">
        <v>1419573600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6">
        <f t="shared" si="34"/>
        <v>42174.208333333328</v>
      </c>
      <c r="N573">
        <v>1438750800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6">
        <f t="shared" si="34"/>
        <v>42275.208333333328</v>
      </c>
      <c r="N574">
        <v>1444798800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6">
        <f t="shared" si="34"/>
        <v>41761.208333333336</v>
      </c>
      <c r="N575">
        <v>1399179600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6">
        <f t="shared" si="34"/>
        <v>43806.25</v>
      </c>
      <c r="N576">
        <v>1576562400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6">
        <f t="shared" si="34"/>
        <v>41779.208333333336</v>
      </c>
      <c r="N577">
        <v>1400821200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6">
        <f t="shared" si="34"/>
        <v>43040.208333333328</v>
      </c>
      <c r="N578">
        <v>1510984800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">
        <f t="shared" ref="F579:F642" si="36">E579/D579*100</f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6">
        <f t="shared" ref="M579:M642" si="38">(((L579/60)/60)/24)+DATE(1970,1,1)</f>
        <v>40613.25</v>
      </c>
      <c r="N579">
        <v>1302066000</v>
      </c>
      <c r="O579" s="6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6">
        <f t="shared" si="38"/>
        <v>40878.25</v>
      </c>
      <c r="N580">
        <v>1322978400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6">
        <f t="shared" si="38"/>
        <v>40762.208333333336</v>
      </c>
      <c r="N581">
        <v>1313730000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6">
        <f t="shared" si="38"/>
        <v>41696.25</v>
      </c>
      <c r="N582">
        <v>1394085600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6">
        <f t="shared" si="38"/>
        <v>40662.208333333336</v>
      </c>
      <c r="N583">
        <v>1305349200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6">
        <f t="shared" si="38"/>
        <v>42165.208333333328</v>
      </c>
      <c r="N584">
        <v>1434344400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6">
        <f t="shared" si="38"/>
        <v>40959.25</v>
      </c>
      <c r="N585">
        <v>1331186400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6">
        <f t="shared" si="38"/>
        <v>41024.208333333336</v>
      </c>
      <c r="N586">
        <v>1336539600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6">
        <f t="shared" si="38"/>
        <v>40255.208333333336</v>
      </c>
      <c r="N587">
        <v>1269752400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6">
        <f t="shared" si="38"/>
        <v>40499.25</v>
      </c>
      <c r="N588">
        <v>1291615200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6">
        <f t="shared" si="38"/>
        <v>43484.25</v>
      </c>
      <c r="N589">
        <v>1552366800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6">
        <f t="shared" si="38"/>
        <v>40262.208333333336</v>
      </c>
      <c r="N590">
        <v>1272171600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6">
        <f t="shared" si="38"/>
        <v>42190.208333333328</v>
      </c>
      <c r="N591">
        <v>1436677200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6">
        <f t="shared" si="38"/>
        <v>41994.25</v>
      </c>
      <c r="N592">
        <v>1420092000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6">
        <f t="shared" si="38"/>
        <v>40373.208333333336</v>
      </c>
      <c r="N593">
        <v>1279947600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6">
        <f t="shared" si="38"/>
        <v>41789.208333333336</v>
      </c>
      <c r="N594">
        <v>1402203600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6">
        <f t="shared" si="38"/>
        <v>41724.208333333336</v>
      </c>
      <c r="N595">
        <v>1396933200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6">
        <f t="shared" si="38"/>
        <v>42548.208333333328</v>
      </c>
      <c r="N596">
        <v>1467262800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6">
        <f t="shared" si="38"/>
        <v>40253.208333333336</v>
      </c>
      <c r="N597">
        <v>1270530000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6">
        <f t="shared" si="38"/>
        <v>42434.25</v>
      </c>
      <c r="N598">
        <v>1457762400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6">
        <f t="shared" si="38"/>
        <v>43786.25</v>
      </c>
      <c r="N599">
        <v>1575525600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6">
        <f t="shared" si="38"/>
        <v>40344.208333333336</v>
      </c>
      <c r="N600">
        <v>1279083600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6">
        <f t="shared" si="38"/>
        <v>42047.25</v>
      </c>
      <c r="N601">
        <v>1424412000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6">
        <f t="shared" si="38"/>
        <v>41485.208333333336</v>
      </c>
      <c r="N602">
        <v>1376197200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6">
        <f t="shared" si="38"/>
        <v>41789.208333333336</v>
      </c>
      <c r="N603">
        <v>1402894800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6">
        <f t="shared" si="38"/>
        <v>42160.208333333328</v>
      </c>
      <c r="N604">
        <v>1434430800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6">
        <f t="shared" si="38"/>
        <v>43573.208333333328</v>
      </c>
      <c r="N605">
        <v>1557896400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6">
        <f t="shared" si="38"/>
        <v>40565.25</v>
      </c>
      <c r="N606">
        <v>1297490400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6">
        <f t="shared" si="38"/>
        <v>42280.208333333328</v>
      </c>
      <c r="N607">
        <v>1447394400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6">
        <f t="shared" si="38"/>
        <v>42436.25</v>
      </c>
      <c r="N608">
        <v>1458277200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6">
        <f t="shared" si="38"/>
        <v>41721.208333333336</v>
      </c>
      <c r="N609">
        <v>1395723600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6">
        <f t="shared" si="38"/>
        <v>43530.25</v>
      </c>
      <c r="N610">
        <v>1552197600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6">
        <f t="shared" si="38"/>
        <v>43481.25</v>
      </c>
      <c r="N611">
        <v>1549087200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6">
        <f t="shared" si="38"/>
        <v>41259.25</v>
      </c>
      <c r="N612">
        <v>1356847200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6">
        <f t="shared" si="38"/>
        <v>41480.208333333336</v>
      </c>
      <c r="N613">
        <v>1375765200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6">
        <f t="shared" si="38"/>
        <v>40474.208333333336</v>
      </c>
      <c r="N614">
        <v>1289800800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6">
        <f t="shared" si="38"/>
        <v>42973.208333333328</v>
      </c>
      <c r="N615">
        <v>1504501200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6">
        <f t="shared" si="38"/>
        <v>42746.25</v>
      </c>
      <c r="N616">
        <v>1485669600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6">
        <f t="shared" si="38"/>
        <v>42489.208333333328</v>
      </c>
      <c r="N617">
        <v>1462770000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6">
        <f t="shared" si="38"/>
        <v>41537.208333333336</v>
      </c>
      <c r="N618">
        <v>1379739600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6">
        <f t="shared" si="38"/>
        <v>41794.208333333336</v>
      </c>
      <c r="N619">
        <v>1402722000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6">
        <f t="shared" si="38"/>
        <v>41396.208333333336</v>
      </c>
      <c r="N620">
        <v>1369285200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6">
        <f t="shared" si="38"/>
        <v>40669.208333333336</v>
      </c>
      <c r="N621">
        <v>1304744400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6">
        <f t="shared" si="38"/>
        <v>42559.208333333328</v>
      </c>
      <c r="N622">
        <v>1468299600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6">
        <f t="shared" si="38"/>
        <v>42626.208333333328</v>
      </c>
      <c r="N623">
        <v>1474174800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6">
        <f t="shared" si="38"/>
        <v>43205.208333333328</v>
      </c>
      <c r="N624">
        <v>1526014800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6">
        <f t="shared" si="38"/>
        <v>42201.208333333328</v>
      </c>
      <c r="N625">
        <v>1437454800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6">
        <f t="shared" si="38"/>
        <v>42029.25</v>
      </c>
      <c r="N626">
        <v>1422684000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6">
        <f t="shared" si="38"/>
        <v>43857.25</v>
      </c>
      <c r="N627">
        <v>1581314400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6">
        <f t="shared" si="38"/>
        <v>40449.208333333336</v>
      </c>
      <c r="N628">
        <v>1286427600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6">
        <f t="shared" si="38"/>
        <v>40345.208333333336</v>
      </c>
      <c r="N629">
        <v>1278738000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6">
        <f t="shared" si="38"/>
        <v>40455.208333333336</v>
      </c>
      <c r="N630">
        <v>1286427600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6">
        <f t="shared" si="38"/>
        <v>42557.208333333328</v>
      </c>
      <c r="N631">
        <v>1467954000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6">
        <f t="shared" si="38"/>
        <v>43586.208333333328</v>
      </c>
      <c r="N632">
        <v>1557637200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6">
        <f t="shared" si="38"/>
        <v>43550.208333333328</v>
      </c>
      <c r="N633">
        <v>1553922000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6">
        <f t="shared" si="38"/>
        <v>41945.208333333336</v>
      </c>
      <c r="N634">
        <v>1416463200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6">
        <f t="shared" si="38"/>
        <v>42315.25</v>
      </c>
      <c r="N635">
        <v>1447221600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6">
        <f t="shared" si="38"/>
        <v>42819.208333333328</v>
      </c>
      <c r="N636">
        <v>1491627600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6">
        <f t="shared" si="38"/>
        <v>41314.25</v>
      </c>
      <c r="N637">
        <v>1363150800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6">
        <f t="shared" si="38"/>
        <v>40926.25</v>
      </c>
      <c r="N638">
        <v>1330754400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6">
        <f t="shared" si="38"/>
        <v>42688.25</v>
      </c>
      <c r="N639">
        <v>1479794400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6">
        <f t="shared" si="38"/>
        <v>40386.208333333336</v>
      </c>
      <c r="N640">
        <v>1281243600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6">
        <f t="shared" si="38"/>
        <v>43309.208333333328</v>
      </c>
      <c r="N641">
        <v>1532754000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6">
        <f t="shared" si="38"/>
        <v>42387.25</v>
      </c>
      <c r="N642">
        <v>1453356000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">
        <f t="shared" ref="F643:F706" si="40">E643/D643*100</f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6">
        <f t="shared" ref="M643:M706" si="42">(((L643/60)/60)/24)+DATE(1970,1,1)</f>
        <v>42786.25</v>
      </c>
      <c r="N643">
        <v>1489986000</v>
      </c>
      <c r="O643" s="6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6">
        <f t="shared" si="42"/>
        <v>43451.25</v>
      </c>
      <c r="N644">
        <v>1545804000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6">
        <f t="shared" si="42"/>
        <v>42795.25</v>
      </c>
      <c r="N645">
        <v>1489899600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6">
        <f t="shared" si="42"/>
        <v>43452.25</v>
      </c>
      <c r="N646">
        <v>1546495200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6">
        <f t="shared" si="42"/>
        <v>43369.208333333328</v>
      </c>
      <c r="N647">
        <v>1539752400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6">
        <f t="shared" si="42"/>
        <v>41346.208333333336</v>
      </c>
      <c r="N648">
        <v>1364101200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6">
        <f t="shared" si="42"/>
        <v>43199.208333333328</v>
      </c>
      <c r="N649">
        <v>1525323600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6">
        <f t="shared" si="42"/>
        <v>42922.208333333328</v>
      </c>
      <c r="N650">
        <v>1500872400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6">
        <f t="shared" si="42"/>
        <v>40471.208333333336</v>
      </c>
      <c r="N651">
        <v>1288501200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6">
        <f t="shared" si="42"/>
        <v>41828.208333333336</v>
      </c>
      <c r="N652">
        <v>1407128400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6">
        <f t="shared" si="42"/>
        <v>41692.25</v>
      </c>
      <c r="N653">
        <v>1394344800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6">
        <f t="shared" si="42"/>
        <v>42587.208333333328</v>
      </c>
      <c r="N654">
        <v>1474088400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6">
        <f t="shared" si="42"/>
        <v>42468.208333333328</v>
      </c>
      <c r="N655">
        <v>1460264400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6">
        <f t="shared" si="42"/>
        <v>42240.208333333328</v>
      </c>
      <c r="N656">
        <v>1440824400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6">
        <f t="shared" si="42"/>
        <v>42796.25</v>
      </c>
      <c r="N657">
        <v>1489554000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6">
        <f t="shared" si="42"/>
        <v>43097.25</v>
      </c>
      <c r="N658">
        <v>1514872800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6">
        <f t="shared" si="42"/>
        <v>43096.25</v>
      </c>
      <c r="N659">
        <v>1515736800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6">
        <f t="shared" si="42"/>
        <v>42246.208333333328</v>
      </c>
      <c r="N660">
        <v>1442898000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6">
        <f t="shared" si="42"/>
        <v>40570.25</v>
      </c>
      <c r="N661">
        <v>1296194400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6">
        <f t="shared" si="42"/>
        <v>42237.208333333328</v>
      </c>
      <c r="N662">
        <v>1440910800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6">
        <f t="shared" si="42"/>
        <v>40996.208333333336</v>
      </c>
      <c r="N663">
        <v>1335502800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6">
        <f t="shared" si="42"/>
        <v>43443.25</v>
      </c>
      <c r="N664">
        <v>1544680800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6">
        <f t="shared" si="42"/>
        <v>40458.208333333336</v>
      </c>
      <c r="N665">
        <v>1288414800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6">
        <f t="shared" si="42"/>
        <v>40959.25</v>
      </c>
      <c r="N666">
        <v>1330581600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6">
        <f t="shared" si="42"/>
        <v>40733.208333333336</v>
      </c>
      <c r="N667">
        <v>1311397200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6">
        <f t="shared" si="42"/>
        <v>41516.208333333336</v>
      </c>
      <c r="N668">
        <v>1378357200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6">
        <f t="shared" si="42"/>
        <v>41892.208333333336</v>
      </c>
      <c r="N669">
        <v>1411102800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6">
        <f t="shared" si="42"/>
        <v>41122.208333333336</v>
      </c>
      <c r="N670">
        <v>1344834000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6">
        <f t="shared" si="42"/>
        <v>42912.208333333328</v>
      </c>
      <c r="N671">
        <v>1499230800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6">
        <f t="shared" si="42"/>
        <v>42425.25</v>
      </c>
      <c r="N672">
        <v>1457416800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6">
        <f t="shared" si="42"/>
        <v>40390.208333333336</v>
      </c>
      <c r="N673">
        <v>1280898000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6">
        <f t="shared" si="42"/>
        <v>43180.208333333328</v>
      </c>
      <c r="N674">
        <v>1522472400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6">
        <f t="shared" si="42"/>
        <v>42475.208333333328</v>
      </c>
      <c r="N675">
        <v>1462510800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6">
        <f t="shared" si="42"/>
        <v>40774.208333333336</v>
      </c>
      <c r="N676">
        <v>1317790800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6">
        <f t="shared" si="42"/>
        <v>43719.208333333328</v>
      </c>
      <c r="N677">
        <v>1568782800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6">
        <f t="shared" si="42"/>
        <v>41178.208333333336</v>
      </c>
      <c r="N678">
        <v>1349413200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6">
        <f t="shared" si="42"/>
        <v>42561.208333333328</v>
      </c>
      <c r="N679">
        <v>1472446800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6">
        <f t="shared" si="42"/>
        <v>43484.25</v>
      </c>
      <c r="N680">
        <v>1548050400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6">
        <f t="shared" si="42"/>
        <v>43756.208333333328</v>
      </c>
      <c r="N681">
        <v>1571806800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6">
        <f t="shared" si="42"/>
        <v>43813.25</v>
      </c>
      <c r="N682">
        <v>1576476000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6">
        <f t="shared" si="42"/>
        <v>40898.25</v>
      </c>
      <c r="N683">
        <v>1324965600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6">
        <f t="shared" si="42"/>
        <v>41619.25</v>
      </c>
      <c r="N684">
        <v>1387519200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6">
        <f t="shared" si="42"/>
        <v>43359.208333333328</v>
      </c>
      <c r="N685">
        <v>1537246800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6">
        <f t="shared" si="42"/>
        <v>40358.208333333336</v>
      </c>
      <c r="N686">
        <v>1279515600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6">
        <f t="shared" si="42"/>
        <v>42239.208333333328</v>
      </c>
      <c r="N687">
        <v>1442379600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6">
        <f t="shared" si="42"/>
        <v>43186.208333333328</v>
      </c>
      <c r="N688">
        <v>1523077200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6">
        <f t="shared" si="42"/>
        <v>42806.25</v>
      </c>
      <c r="N689">
        <v>1489554000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6">
        <f t="shared" si="42"/>
        <v>43475.25</v>
      </c>
      <c r="N690">
        <v>1548482400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6">
        <f t="shared" si="42"/>
        <v>41576.208333333336</v>
      </c>
      <c r="N691">
        <v>1384063200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6">
        <f t="shared" si="42"/>
        <v>40874.25</v>
      </c>
      <c r="N692">
        <v>1322892000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6">
        <f t="shared" si="42"/>
        <v>41185.208333333336</v>
      </c>
      <c r="N693">
        <v>1350709200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6">
        <f t="shared" si="42"/>
        <v>43655.208333333328</v>
      </c>
      <c r="N694">
        <v>1564203600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6">
        <f t="shared" si="42"/>
        <v>43025.208333333328</v>
      </c>
      <c r="N695">
        <v>1509685200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6">
        <f t="shared" si="42"/>
        <v>43066.25</v>
      </c>
      <c r="N696">
        <v>1514959200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6">
        <f t="shared" si="42"/>
        <v>42322.25</v>
      </c>
      <c r="N697">
        <v>1448863200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6">
        <f t="shared" si="42"/>
        <v>42114.208333333328</v>
      </c>
      <c r="N698">
        <v>1429592400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6">
        <f t="shared" si="42"/>
        <v>43190.208333333328</v>
      </c>
      <c r="N699">
        <v>1522645200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6">
        <f t="shared" si="42"/>
        <v>40871.25</v>
      </c>
      <c r="N700">
        <v>1323324000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6">
        <f t="shared" si="42"/>
        <v>43641.208333333328</v>
      </c>
      <c r="N701">
        <v>1561525200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6">
        <f t="shared" si="42"/>
        <v>40203.25</v>
      </c>
      <c r="N702">
        <v>1265695200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6">
        <f t="shared" si="42"/>
        <v>40629.208333333336</v>
      </c>
      <c r="N703">
        <v>1301806800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6">
        <f t="shared" si="42"/>
        <v>41477.208333333336</v>
      </c>
      <c r="N704">
        <v>1374901200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6">
        <f t="shared" si="42"/>
        <v>41020.208333333336</v>
      </c>
      <c r="N705">
        <v>1336453200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6">
        <f t="shared" si="42"/>
        <v>42555.208333333328</v>
      </c>
      <c r="N706">
        <v>1468904400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">
        <f t="shared" ref="F707:F770" si="44">E707/D707*100</f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6">
        <f t="shared" ref="M707:M770" si="46">(((L707/60)/60)/24)+DATE(1970,1,1)</f>
        <v>41619.25</v>
      </c>
      <c r="N707">
        <v>1387087200</v>
      </c>
      <c r="O707" s="6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6">
        <f t="shared" si="46"/>
        <v>43471.25</v>
      </c>
      <c r="N708">
        <v>1547445600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6">
        <f t="shared" si="46"/>
        <v>43442.25</v>
      </c>
      <c r="N709">
        <v>1547359200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6">
        <f t="shared" si="46"/>
        <v>42877.208333333328</v>
      </c>
      <c r="N710">
        <v>1496293200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6">
        <f t="shared" si="46"/>
        <v>41018.208333333336</v>
      </c>
      <c r="N711">
        <v>1335416400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6">
        <f t="shared" si="46"/>
        <v>43295.208333333328</v>
      </c>
      <c r="N712">
        <v>1532149200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6">
        <f t="shared" si="46"/>
        <v>42393.25</v>
      </c>
      <c r="N713">
        <v>1453788000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6">
        <f t="shared" si="46"/>
        <v>42559.208333333328</v>
      </c>
      <c r="N714">
        <v>1471496400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6">
        <f t="shared" si="46"/>
        <v>42604.208333333328</v>
      </c>
      <c r="N715">
        <v>1472878800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6">
        <f t="shared" si="46"/>
        <v>41870.208333333336</v>
      </c>
      <c r="N716">
        <v>1408510800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6">
        <f t="shared" si="46"/>
        <v>40397.208333333336</v>
      </c>
      <c r="N717">
        <v>1281589200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6">
        <f t="shared" si="46"/>
        <v>41465.208333333336</v>
      </c>
      <c r="N718">
        <v>1375851600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6">
        <f t="shared" si="46"/>
        <v>40777.208333333336</v>
      </c>
      <c r="N719">
        <v>1315803600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6">
        <f t="shared" si="46"/>
        <v>41442.208333333336</v>
      </c>
      <c r="N720">
        <v>1373691600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6">
        <f t="shared" si="46"/>
        <v>41058.208333333336</v>
      </c>
      <c r="N721">
        <v>1339218000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6">
        <f t="shared" si="46"/>
        <v>43152.25</v>
      </c>
      <c r="N722">
        <v>1520402400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6">
        <f t="shared" si="46"/>
        <v>43194.208333333328</v>
      </c>
      <c r="N723">
        <v>1523336400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6">
        <f t="shared" si="46"/>
        <v>43045.25</v>
      </c>
      <c r="N724">
        <v>1512280800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6">
        <f t="shared" si="46"/>
        <v>42431.25</v>
      </c>
      <c r="N725">
        <v>1458709200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6">
        <f t="shared" si="46"/>
        <v>41934.208333333336</v>
      </c>
      <c r="N726">
        <v>1414126800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6">
        <f t="shared" si="46"/>
        <v>41958.25</v>
      </c>
      <c r="N727">
        <v>1416204000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6">
        <f t="shared" si="46"/>
        <v>40476.208333333336</v>
      </c>
      <c r="N728">
        <v>1288501200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6">
        <f t="shared" si="46"/>
        <v>43485.25</v>
      </c>
      <c r="N729">
        <v>1552971600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6">
        <f t="shared" si="46"/>
        <v>42515.208333333328</v>
      </c>
      <c r="N730">
        <v>1465102800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6">
        <f t="shared" si="46"/>
        <v>41309.25</v>
      </c>
      <c r="N731">
        <v>1360130400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6">
        <f t="shared" si="46"/>
        <v>42147.208333333328</v>
      </c>
      <c r="N732">
        <v>1432875600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6">
        <f t="shared" si="46"/>
        <v>42939.208333333328</v>
      </c>
      <c r="N733">
        <v>1500872400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6">
        <f t="shared" si="46"/>
        <v>42816.208333333328</v>
      </c>
      <c r="N734">
        <v>1492146000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6">
        <f t="shared" si="46"/>
        <v>41844.208333333336</v>
      </c>
      <c r="N735">
        <v>1407301200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6">
        <f t="shared" si="46"/>
        <v>42763.25</v>
      </c>
      <c r="N736">
        <v>1486620000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6">
        <f t="shared" si="46"/>
        <v>42459.208333333328</v>
      </c>
      <c r="N737">
        <v>1459918800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6">
        <f t="shared" si="46"/>
        <v>42055.25</v>
      </c>
      <c r="N738">
        <v>1424757600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6">
        <f t="shared" si="46"/>
        <v>42685.25</v>
      </c>
      <c r="N739">
        <v>1479880800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6">
        <f t="shared" si="46"/>
        <v>41959.25</v>
      </c>
      <c r="N740">
        <v>1418018400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6">
        <f t="shared" si="46"/>
        <v>41089.208333333336</v>
      </c>
      <c r="N741">
        <v>1341032400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6">
        <f t="shared" si="46"/>
        <v>42769.25</v>
      </c>
      <c r="N742">
        <v>1486360800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6">
        <f t="shared" si="46"/>
        <v>40321.208333333336</v>
      </c>
      <c r="N743">
        <v>1274677200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6">
        <f t="shared" si="46"/>
        <v>40197.25</v>
      </c>
      <c r="N744">
        <v>1267509600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6">
        <f t="shared" si="46"/>
        <v>42298.208333333328</v>
      </c>
      <c r="N745">
        <v>1445922000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6">
        <f t="shared" si="46"/>
        <v>43322.208333333328</v>
      </c>
      <c r="N746">
        <v>1534050000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6">
        <f t="shared" si="46"/>
        <v>40328.208333333336</v>
      </c>
      <c r="N747">
        <v>1277528400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6">
        <f t="shared" si="46"/>
        <v>40825.208333333336</v>
      </c>
      <c r="N748">
        <v>1318568400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6">
        <f t="shared" si="46"/>
        <v>40423.208333333336</v>
      </c>
      <c r="N749">
        <v>1284354000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6">
        <f t="shared" si="46"/>
        <v>40238.25</v>
      </c>
      <c r="N750">
        <v>1269579600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6">
        <f t="shared" si="46"/>
        <v>41920.208333333336</v>
      </c>
      <c r="N751">
        <v>1413781200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6">
        <f t="shared" si="46"/>
        <v>40360.208333333336</v>
      </c>
      <c r="N752">
        <v>1280120400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6">
        <f t="shared" si="46"/>
        <v>42446.208333333328</v>
      </c>
      <c r="N753">
        <v>1459486800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6">
        <f t="shared" si="46"/>
        <v>40395.208333333336</v>
      </c>
      <c r="N754">
        <v>1282539600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6">
        <f t="shared" si="46"/>
        <v>40321.208333333336</v>
      </c>
      <c r="N755">
        <v>1275886800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6">
        <f t="shared" si="46"/>
        <v>41210.208333333336</v>
      </c>
      <c r="N756">
        <v>1355983200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6">
        <f t="shared" si="46"/>
        <v>43096.25</v>
      </c>
      <c r="N757">
        <v>1515391200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6">
        <f t="shared" si="46"/>
        <v>42024.25</v>
      </c>
      <c r="N758">
        <v>1422252000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6">
        <f t="shared" si="46"/>
        <v>40675.208333333336</v>
      </c>
      <c r="N759">
        <v>1305522000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6">
        <f t="shared" si="46"/>
        <v>41936.208333333336</v>
      </c>
      <c r="N760">
        <v>1414904400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6">
        <f t="shared" si="46"/>
        <v>43136.25</v>
      </c>
      <c r="N761">
        <v>1520402400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6">
        <f t="shared" si="46"/>
        <v>43678.208333333328</v>
      </c>
      <c r="N762">
        <v>1567141200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6">
        <f t="shared" si="46"/>
        <v>42938.208333333328</v>
      </c>
      <c r="N763">
        <v>1501131600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6">
        <f t="shared" si="46"/>
        <v>41241.25</v>
      </c>
      <c r="N764">
        <v>1355032800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6">
        <f t="shared" si="46"/>
        <v>41037.208333333336</v>
      </c>
      <c r="N765">
        <v>1339477200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6">
        <f t="shared" si="46"/>
        <v>40676.208333333336</v>
      </c>
      <c r="N766">
        <v>1305954000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6">
        <f t="shared" si="46"/>
        <v>42840.208333333328</v>
      </c>
      <c r="N767">
        <v>1494392400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6">
        <f t="shared" si="46"/>
        <v>43362.208333333328</v>
      </c>
      <c r="N768">
        <v>1537419600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6">
        <f t="shared" si="46"/>
        <v>42283.208333333328</v>
      </c>
      <c r="N769">
        <v>1447999200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6">
        <f t="shared" si="46"/>
        <v>41619.25</v>
      </c>
      <c r="N770">
        <v>1388037600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">
        <f t="shared" ref="F771:F834" si="48">E771/D771*100</f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6">
        <f t="shared" ref="M771:M834" si="50">(((L771/60)/60)/24)+DATE(1970,1,1)</f>
        <v>41501.208333333336</v>
      </c>
      <c r="N771">
        <v>1378789200</v>
      </c>
      <c r="O771" s="6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6">
        <f t="shared" si="50"/>
        <v>41743.208333333336</v>
      </c>
      <c r="N772">
        <v>1398056400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6">
        <f t="shared" si="50"/>
        <v>43491.25</v>
      </c>
      <c r="N773">
        <v>1550815200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6">
        <f t="shared" si="50"/>
        <v>43505.25</v>
      </c>
      <c r="N774">
        <v>1550037600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6">
        <f t="shared" si="50"/>
        <v>42838.208333333328</v>
      </c>
      <c r="N775">
        <v>1492923600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6">
        <f t="shared" si="50"/>
        <v>42513.208333333328</v>
      </c>
      <c r="N776">
        <v>1467522000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6">
        <f t="shared" si="50"/>
        <v>41949.25</v>
      </c>
      <c r="N777">
        <v>1416117600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6">
        <f t="shared" si="50"/>
        <v>43650.208333333328</v>
      </c>
      <c r="N778">
        <v>1563771600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6">
        <f t="shared" si="50"/>
        <v>40809.208333333336</v>
      </c>
      <c r="N779">
        <v>1319259600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6">
        <f t="shared" si="50"/>
        <v>40768.208333333336</v>
      </c>
      <c r="N780">
        <v>1313643600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6">
        <f t="shared" si="50"/>
        <v>42230.208333333328</v>
      </c>
      <c r="N781">
        <v>1440306000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6">
        <f t="shared" si="50"/>
        <v>42573.208333333328</v>
      </c>
      <c r="N782">
        <v>1470805200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6">
        <f t="shared" si="50"/>
        <v>40482.208333333336</v>
      </c>
      <c r="N783">
        <v>1292911200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6">
        <f t="shared" si="50"/>
        <v>40603.25</v>
      </c>
      <c r="N784">
        <v>1301374800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6">
        <f t="shared" si="50"/>
        <v>41625.25</v>
      </c>
      <c r="N785">
        <v>1387864800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6">
        <f t="shared" si="50"/>
        <v>42435.25</v>
      </c>
      <c r="N786">
        <v>1458190800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6">
        <f t="shared" si="50"/>
        <v>43582.208333333328</v>
      </c>
      <c r="N787">
        <v>1559278800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6">
        <f t="shared" si="50"/>
        <v>43186.208333333328</v>
      </c>
      <c r="N788">
        <v>1522731600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6">
        <f t="shared" si="50"/>
        <v>40684.208333333336</v>
      </c>
      <c r="N789">
        <v>1306731600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6">
        <f t="shared" si="50"/>
        <v>41202.208333333336</v>
      </c>
      <c r="N790">
        <v>1352527200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6">
        <f t="shared" si="50"/>
        <v>41786.208333333336</v>
      </c>
      <c r="N791">
        <v>1404363600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6">
        <f t="shared" si="50"/>
        <v>40223.25</v>
      </c>
      <c r="N792">
        <v>1266645600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6">
        <f t="shared" si="50"/>
        <v>42715.25</v>
      </c>
      <c r="N793">
        <v>1482818400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6">
        <f t="shared" si="50"/>
        <v>41451.208333333336</v>
      </c>
      <c r="N794">
        <v>1374642000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6">
        <f t="shared" si="50"/>
        <v>41450.208333333336</v>
      </c>
      <c r="N795">
        <v>1372482000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6">
        <f t="shared" si="50"/>
        <v>43091.25</v>
      </c>
      <c r="N796">
        <v>1514959200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6">
        <f t="shared" si="50"/>
        <v>42675.208333333328</v>
      </c>
      <c r="N797">
        <v>1478235600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6">
        <f t="shared" si="50"/>
        <v>41859.208333333336</v>
      </c>
      <c r="N798">
        <v>1408078800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6">
        <f t="shared" si="50"/>
        <v>43464.25</v>
      </c>
      <c r="N799">
        <v>1548136800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6">
        <f t="shared" si="50"/>
        <v>41060.208333333336</v>
      </c>
      <c r="N800">
        <v>1340859600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6">
        <f t="shared" si="50"/>
        <v>42399.25</v>
      </c>
      <c r="N801">
        <v>1454479200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6">
        <f t="shared" si="50"/>
        <v>42167.208333333328</v>
      </c>
      <c r="N802">
        <v>1434430800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6">
        <f t="shared" si="50"/>
        <v>43830.25</v>
      </c>
      <c r="N803">
        <v>1579672800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6">
        <f t="shared" si="50"/>
        <v>43650.208333333328</v>
      </c>
      <c r="N804">
        <v>1562389200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6">
        <f t="shared" si="50"/>
        <v>43492.25</v>
      </c>
      <c r="N805">
        <v>1551506400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6">
        <f t="shared" si="50"/>
        <v>43102.25</v>
      </c>
      <c r="N806">
        <v>1516600800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6">
        <f t="shared" si="50"/>
        <v>41958.25</v>
      </c>
      <c r="N807">
        <v>1420437600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6">
        <f t="shared" si="50"/>
        <v>40973.25</v>
      </c>
      <c r="N808">
        <v>1332997200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6">
        <f t="shared" si="50"/>
        <v>43753.208333333328</v>
      </c>
      <c r="N809">
        <v>1574920800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6">
        <f t="shared" si="50"/>
        <v>42507.208333333328</v>
      </c>
      <c r="N810">
        <v>1464930000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6">
        <f t="shared" si="50"/>
        <v>41135.208333333336</v>
      </c>
      <c r="N811">
        <v>1345006800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6">
        <f t="shared" si="50"/>
        <v>43067.25</v>
      </c>
      <c r="N812">
        <v>1512712800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6">
        <f t="shared" si="50"/>
        <v>42378.25</v>
      </c>
      <c r="N813">
        <v>1452492000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6">
        <f t="shared" si="50"/>
        <v>43206.208333333328</v>
      </c>
      <c r="N814">
        <v>1524286800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6">
        <f t="shared" si="50"/>
        <v>41148.208333333336</v>
      </c>
      <c r="N815">
        <v>1346907600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6">
        <f t="shared" si="50"/>
        <v>42517.208333333328</v>
      </c>
      <c r="N816">
        <v>1464498000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6">
        <f t="shared" si="50"/>
        <v>43068.25</v>
      </c>
      <c r="N817">
        <v>1514181600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6">
        <f t="shared" si="50"/>
        <v>41680.25</v>
      </c>
      <c r="N818">
        <v>1392184800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6">
        <f t="shared" si="50"/>
        <v>43589.208333333328</v>
      </c>
      <c r="N819">
        <v>1559365200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6">
        <f t="shared" si="50"/>
        <v>43486.25</v>
      </c>
      <c r="N820">
        <v>1549173600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6">
        <f t="shared" si="50"/>
        <v>41237.25</v>
      </c>
      <c r="N821">
        <v>1355032800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6">
        <f t="shared" si="50"/>
        <v>43310.208333333328</v>
      </c>
      <c r="N822">
        <v>1533963600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6">
        <f t="shared" si="50"/>
        <v>42794.25</v>
      </c>
      <c r="N823">
        <v>1489381200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6">
        <f t="shared" si="50"/>
        <v>41698.25</v>
      </c>
      <c r="N824">
        <v>1395032400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6">
        <f t="shared" si="50"/>
        <v>41892.208333333336</v>
      </c>
      <c r="N825">
        <v>1412485200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6">
        <f t="shared" si="50"/>
        <v>40348.208333333336</v>
      </c>
      <c r="N826">
        <v>1279688400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6">
        <f t="shared" si="50"/>
        <v>42941.208333333328</v>
      </c>
      <c r="N827">
        <v>1501995600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6">
        <f t="shared" si="50"/>
        <v>40525.25</v>
      </c>
      <c r="N828">
        <v>1294639200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6">
        <f t="shared" si="50"/>
        <v>40666.208333333336</v>
      </c>
      <c r="N829">
        <v>1305435600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6">
        <f t="shared" si="50"/>
        <v>43340.208333333328</v>
      </c>
      <c r="N830">
        <v>1537592400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6">
        <f t="shared" si="50"/>
        <v>42164.208333333328</v>
      </c>
      <c r="N831">
        <v>1435122000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6">
        <f t="shared" si="50"/>
        <v>43103.25</v>
      </c>
      <c r="N832">
        <v>1520056800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6">
        <f t="shared" si="50"/>
        <v>40994.208333333336</v>
      </c>
      <c r="N833">
        <v>1335675600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6">
        <f t="shared" si="50"/>
        <v>42299.208333333328</v>
      </c>
      <c r="N834">
        <v>1448431200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">
        <f t="shared" ref="F835:F898" si="52">E835/D835*100</f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6">
        <f t="shared" ref="M835:M898" si="54">(((L835/60)/60)/24)+DATE(1970,1,1)</f>
        <v>40588.25</v>
      </c>
      <c r="N835">
        <v>1298613600</v>
      </c>
      <c r="O835" s="6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6">
        <f t="shared" si="54"/>
        <v>41448.208333333336</v>
      </c>
      <c r="N836">
        <v>1372482000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6">
        <f t="shared" si="54"/>
        <v>42063.25</v>
      </c>
      <c r="N837">
        <v>1425621600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6">
        <f t="shared" si="54"/>
        <v>40214.25</v>
      </c>
      <c r="N838">
        <v>1266300000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6">
        <f t="shared" si="54"/>
        <v>40629.208333333336</v>
      </c>
      <c r="N839">
        <v>1305867600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6">
        <f t="shared" si="54"/>
        <v>43370.208333333328</v>
      </c>
      <c r="N840">
        <v>1538802000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6">
        <f t="shared" si="54"/>
        <v>41715.208333333336</v>
      </c>
      <c r="N841">
        <v>1398920400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6">
        <f t="shared" si="54"/>
        <v>41836.208333333336</v>
      </c>
      <c r="N842">
        <v>1405659600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6">
        <f t="shared" si="54"/>
        <v>42419.25</v>
      </c>
      <c r="N843">
        <v>1457244000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6">
        <f t="shared" si="54"/>
        <v>43266.208333333328</v>
      </c>
      <c r="N844">
        <v>1529298000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6">
        <f t="shared" si="54"/>
        <v>43338.208333333328</v>
      </c>
      <c r="N845">
        <v>1535778000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6">
        <f t="shared" si="54"/>
        <v>40930.25</v>
      </c>
      <c r="N846">
        <v>1327471200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6">
        <f t="shared" si="54"/>
        <v>43235.208333333328</v>
      </c>
      <c r="N847">
        <v>1529557200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6">
        <f t="shared" si="54"/>
        <v>43302.208333333328</v>
      </c>
      <c r="N848">
        <v>1535259600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6">
        <f t="shared" si="54"/>
        <v>43107.25</v>
      </c>
      <c r="N849">
        <v>1515564000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6">
        <f t="shared" si="54"/>
        <v>40341.208333333336</v>
      </c>
      <c r="N850">
        <v>1277096400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6">
        <f t="shared" si="54"/>
        <v>40948.25</v>
      </c>
      <c r="N851">
        <v>1329026400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6">
        <f t="shared" si="54"/>
        <v>40866.25</v>
      </c>
      <c r="N852">
        <v>1322978400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6">
        <f t="shared" si="54"/>
        <v>41031.208333333336</v>
      </c>
      <c r="N853">
        <v>1338786000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6">
        <f t="shared" si="54"/>
        <v>40740.208333333336</v>
      </c>
      <c r="N854">
        <v>1311656400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6">
        <f t="shared" si="54"/>
        <v>40714.208333333336</v>
      </c>
      <c r="N855">
        <v>1308978000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6">
        <f t="shared" si="54"/>
        <v>43787.25</v>
      </c>
      <c r="N856">
        <v>1576389600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6">
        <f t="shared" si="54"/>
        <v>40712.208333333336</v>
      </c>
      <c r="N857">
        <v>1311051600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6">
        <f t="shared" si="54"/>
        <v>41023.208333333336</v>
      </c>
      <c r="N858">
        <v>1336712400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6">
        <f t="shared" si="54"/>
        <v>40944.25</v>
      </c>
      <c r="N859">
        <v>1330408800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6">
        <f t="shared" si="54"/>
        <v>43211.208333333328</v>
      </c>
      <c r="N860">
        <v>1524891600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6">
        <f t="shared" si="54"/>
        <v>41334.25</v>
      </c>
      <c r="N861">
        <v>1363669200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6">
        <f t="shared" si="54"/>
        <v>43515.25</v>
      </c>
      <c r="N862">
        <v>1551420000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6">
        <f t="shared" si="54"/>
        <v>40258.208333333336</v>
      </c>
      <c r="N863">
        <v>1269838800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6">
        <f t="shared" si="54"/>
        <v>40756.208333333336</v>
      </c>
      <c r="N864">
        <v>1312520400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6">
        <f t="shared" si="54"/>
        <v>42172.208333333328</v>
      </c>
      <c r="N865">
        <v>1436504400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6">
        <f t="shared" si="54"/>
        <v>42601.208333333328</v>
      </c>
      <c r="N866">
        <v>1472014800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6">
        <f t="shared" si="54"/>
        <v>41897.208333333336</v>
      </c>
      <c r="N867">
        <v>1411534800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6">
        <f t="shared" si="54"/>
        <v>40671.208333333336</v>
      </c>
      <c r="N868">
        <v>1304917200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6">
        <f t="shared" si="54"/>
        <v>43382.208333333328</v>
      </c>
      <c r="N869">
        <v>1539579600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6">
        <f t="shared" si="54"/>
        <v>41559.208333333336</v>
      </c>
      <c r="N870">
        <v>1382504400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6">
        <f t="shared" si="54"/>
        <v>40350.208333333336</v>
      </c>
      <c r="N871">
        <v>1278306000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6">
        <f t="shared" si="54"/>
        <v>42240.208333333328</v>
      </c>
      <c r="N872">
        <v>1442552400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6">
        <f t="shared" si="54"/>
        <v>43040.208333333328</v>
      </c>
      <c r="N873">
        <v>1511071200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6">
        <f t="shared" si="54"/>
        <v>43346.208333333328</v>
      </c>
      <c r="N874">
        <v>1536382800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6">
        <f t="shared" si="54"/>
        <v>41647.25</v>
      </c>
      <c r="N875">
        <v>1389592800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6">
        <f t="shared" si="54"/>
        <v>40291.208333333336</v>
      </c>
      <c r="N876">
        <v>1275282000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6">
        <f t="shared" si="54"/>
        <v>40556.25</v>
      </c>
      <c r="N877">
        <v>1294984800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6">
        <f t="shared" si="54"/>
        <v>43624.208333333328</v>
      </c>
      <c r="N878">
        <v>1562043600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6">
        <f t="shared" si="54"/>
        <v>42577.208333333328</v>
      </c>
      <c r="N879">
        <v>1469595600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6">
        <f t="shared" si="54"/>
        <v>43845.25</v>
      </c>
      <c r="N880">
        <v>1581141600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6">
        <f t="shared" si="54"/>
        <v>42788.25</v>
      </c>
      <c r="N881">
        <v>1488520800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6">
        <f t="shared" si="54"/>
        <v>43667.208333333328</v>
      </c>
      <c r="N882">
        <v>1563858000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6">
        <f t="shared" si="54"/>
        <v>42194.208333333328</v>
      </c>
      <c r="N883">
        <v>1438923600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6">
        <f t="shared" si="54"/>
        <v>42025.25</v>
      </c>
      <c r="N884">
        <v>1422165600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6">
        <f t="shared" si="54"/>
        <v>40323.208333333336</v>
      </c>
      <c r="N885">
        <v>1277874000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6">
        <f t="shared" si="54"/>
        <v>41763.208333333336</v>
      </c>
      <c r="N886">
        <v>1399352400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6">
        <f t="shared" si="54"/>
        <v>40335.208333333336</v>
      </c>
      <c r="N887">
        <v>1279083600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6">
        <f t="shared" si="54"/>
        <v>40416.208333333336</v>
      </c>
      <c r="N888">
        <v>1284354000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6">
        <f t="shared" si="54"/>
        <v>42202.208333333328</v>
      </c>
      <c r="N889">
        <v>1441170000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6">
        <f t="shared" si="54"/>
        <v>42836.208333333328</v>
      </c>
      <c r="N890">
        <v>1493528400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6">
        <f t="shared" si="54"/>
        <v>41710.208333333336</v>
      </c>
      <c r="N891">
        <v>1395205200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6">
        <f t="shared" si="54"/>
        <v>43640.208333333328</v>
      </c>
      <c r="N892">
        <v>1561438800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6">
        <f t="shared" si="54"/>
        <v>40880.25</v>
      </c>
      <c r="N893">
        <v>1326693600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6">
        <f t="shared" si="54"/>
        <v>40319.208333333336</v>
      </c>
      <c r="N894">
        <v>1277960400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6">
        <f t="shared" si="54"/>
        <v>42170.208333333328</v>
      </c>
      <c r="N895">
        <v>1434690000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6">
        <f t="shared" si="54"/>
        <v>41466.208333333336</v>
      </c>
      <c r="N896">
        <v>1376110800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6">
        <f t="shared" si="54"/>
        <v>43134.25</v>
      </c>
      <c r="N897">
        <v>1518415200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6">
        <f t="shared" si="54"/>
        <v>40738.208333333336</v>
      </c>
      <c r="N898">
        <v>1310878800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">
        <f t="shared" ref="F899:F962" si="56">E899/D899*100</f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6">
        <f t="shared" ref="M899:M962" si="58">(((L899/60)/60)/24)+DATE(1970,1,1)</f>
        <v>43583.208333333328</v>
      </c>
      <c r="N899">
        <v>1556600400</v>
      </c>
      <c r="O899" s="6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6">
        <f t="shared" si="58"/>
        <v>43815.25</v>
      </c>
      <c r="N900">
        <v>1576994400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6">
        <f t="shared" si="58"/>
        <v>41554.208333333336</v>
      </c>
      <c r="N901">
        <v>1382677200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6">
        <f t="shared" si="58"/>
        <v>41901.208333333336</v>
      </c>
      <c r="N902">
        <v>1411189200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6">
        <f t="shared" si="58"/>
        <v>43298.208333333328</v>
      </c>
      <c r="N903">
        <v>1534654800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6">
        <f t="shared" si="58"/>
        <v>42399.25</v>
      </c>
      <c r="N904">
        <v>1457762400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6">
        <f t="shared" si="58"/>
        <v>41034.208333333336</v>
      </c>
      <c r="N905">
        <v>1337490000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6">
        <f t="shared" si="58"/>
        <v>41186.208333333336</v>
      </c>
      <c r="N906">
        <v>1349672400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6">
        <f t="shared" si="58"/>
        <v>41536.208333333336</v>
      </c>
      <c r="N907">
        <v>1379826000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6">
        <f t="shared" si="58"/>
        <v>42868.208333333328</v>
      </c>
      <c r="N908">
        <v>1497762000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6">
        <f t="shared" si="58"/>
        <v>40660.208333333336</v>
      </c>
      <c r="N909">
        <v>1304485200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6">
        <f t="shared" si="58"/>
        <v>41031.208333333336</v>
      </c>
      <c r="N910">
        <v>1336885200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6">
        <f t="shared" si="58"/>
        <v>43255.208333333328</v>
      </c>
      <c r="N911">
        <v>1530421200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6">
        <f t="shared" si="58"/>
        <v>42026.25</v>
      </c>
      <c r="N912">
        <v>1421992800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6">
        <f t="shared" si="58"/>
        <v>43717.208333333328</v>
      </c>
      <c r="N913">
        <v>1568178000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6">
        <f t="shared" si="58"/>
        <v>41157.208333333336</v>
      </c>
      <c r="N914">
        <v>1347944400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6">
        <f t="shared" si="58"/>
        <v>43597.208333333328</v>
      </c>
      <c r="N915">
        <v>1558760400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6">
        <f t="shared" si="58"/>
        <v>41490.208333333336</v>
      </c>
      <c r="N916">
        <v>1376629200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6">
        <f t="shared" si="58"/>
        <v>42976.208333333328</v>
      </c>
      <c r="N917">
        <v>1504760400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6">
        <f t="shared" si="58"/>
        <v>41991.25</v>
      </c>
      <c r="N918">
        <v>1419660000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6">
        <f t="shared" si="58"/>
        <v>40722.208333333336</v>
      </c>
      <c r="N919">
        <v>1311310800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6">
        <f t="shared" si="58"/>
        <v>41117.208333333336</v>
      </c>
      <c r="N920">
        <v>1344315600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6">
        <f t="shared" si="58"/>
        <v>43022.208333333328</v>
      </c>
      <c r="N921">
        <v>1510725600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6">
        <f t="shared" si="58"/>
        <v>43503.25</v>
      </c>
      <c r="N922">
        <v>1551247200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6">
        <f t="shared" si="58"/>
        <v>40951.25</v>
      </c>
      <c r="N923">
        <v>1330236000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6">
        <f t="shared" si="58"/>
        <v>43443.25</v>
      </c>
      <c r="N924">
        <v>1545112800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6">
        <f t="shared" si="58"/>
        <v>40373.208333333336</v>
      </c>
      <c r="N925">
        <v>1279170000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6">
        <f t="shared" si="58"/>
        <v>43769.208333333328</v>
      </c>
      <c r="N926">
        <v>1573452000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6">
        <f t="shared" si="58"/>
        <v>43000.208333333328</v>
      </c>
      <c r="N927">
        <v>1507093200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6">
        <f t="shared" si="58"/>
        <v>42502.208333333328</v>
      </c>
      <c r="N928">
        <v>1463374800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6">
        <f t="shared" si="58"/>
        <v>41102.208333333336</v>
      </c>
      <c r="N929">
        <v>1344574800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6">
        <f t="shared" si="58"/>
        <v>41637.25</v>
      </c>
      <c r="N930">
        <v>1389074400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6">
        <f t="shared" si="58"/>
        <v>42858.208333333328</v>
      </c>
      <c r="N931">
        <v>1494997200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6">
        <f t="shared" si="58"/>
        <v>42060.25</v>
      </c>
      <c r="N932">
        <v>1425448800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6">
        <f t="shared" si="58"/>
        <v>41818.208333333336</v>
      </c>
      <c r="N933">
        <v>1404104400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6">
        <f t="shared" si="58"/>
        <v>41709.208333333336</v>
      </c>
      <c r="N934">
        <v>1394773200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6">
        <f t="shared" si="58"/>
        <v>41372.208333333336</v>
      </c>
      <c r="N935">
        <v>1366520400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6">
        <f t="shared" si="58"/>
        <v>42422.25</v>
      </c>
      <c r="N936">
        <v>1456639200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6">
        <f t="shared" si="58"/>
        <v>42209.208333333328</v>
      </c>
      <c r="N937">
        <v>1438318800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6">
        <f t="shared" si="58"/>
        <v>43668.208333333328</v>
      </c>
      <c r="N938">
        <v>1564030800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6">
        <f t="shared" si="58"/>
        <v>42334.25</v>
      </c>
      <c r="N939">
        <v>1449295200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6">
        <f t="shared" si="58"/>
        <v>43263.208333333328</v>
      </c>
      <c r="N940">
        <v>1531890000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6">
        <f t="shared" si="58"/>
        <v>40670.208333333336</v>
      </c>
      <c r="N941">
        <v>1306213200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6">
        <f t="shared" si="58"/>
        <v>41244.25</v>
      </c>
      <c r="N942">
        <v>1356242400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6">
        <f t="shared" si="58"/>
        <v>40552.25</v>
      </c>
      <c r="N943">
        <v>1297576800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6">
        <f t="shared" si="58"/>
        <v>40568.25</v>
      </c>
      <c r="N944">
        <v>1296194400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6">
        <f t="shared" si="58"/>
        <v>41906.208333333336</v>
      </c>
      <c r="N945">
        <v>1414558800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6">
        <f t="shared" si="58"/>
        <v>42776.25</v>
      </c>
      <c r="N946">
        <v>1488348000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6">
        <f t="shared" si="58"/>
        <v>41004.208333333336</v>
      </c>
      <c r="N947">
        <v>1334898000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6">
        <f t="shared" si="58"/>
        <v>40710.208333333336</v>
      </c>
      <c r="N948">
        <v>1308373200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6">
        <f t="shared" si="58"/>
        <v>41908.208333333336</v>
      </c>
      <c r="N949">
        <v>1412312400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6">
        <f t="shared" si="58"/>
        <v>41985.25</v>
      </c>
      <c r="N950">
        <v>1419228000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6">
        <f t="shared" si="58"/>
        <v>42112.208333333328</v>
      </c>
      <c r="N951">
        <v>1430974800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6">
        <f t="shared" si="58"/>
        <v>43571.208333333328</v>
      </c>
      <c r="N952">
        <v>1555822800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6">
        <f t="shared" si="58"/>
        <v>42730.25</v>
      </c>
      <c r="N953">
        <v>1482818400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6">
        <f t="shared" si="58"/>
        <v>42591.208333333328</v>
      </c>
      <c r="N954">
        <v>1471928400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6">
        <f t="shared" si="58"/>
        <v>42358.25</v>
      </c>
      <c r="N955">
        <v>1453701600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6">
        <f t="shared" si="58"/>
        <v>41174.208333333336</v>
      </c>
      <c r="N956">
        <v>1350363600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6">
        <f t="shared" si="58"/>
        <v>41238.25</v>
      </c>
      <c r="N957">
        <v>1353996000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6">
        <f t="shared" si="58"/>
        <v>42360.25</v>
      </c>
      <c r="N958">
        <v>1451109600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6">
        <f t="shared" si="58"/>
        <v>40955.25</v>
      </c>
      <c r="N959">
        <v>1329631200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6">
        <f t="shared" si="58"/>
        <v>40350.208333333336</v>
      </c>
      <c r="N960">
        <v>1278997200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6">
        <f t="shared" si="58"/>
        <v>40357.208333333336</v>
      </c>
      <c r="N961">
        <v>1280120400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6">
        <f t="shared" si="58"/>
        <v>42408.25</v>
      </c>
      <c r="N962">
        <v>1458104400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">
        <f t="shared" ref="F963:F1001" si="60">E963/D963*100</f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6">
        <f t="shared" ref="M963:M1001" si="62">(((L963/60)/60)/24)+DATE(1970,1,1)</f>
        <v>40591.25</v>
      </c>
      <c r="N963">
        <v>1298268000</v>
      </c>
      <c r="O963" s="6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6">
        <f t="shared" si="62"/>
        <v>41592.25</v>
      </c>
      <c r="N964">
        <v>1386223200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6">
        <f t="shared" si="62"/>
        <v>40607.25</v>
      </c>
      <c r="N965">
        <v>1299823200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6">
        <f t="shared" si="62"/>
        <v>42135.208333333328</v>
      </c>
      <c r="N966">
        <v>1431752400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6">
        <f t="shared" si="62"/>
        <v>40203.25</v>
      </c>
      <c r="N967">
        <v>1267855200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6">
        <f t="shared" si="62"/>
        <v>42901.208333333328</v>
      </c>
      <c r="N968">
        <v>1497675600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6">
        <f t="shared" si="62"/>
        <v>41005.208333333336</v>
      </c>
      <c r="N969">
        <v>1336885200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6">
        <f t="shared" si="62"/>
        <v>40544.25</v>
      </c>
      <c r="N970">
        <v>1295157600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6">
        <f t="shared" si="62"/>
        <v>43821.25</v>
      </c>
      <c r="N971">
        <v>1577599200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6">
        <f t="shared" si="62"/>
        <v>40672.208333333336</v>
      </c>
      <c r="N972">
        <v>1305003600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6">
        <f t="shared" si="62"/>
        <v>41555.208333333336</v>
      </c>
      <c r="N973">
        <v>1381726800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6">
        <f t="shared" si="62"/>
        <v>41792.208333333336</v>
      </c>
      <c r="N974">
        <v>1402462800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6">
        <f t="shared" si="62"/>
        <v>40522.25</v>
      </c>
      <c r="N975">
        <v>1292133600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6">
        <f t="shared" si="62"/>
        <v>41412.208333333336</v>
      </c>
      <c r="N976">
        <v>1368939600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6">
        <f t="shared" si="62"/>
        <v>42337.25</v>
      </c>
      <c r="N977">
        <v>1452146400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6">
        <f t="shared" si="62"/>
        <v>40571.25</v>
      </c>
      <c r="N978">
        <v>1296712800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6">
        <f t="shared" si="62"/>
        <v>43138.25</v>
      </c>
      <c r="N979">
        <v>1520748000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6">
        <f t="shared" si="62"/>
        <v>42686.25</v>
      </c>
      <c r="N980">
        <v>1480831200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6">
        <f t="shared" si="62"/>
        <v>42078.208333333328</v>
      </c>
      <c r="N981">
        <v>1426914000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6">
        <f t="shared" si="62"/>
        <v>42307.208333333328</v>
      </c>
      <c r="N982">
        <v>1446616800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6">
        <f t="shared" si="62"/>
        <v>43094.25</v>
      </c>
      <c r="N983">
        <v>1517032800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6">
        <f t="shared" si="62"/>
        <v>40743.208333333336</v>
      </c>
      <c r="N984">
        <v>1311224400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6">
        <f t="shared" si="62"/>
        <v>43681.208333333328</v>
      </c>
      <c r="N985">
        <v>1566190800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6">
        <f t="shared" si="62"/>
        <v>43716.208333333328</v>
      </c>
      <c r="N986">
        <v>1570165200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6">
        <f t="shared" si="62"/>
        <v>41614.25</v>
      </c>
      <c r="N987">
        <v>1388556000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6">
        <f t="shared" si="62"/>
        <v>40638.208333333336</v>
      </c>
      <c r="N988">
        <v>1303189200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6">
        <f t="shared" si="62"/>
        <v>42852.208333333328</v>
      </c>
      <c r="N989">
        <v>1494478800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6">
        <f t="shared" si="62"/>
        <v>42686.25</v>
      </c>
      <c r="N990">
        <v>1480744800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6">
        <f t="shared" si="62"/>
        <v>43571.208333333328</v>
      </c>
      <c r="N991">
        <v>1555822800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6">
        <f t="shared" si="62"/>
        <v>42432.25</v>
      </c>
      <c r="N992">
        <v>1458882000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6">
        <f t="shared" si="62"/>
        <v>41907.208333333336</v>
      </c>
      <c r="N993">
        <v>1411966800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6">
        <f t="shared" si="62"/>
        <v>43227.208333333328</v>
      </c>
      <c r="N994">
        <v>1526878800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6">
        <f t="shared" si="62"/>
        <v>42362.25</v>
      </c>
      <c r="N995">
        <v>1452405600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6">
        <f t="shared" si="62"/>
        <v>41929.208333333336</v>
      </c>
      <c r="N996">
        <v>1414040400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6">
        <f t="shared" si="62"/>
        <v>43408.208333333328</v>
      </c>
      <c r="N997">
        <v>1543816800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6">
        <f t="shared" si="62"/>
        <v>41276.25</v>
      </c>
      <c r="N998">
        <v>1359698400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6">
        <f t="shared" si="62"/>
        <v>41659.25</v>
      </c>
      <c r="N999">
        <v>1390629600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6">
        <f t="shared" si="62"/>
        <v>40220.25</v>
      </c>
      <c r="N1000">
        <v>1267077600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6">
        <f t="shared" si="62"/>
        <v>42550.208333333328</v>
      </c>
      <c r="N1001">
        <v>1467781200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EF6313BB-9955-4079-B463-58C107A9E4B7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6ECB-060E-49B2-B8DE-12DCCBA19B16}">
  <sheetPr codeName="Sheet2"/>
  <dimension ref="A1:F14"/>
  <sheetViews>
    <sheetView workbookViewId="0">
      <selection activeCell="E18" sqref="E18"/>
    </sheetView>
  </sheetViews>
  <sheetFormatPr defaultRowHeight="15.75" x14ac:dyDescent="0.25"/>
  <cols>
    <col min="1" max="1" width="15.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4" t="s">
        <v>6</v>
      </c>
      <c r="B1" t="s">
        <v>2069</v>
      </c>
    </row>
    <row r="3" spans="1:6" x14ac:dyDescent="0.25">
      <c r="A3" s="4" t="s">
        <v>2068</v>
      </c>
      <c r="B3" s="4" t="s">
        <v>2066</v>
      </c>
    </row>
    <row r="4" spans="1:6" x14ac:dyDescent="0.25">
      <c r="A4" s="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42E9-6583-4351-8A14-B18EE0DEC15E}">
  <sheetPr codeName="Sheet3"/>
  <dimension ref="A1:F30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5" bestFit="1" customWidth="1"/>
  </cols>
  <sheetData>
    <row r="1" spans="1:6" x14ac:dyDescent="0.25">
      <c r="A1" s="4" t="s">
        <v>6</v>
      </c>
      <c r="B1" t="s">
        <v>2069</v>
      </c>
    </row>
    <row r="2" spans="1:6" x14ac:dyDescent="0.25">
      <c r="A2" s="4" t="s">
        <v>2031</v>
      </c>
      <c r="B2" t="s">
        <v>2069</v>
      </c>
    </row>
    <row r="4" spans="1:6" x14ac:dyDescent="0.25">
      <c r="A4" s="4" t="s">
        <v>2068</v>
      </c>
      <c r="B4" s="4" t="s">
        <v>2066</v>
      </c>
    </row>
    <row r="5" spans="1:6" x14ac:dyDescent="0.25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0FD9-E2C0-4DDE-97FB-CA1FB797C1EB}">
  <sheetPr codeName="Sheet4"/>
  <dimension ref="A1:F18"/>
  <sheetViews>
    <sheetView workbookViewId="0">
      <selection activeCell="H22" sqref="H22"/>
    </sheetView>
  </sheetViews>
  <sheetFormatPr defaultRowHeight="15.75" x14ac:dyDescent="0.25"/>
  <cols>
    <col min="1" max="1" width="15.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4" t="s">
        <v>2031</v>
      </c>
      <c r="B1" t="s">
        <v>2069</v>
      </c>
    </row>
    <row r="2" spans="1:6" x14ac:dyDescent="0.25">
      <c r="A2" s="4" t="s">
        <v>2085</v>
      </c>
      <c r="B2" t="s">
        <v>2069</v>
      </c>
    </row>
    <row r="4" spans="1:6" x14ac:dyDescent="0.25">
      <c r="A4" s="4" t="s">
        <v>2068</v>
      </c>
      <c r="B4" s="4" t="s">
        <v>2066</v>
      </c>
    </row>
    <row r="5" spans="1:6" x14ac:dyDescent="0.25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28CE-E3F4-4164-9932-E1F4A7C3DFC2}">
  <sheetPr codeName="Sheet6"/>
  <dimension ref="A1:P1002"/>
  <sheetViews>
    <sheetView workbookViewId="0">
      <selection activeCell="B2" sqref="B2"/>
    </sheetView>
  </sheetViews>
  <sheetFormatPr defaultRowHeight="15.75" x14ac:dyDescent="0.25"/>
  <cols>
    <col min="1" max="1" width="25.875" customWidth="1"/>
    <col min="2" max="2" width="16.75" customWidth="1"/>
    <col min="3" max="3" width="12.875" customWidth="1"/>
    <col min="4" max="4" width="14.75" customWidth="1"/>
    <col min="5" max="5" width="12.25" customWidth="1"/>
    <col min="6" max="6" width="19.75" customWidth="1"/>
    <col min="7" max="7" width="15" customWidth="1"/>
    <col min="8" max="8" width="17.625" customWidth="1"/>
  </cols>
  <sheetData>
    <row r="1" spans="1:16" x14ac:dyDescent="0.2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t="s">
        <v>2090</v>
      </c>
      <c r="G1" t="s">
        <v>2091</v>
      </c>
      <c r="H1" t="s">
        <v>2092</v>
      </c>
    </row>
    <row r="2" spans="1:16" x14ac:dyDescent="0.25">
      <c r="A2" s="8" t="s">
        <v>2093</v>
      </c>
      <c r="B2">
        <f>COUNTIFS('Crowdfunding-work'!D2:D1001,"&lt;1000",'Crowdfunding-work'!G2:G1001,"=successful")</f>
        <v>30</v>
      </c>
      <c r="C2">
        <f>COUNTIFS('Crowdfunding-work'!D2:D1001,"&lt;1000",'Crowdfunding-work'!G2:G1001,"=failed")</f>
        <v>20</v>
      </c>
      <c r="D2">
        <f>COUNTIFS('Crowdfunding-work'!D2:D1001,"&lt;1000",'Crowdfunding-work'!G2:G1001,"=canceled")</f>
        <v>1</v>
      </c>
      <c r="E2">
        <f>SUM(B2:D2)</f>
        <v>51</v>
      </c>
      <c r="F2" s="9">
        <f>AVERAGE(B2/E2*100)</f>
        <v>58.82352941176471</v>
      </c>
      <c r="G2" s="9">
        <f>AVERAGE(C2/E2*100)</f>
        <v>39.215686274509807</v>
      </c>
      <c r="H2" s="9">
        <f>AVERAGE(D2/E2*100)</f>
        <v>1.9607843137254901</v>
      </c>
      <c r="M2" s="1"/>
      <c r="N2" s="1"/>
      <c r="O2" s="1"/>
      <c r="P2" s="1"/>
    </row>
    <row r="3" spans="1:16" x14ac:dyDescent="0.25">
      <c r="A3" s="8" t="s">
        <v>2094</v>
      </c>
      <c r="B3">
        <f>COUNTIFS('Crowdfunding-work'!D2:D1001,"&gt;=1000",'Crowdfunding-work'!D2:D1001,"&lt;=4999",'Crowdfunding-work'!G2:G1001,"=successful")</f>
        <v>191</v>
      </c>
      <c r="C3">
        <f>COUNTIFS('Crowdfunding-work'!D2:D1001,"&gt;=1000",'Crowdfunding-work'!D2:D1001,"&lt;=4999",'Crowdfunding-work'!G2:G1001,"=failed")</f>
        <v>38</v>
      </c>
      <c r="D3">
        <f>COUNTIFS('Crowdfunding-work'!D2:D1001,"&gt;=1000",'Crowdfunding-work'!D2:D1001,"&lt;=4999",'Crowdfunding-work'!G2:G1001,"=canceled")</f>
        <v>2</v>
      </c>
      <c r="E3">
        <f t="shared" ref="E3:E13" si="0">SUM(B3:D3)</f>
        <v>231</v>
      </c>
      <c r="F3" s="9">
        <f t="shared" ref="F3:F13" si="1">AVERAGE(B3/E3*100)</f>
        <v>82.683982683982677</v>
      </c>
      <c r="G3" s="9">
        <f t="shared" ref="G3:G13" si="2">AVERAGE(C3/E3*100)</f>
        <v>16.450216450216452</v>
      </c>
      <c r="H3" s="9">
        <f t="shared" ref="H3:H13" si="3">AVERAGE(D3/E3*100)</f>
        <v>0.86580086580086579</v>
      </c>
      <c r="O3" s="1"/>
    </row>
    <row r="4" spans="1:16" x14ac:dyDescent="0.25">
      <c r="A4" s="8" t="s">
        <v>2095</v>
      </c>
      <c r="B4">
        <f>COUNTIFS('Crowdfunding-work'!D2:D1001,"&gt;=5000",'Crowdfunding-work'!D2:D1001,"&lt;=9999",'Crowdfunding-work'!G2:G1001,"=successful")</f>
        <v>164</v>
      </c>
      <c r="C4">
        <f>COUNTIFS('Crowdfunding-work'!D2:D1001,"&gt;=5000",'Crowdfunding-work'!D2:D1001,"&lt;=9999",'Crowdfunding-work'!G2:G1001,"=failed")</f>
        <v>126</v>
      </c>
      <c r="D4">
        <f>COUNTIFS('Crowdfunding-work'!D2:D1001,"&gt;=5000",'Crowdfunding-work'!D2:D1001,"&lt;=9999",'Crowdfunding-work'!G2:G1001,"=canceled")</f>
        <v>25</v>
      </c>
      <c r="E4">
        <f t="shared" si="0"/>
        <v>315</v>
      </c>
      <c r="F4" s="9">
        <f t="shared" si="1"/>
        <v>52.06349206349207</v>
      </c>
      <c r="G4" s="9">
        <f t="shared" si="2"/>
        <v>40</v>
      </c>
      <c r="H4" s="9">
        <f t="shared" si="3"/>
        <v>7.9365079365079358</v>
      </c>
      <c r="O4" s="1"/>
    </row>
    <row r="5" spans="1:16" x14ac:dyDescent="0.25">
      <c r="A5" s="8" t="s">
        <v>2096</v>
      </c>
      <c r="B5">
        <f>COUNTIFS('Crowdfunding-work'!D2:D1001,"&gt;=10000",'Crowdfunding-work'!D2:D1001,"&lt;=14999",'Crowdfunding-work'!G2:G1001,"=successful")</f>
        <v>4</v>
      </c>
      <c r="C5">
        <f>COUNTIFS('Crowdfunding-work'!D2:D1001,"&gt;=10000",'Crowdfunding-work'!D2:D1001,"&lt;=14999",'Crowdfunding-work'!G2:G1001,"=failed")</f>
        <v>5</v>
      </c>
      <c r="D5">
        <f>COUNTIFS('Crowdfunding-work'!D2:D1001,"&gt;=10000",'Crowdfunding-work'!D2:D1001,"&lt;=14999",'Crowdfunding-work'!G2:G1001,"=canceled")</f>
        <v>0</v>
      </c>
      <c r="E5">
        <f t="shared" si="0"/>
        <v>9</v>
      </c>
      <c r="F5" s="9">
        <f t="shared" si="1"/>
        <v>44.444444444444443</v>
      </c>
      <c r="G5" s="9">
        <f t="shared" si="2"/>
        <v>55.555555555555557</v>
      </c>
      <c r="H5" s="9">
        <f t="shared" si="3"/>
        <v>0</v>
      </c>
      <c r="O5" s="1"/>
    </row>
    <row r="6" spans="1:16" x14ac:dyDescent="0.25">
      <c r="A6" s="8" t="s">
        <v>2097</v>
      </c>
      <c r="B6">
        <f>COUNTIFS('Crowdfunding-work'!D2:D1001,"&gt;=15000",'Crowdfunding-work'!D2:D1001,"&lt;=19999",'Crowdfunding-work'!G2:G1001,"=successful")</f>
        <v>10</v>
      </c>
      <c r="C6">
        <f>COUNTIFS('Crowdfunding-work'!D2:D1001,"&gt;=15000",'Crowdfunding-work'!D2:D1001,"&lt;=19999",'Crowdfunding-work'!G2:G1001,"=failed")</f>
        <v>0</v>
      </c>
      <c r="D6">
        <f>COUNTIFS('Crowdfunding-work'!D2:D1001,"&gt;=15000",'Crowdfunding-work'!D2:D1001,"&lt;=19999",'Crowdfunding-work'!G2:G1001,"=canceled")</f>
        <v>0</v>
      </c>
      <c r="E6">
        <f t="shared" si="0"/>
        <v>10</v>
      </c>
      <c r="F6">
        <f t="shared" si="1"/>
        <v>100</v>
      </c>
      <c r="G6" s="9">
        <f t="shared" si="2"/>
        <v>0</v>
      </c>
      <c r="H6" s="9">
        <f t="shared" si="3"/>
        <v>0</v>
      </c>
      <c r="O6" s="1"/>
    </row>
    <row r="7" spans="1:16" x14ac:dyDescent="0.25">
      <c r="A7" s="8" t="s">
        <v>2098</v>
      </c>
      <c r="B7">
        <f>COUNTIFS('Crowdfunding-work'!D2:D1001,"&gt;=20000",'Crowdfunding-work'!D2:D1001,"&lt;=24999",'Crowdfunding-work'!G2:G1001,"=successful")</f>
        <v>7</v>
      </c>
      <c r="C7">
        <f>COUNTIFS('Crowdfunding-work'!D2:D1001,"&gt;=20000",'Crowdfunding-work'!D2:D1001,"&lt;=24999",'Crowdfunding-work'!G2:G1001,"=failed")</f>
        <v>0</v>
      </c>
      <c r="D7">
        <f>COUNTIFS('Crowdfunding-work'!D2:D1001,"&gt;=20000",'Crowdfunding-work'!D2:D1001,"&lt;=24999",'Crowdfunding-work'!G2:G1001,"=canceled")</f>
        <v>0</v>
      </c>
      <c r="E7">
        <f t="shared" si="0"/>
        <v>7</v>
      </c>
      <c r="F7">
        <f t="shared" si="1"/>
        <v>100</v>
      </c>
      <c r="G7" s="9">
        <f t="shared" si="2"/>
        <v>0</v>
      </c>
      <c r="H7" s="9">
        <f t="shared" si="3"/>
        <v>0</v>
      </c>
      <c r="O7" s="1"/>
    </row>
    <row r="8" spans="1:16" x14ac:dyDescent="0.25">
      <c r="A8" s="8" t="s">
        <v>2099</v>
      </c>
      <c r="B8">
        <f>COUNTIFS('Crowdfunding-work'!D2:D1001,"&gt;=25000",'Crowdfunding-work'!D2:D1001,"&lt;=29999",'Crowdfunding-work'!G2:G1001,"=successful")</f>
        <v>11</v>
      </c>
      <c r="C8">
        <f>COUNTIFS('Crowdfunding-work'!D2:D1001,"&gt;=25000",'Crowdfunding-work'!D2:D1001,"&lt;=29999",'Crowdfunding-work'!G2:G1001,"=failed")</f>
        <v>3</v>
      </c>
      <c r="D8">
        <f>COUNTIFS('Crowdfunding-work'!D2:D1001,"&gt;=25000",'Crowdfunding-work'!D2:D1001,"&lt;=29999",'Crowdfunding-work'!G2:G1001,"=canceled")</f>
        <v>0</v>
      </c>
      <c r="E8">
        <f t="shared" si="0"/>
        <v>14</v>
      </c>
      <c r="F8" s="9">
        <f t="shared" si="1"/>
        <v>78.571428571428569</v>
      </c>
      <c r="G8" s="9">
        <f t="shared" si="2"/>
        <v>21.428571428571427</v>
      </c>
      <c r="H8" s="9">
        <f t="shared" si="3"/>
        <v>0</v>
      </c>
      <c r="O8" s="1"/>
    </row>
    <row r="9" spans="1:16" x14ac:dyDescent="0.25">
      <c r="A9" s="8" t="s">
        <v>2100</v>
      </c>
      <c r="B9">
        <f>COUNTIFS('Crowdfunding-work'!D2:D1001,"&gt;=30000",'Crowdfunding-work'!D2:D1001,"&lt;=34999",'Crowdfunding-work'!G2:G1001,"=successful")</f>
        <v>7</v>
      </c>
      <c r="C9">
        <f>COUNTIFS('Crowdfunding-work'!D2:D1001,"&gt;=30000",'Crowdfunding-work'!D2:D1001,"&lt;=34999",'Crowdfunding-work'!G2:G1001,"=failed")</f>
        <v>0</v>
      </c>
      <c r="D9">
        <f>COUNTIFS('Crowdfunding-work'!D2:D1001,"&gt;=30000",'Crowdfunding-work'!D2:D1001,"&lt;=34999",'Crowdfunding-work'!G2:G1001,"=canceled")</f>
        <v>0</v>
      </c>
      <c r="E9">
        <f t="shared" si="0"/>
        <v>7</v>
      </c>
      <c r="F9">
        <f t="shared" si="1"/>
        <v>100</v>
      </c>
      <c r="G9" s="9">
        <f t="shared" si="2"/>
        <v>0</v>
      </c>
      <c r="H9" s="9">
        <f t="shared" si="3"/>
        <v>0</v>
      </c>
      <c r="O9" s="1"/>
    </row>
    <row r="10" spans="1:16" x14ac:dyDescent="0.25">
      <c r="A10" s="8" t="s">
        <v>2101</v>
      </c>
      <c r="B10">
        <f>COUNTIFS('Crowdfunding-work'!D2:D1001,"&gt;=35000",'Crowdfunding-work'!D2:D1001,"&lt;=39999",'Crowdfunding-work'!G2:G1001,"=successful")</f>
        <v>8</v>
      </c>
      <c r="C10">
        <f>COUNTIFS('Crowdfunding-work'!D2:D1001,"&gt;=35000",'Crowdfunding-work'!D2:D1001,"&lt;=39999",'Crowdfunding-work'!G2:G1001,"=failed")</f>
        <v>3</v>
      </c>
      <c r="D10">
        <f>COUNTIFS('Crowdfunding-work'!D2:D1001,"&gt;=35000",'Crowdfunding-work'!D2:D1001,"&lt;=39999",'Crowdfunding-work'!G2:G1001,"=canceled")</f>
        <v>1</v>
      </c>
      <c r="E10">
        <f t="shared" si="0"/>
        <v>12</v>
      </c>
      <c r="F10" s="9">
        <f t="shared" si="1"/>
        <v>66.666666666666657</v>
      </c>
      <c r="G10" s="9">
        <f t="shared" si="2"/>
        <v>25</v>
      </c>
      <c r="H10" s="9">
        <f t="shared" si="3"/>
        <v>8.3333333333333321</v>
      </c>
      <c r="O10" s="1"/>
    </row>
    <row r="11" spans="1:16" x14ac:dyDescent="0.25">
      <c r="A11" s="8" t="s">
        <v>2102</v>
      </c>
      <c r="B11">
        <f>COUNTIFS('Crowdfunding-work'!D2:D1001,"&gt;=40000",'Crowdfunding-work'!D2:D1001,"&lt;=44999",'Crowdfunding-work'!G2:G1001,"=successful")</f>
        <v>11</v>
      </c>
      <c r="C11">
        <f>COUNTIFS('Crowdfunding-work'!D2:D1001,"&gt;=40000",'Crowdfunding-work'!D2:D1001,"&lt;=44999",'Crowdfunding-work'!G2:G1001,"=failed")</f>
        <v>3</v>
      </c>
      <c r="D11">
        <f>COUNTIFS('Crowdfunding-work'!D2:D1001,"&gt;=40000",'Crowdfunding-work'!D2:D1001,"&lt;=44999",'Crowdfunding-work'!G2:G1001,"=canceled")</f>
        <v>0</v>
      </c>
      <c r="E11">
        <f t="shared" si="0"/>
        <v>14</v>
      </c>
      <c r="F11" s="9">
        <f t="shared" si="1"/>
        <v>78.571428571428569</v>
      </c>
      <c r="G11" s="9">
        <f t="shared" si="2"/>
        <v>21.428571428571427</v>
      </c>
      <c r="H11" s="9">
        <f t="shared" si="3"/>
        <v>0</v>
      </c>
      <c r="O11" s="1"/>
    </row>
    <row r="12" spans="1:16" x14ac:dyDescent="0.25">
      <c r="A12" s="8" t="s">
        <v>2103</v>
      </c>
      <c r="B12">
        <f>COUNTIFS('Crowdfunding-work'!D2:D1001,"&gt;=45000",'Crowdfunding-work'!D2:D1001,"&lt;=49999",'Crowdfunding-work'!G2:G1001,"=successful")</f>
        <v>8</v>
      </c>
      <c r="C12">
        <f>COUNTIFS('Crowdfunding-work'!D2:D1001,"&gt;=40000",'Crowdfunding-work'!D2:D1001,"&lt;=44999",'Crowdfunding-work'!G2:G1001,"=failed")</f>
        <v>3</v>
      </c>
      <c r="D12">
        <f>COUNTIFS('Crowdfunding-work'!D2:D1001,"&gt;=40000",'Crowdfunding-work'!D2:D1001,"&lt;=44999",'Crowdfunding-work'!G2:G1001,"=canceled")</f>
        <v>0</v>
      </c>
      <c r="E12">
        <f t="shared" si="0"/>
        <v>11</v>
      </c>
      <c r="F12" s="9">
        <f t="shared" si="1"/>
        <v>72.727272727272734</v>
      </c>
      <c r="G12" s="9">
        <f t="shared" si="2"/>
        <v>27.27272727272727</v>
      </c>
      <c r="H12" s="9">
        <f t="shared" si="3"/>
        <v>0</v>
      </c>
      <c r="O12" s="1"/>
    </row>
    <row r="13" spans="1:16" ht="31.5" x14ac:dyDescent="0.25">
      <c r="A13" s="8" t="s">
        <v>2104</v>
      </c>
      <c r="B13">
        <f>COUNTIFS('Crowdfunding-work'!D2:D1001,"&gt;50000",'Crowdfunding-work'!G2:G1001,"=successful")</f>
        <v>114</v>
      </c>
      <c r="C13">
        <f>COUNTIFS('Crowdfunding-work'!D2:D1001,"&gt;50000",'Crowdfunding-work'!G2:G1001,"=failed")</f>
        <v>163</v>
      </c>
      <c r="D13">
        <f>COUNTIFS('Crowdfunding-work'!D2:D1001,"&gt;50000",'Crowdfunding-work'!G2:G1001,"=canceled")</f>
        <v>28</v>
      </c>
      <c r="E13">
        <f t="shared" si="0"/>
        <v>305</v>
      </c>
      <c r="F13" s="9">
        <f t="shared" si="1"/>
        <v>37.377049180327873</v>
      </c>
      <c r="G13" s="9">
        <f t="shared" si="2"/>
        <v>53.442622950819676</v>
      </c>
      <c r="H13" s="9">
        <f t="shared" si="3"/>
        <v>9.1803278688524586</v>
      </c>
      <c r="O13" s="1"/>
    </row>
    <row r="14" spans="1:16" x14ac:dyDescent="0.25">
      <c r="O14" s="1"/>
    </row>
    <row r="15" spans="1:16" x14ac:dyDescent="0.25">
      <c r="O15" s="1"/>
    </row>
    <row r="16" spans="1:16" x14ac:dyDescent="0.25">
      <c r="O16" s="1"/>
    </row>
    <row r="17" spans="15:15" x14ac:dyDescent="0.25">
      <c r="O17" s="1"/>
    </row>
    <row r="18" spans="15:15" x14ac:dyDescent="0.25">
      <c r="O18" s="1"/>
    </row>
    <row r="19" spans="15:15" x14ac:dyDescent="0.25">
      <c r="O19" s="1"/>
    </row>
    <row r="20" spans="15:15" x14ac:dyDescent="0.25">
      <c r="O20" s="1"/>
    </row>
    <row r="21" spans="15:15" x14ac:dyDescent="0.25">
      <c r="O21" s="1"/>
    </row>
    <row r="22" spans="15:15" x14ac:dyDescent="0.25">
      <c r="O22" s="1"/>
    </row>
    <row r="23" spans="15:15" x14ac:dyDescent="0.25">
      <c r="O23" s="1"/>
    </row>
    <row r="24" spans="15:15" x14ac:dyDescent="0.25">
      <c r="O24" s="1"/>
    </row>
    <row r="25" spans="15:15" x14ac:dyDescent="0.25">
      <c r="O25" s="1"/>
    </row>
    <row r="26" spans="15:15" x14ac:dyDescent="0.25">
      <c r="O26" s="1"/>
    </row>
    <row r="27" spans="15:15" x14ac:dyDescent="0.25">
      <c r="O27" s="1"/>
    </row>
    <row r="28" spans="15:15" x14ac:dyDescent="0.25">
      <c r="O28" s="1"/>
    </row>
    <row r="29" spans="15:15" x14ac:dyDescent="0.25">
      <c r="O29" s="1"/>
    </row>
    <row r="30" spans="15:15" x14ac:dyDescent="0.25">
      <c r="O30" s="1"/>
    </row>
    <row r="31" spans="15:15" x14ac:dyDescent="0.25">
      <c r="O31" s="1"/>
    </row>
    <row r="32" spans="15:15" x14ac:dyDescent="0.25">
      <c r="O32" s="1"/>
    </row>
    <row r="33" spans="15:15" x14ac:dyDescent="0.25">
      <c r="O33" s="1"/>
    </row>
    <row r="34" spans="15:15" x14ac:dyDescent="0.25">
      <c r="O34" s="1"/>
    </row>
    <row r="35" spans="15:15" x14ac:dyDescent="0.25">
      <c r="O35" s="1"/>
    </row>
    <row r="36" spans="15:15" x14ac:dyDescent="0.25">
      <c r="O36" s="1"/>
    </row>
    <row r="37" spans="15:15" x14ac:dyDescent="0.25">
      <c r="O37" s="1"/>
    </row>
    <row r="38" spans="15:15" x14ac:dyDescent="0.25">
      <c r="O38" s="1"/>
    </row>
    <row r="39" spans="15:15" x14ac:dyDescent="0.25">
      <c r="O39" s="1"/>
    </row>
    <row r="40" spans="15:15" x14ac:dyDescent="0.25">
      <c r="O40" s="1"/>
    </row>
    <row r="41" spans="15:15" x14ac:dyDescent="0.25">
      <c r="O41" s="1"/>
    </row>
    <row r="42" spans="15:15" x14ac:dyDescent="0.25">
      <c r="O42" s="1"/>
    </row>
    <row r="43" spans="15:15" x14ac:dyDescent="0.25">
      <c r="O43" s="1"/>
    </row>
    <row r="44" spans="15:15" x14ac:dyDescent="0.25">
      <c r="O44" s="1"/>
    </row>
    <row r="45" spans="15:15" x14ac:dyDescent="0.25">
      <c r="O45" s="1"/>
    </row>
    <row r="46" spans="15:15" x14ac:dyDescent="0.25">
      <c r="O46" s="1"/>
    </row>
    <row r="47" spans="15:15" x14ac:dyDescent="0.25">
      <c r="O47" s="1"/>
    </row>
    <row r="48" spans="15:15" x14ac:dyDescent="0.25">
      <c r="O48" s="1"/>
    </row>
    <row r="49" spans="15:15" x14ac:dyDescent="0.25">
      <c r="O49" s="1"/>
    </row>
    <row r="50" spans="15:15" x14ac:dyDescent="0.25">
      <c r="O50" s="1"/>
    </row>
    <row r="51" spans="15:15" x14ac:dyDescent="0.25">
      <c r="O51" s="1"/>
    </row>
    <row r="52" spans="15:15" x14ac:dyDescent="0.25">
      <c r="O52" s="1"/>
    </row>
    <row r="53" spans="15:15" x14ac:dyDescent="0.25">
      <c r="O53" s="1"/>
    </row>
    <row r="54" spans="15:15" x14ac:dyDescent="0.25">
      <c r="O54" s="1"/>
    </row>
    <row r="55" spans="15:15" x14ac:dyDescent="0.25">
      <c r="O55" s="1"/>
    </row>
    <row r="56" spans="15:15" x14ac:dyDescent="0.25">
      <c r="O56" s="1"/>
    </row>
    <row r="57" spans="15:15" x14ac:dyDescent="0.25">
      <c r="O57" s="1"/>
    </row>
    <row r="58" spans="15:15" x14ac:dyDescent="0.25">
      <c r="O58" s="1"/>
    </row>
    <row r="59" spans="15:15" x14ac:dyDescent="0.25">
      <c r="O59" s="1"/>
    </row>
    <row r="60" spans="15:15" x14ac:dyDescent="0.25">
      <c r="O60" s="1"/>
    </row>
    <row r="61" spans="15:15" x14ac:dyDescent="0.25">
      <c r="O61" s="1"/>
    </row>
    <row r="62" spans="15:15" x14ac:dyDescent="0.25">
      <c r="O62" s="1"/>
    </row>
    <row r="63" spans="15:15" x14ac:dyDescent="0.25">
      <c r="O63" s="1"/>
    </row>
    <row r="64" spans="15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  <row r="118" spans="15:15" x14ac:dyDescent="0.25">
      <c r="O118" s="1"/>
    </row>
    <row r="119" spans="15:15" x14ac:dyDescent="0.25">
      <c r="O119" s="1"/>
    </row>
    <row r="120" spans="15:15" x14ac:dyDescent="0.25">
      <c r="O120" s="1"/>
    </row>
    <row r="121" spans="15:15" x14ac:dyDescent="0.25">
      <c r="O121" s="1"/>
    </row>
    <row r="122" spans="15:15" x14ac:dyDescent="0.25">
      <c r="O122" s="1"/>
    </row>
    <row r="123" spans="15:15" x14ac:dyDescent="0.25">
      <c r="O123" s="1"/>
    </row>
    <row r="124" spans="15:15" x14ac:dyDescent="0.25">
      <c r="O124" s="1"/>
    </row>
    <row r="125" spans="15:15" x14ac:dyDescent="0.25">
      <c r="O125" s="1"/>
    </row>
    <row r="126" spans="15:15" x14ac:dyDescent="0.25">
      <c r="O126" s="1"/>
    </row>
    <row r="127" spans="15:15" x14ac:dyDescent="0.25">
      <c r="O127" s="1"/>
    </row>
    <row r="128" spans="15:15" x14ac:dyDescent="0.25">
      <c r="O128" s="1"/>
    </row>
    <row r="129" spans="15:15" x14ac:dyDescent="0.25">
      <c r="O129" s="1"/>
    </row>
    <row r="130" spans="15:15" x14ac:dyDescent="0.25">
      <c r="O130" s="1"/>
    </row>
    <row r="131" spans="15:15" x14ac:dyDescent="0.25">
      <c r="O131" s="1"/>
    </row>
    <row r="132" spans="15:15" x14ac:dyDescent="0.25">
      <c r="O132" s="1"/>
    </row>
    <row r="133" spans="15:15" x14ac:dyDescent="0.25">
      <c r="O133" s="1"/>
    </row>
    <row r="134" spans="15:15" x14ac:dyDescent="0.25">
      <c r="O134" s="1"/>
    </row>
    <row r="135" spans="15:15" x14ac:dyDescent="0.25">
      <c r="O135" s="1"/>
    </row>
    <row r="136" spans="15:15" x14ac:dyDescent="0.25">
      <c r="O136" s="1"/>
    </row>
    <row r="137" spans="15:15" x14ac:dyDescent="0.25">
      <c r="O137" s="1"/>
    </row>
    <row r="138" spans="15:15" x14ac:dyDescent="0.25">
      <c r="O138" s="1"/>
    </row>
    <row r="139" spans="15:15" x14ac:dyDescent="0.25">
      <c r="O139" s="1"/>
    </row>
    <row r="140" spans="15:15" x14ac:dyDescent="0.25">
      <c r="O140" s="1"/>
    </row>
    <row r="141" spans="15:15" x14ac:dyDescent="0.25">
      <c r="O141" s="1"/>
    </row>
    <row r="142" spans="15:15" x14ac:dyDescent="0.25">
      <c r="O142" s="1"/>
    </row>
    <row r="143" spans="15:15" x14ac:dyDescent="0.25">
      <c r="O143" s="1"/>
    </row>
    <row r="144" spans="15:15" x14ac:dyDescent="0.25">
      <c r="O144" s="1"/>
    </row>
    <row r="145" spans="15:15" x14ac:dyDescent="0.25">
      <c r="O145" s="1"/>
    </row>
    <row r="146" spans="15:15" x14ac:dyDescent="0.25">
      <c r="O146" s="1"/>
    </row>
    <row r="147" spans="15:15" x14ac:dyDescent="0.25">
      <c r="O147" s="1"/>
    </row>
    <row r="148" spans="15:15" x14ac:dyDescent="0.25">
      <c r="O148" s="1"/>
    </row>
    <row r="149" spans="15:15" x14ac:dyDescent="0.25">
      <c r="O149" s="1"/>
    </row>
    <row r="150" spans="15:15" x14ac:dyDescent="0.25">
      <c r="O150" s="1"/>
    </row>
    <row r="151" spans="15:15" x14ac:dyDescent="0.25">
      <c r="O151" s="1"/>
    </row>
    <row r="152" spans="15:15" x14ac:dyDescent="0.25">
      <c r="O152" s="1"/>
    </row>
    <row r="153" spans="15:15" x14ac:dyDescent="0.25">
      <c r="O153" s="1"/>
    </row>
    <row r="154" spans="15:15" x14ac:dyDescent="0.25">
      <c r="O154" s="1"/>
    </row>
    <row r="155" spans="15:15" x14ac:dyDescent="0.25">
      <c r="O155" s="1"/>
    </row>
    <row r="156" spans="15:15" x14ac:dyDescent="0.25">
      <c r="O156" s="1"/>
    </row>
    <row r="157" spans="15:15" x14ac:dyDescent="0.25">
      <c r="O157" s="1"/>
    </row>
    <row r="158" spans="15:15" x14ac:dyDescent="0.25">
      <c r="O158" s="1"/>
    </row>
    <row r="159" spans="15:15" x14ac:dyDescent="0.25">
      <c r="O159" s="1"/>
    </row>
    <row r="160" spans="15:15" x14ac:dyDescent="0.25">
      <c r="O160" s="1"/>
    </row>
    <row r="161" spans="15:15" x14ac:dyDescent="0.25">
      <c r="O161" s="1"/>
    </row>
    <row r="162" spans="15:15" x14ac:dyDescent="0.25">
      <c r="O162" s="1"/>
    </row>
    <row r="163" spans="15:15" x14ac:dyDescent="0.25">
      <c r="O163" s="1"/>
    </row>
    <row r="164" spans="15:15" x14ac:dyDescent="0.25">
      <c r="O164" s="1"/>
    </row>
    <row r="165" spans="15:15" x14ac:dyDescent="0.25">
      <c r="O165" s="1"/>
    </row>
    <row r="166" spans="15:15" x14ac:dyDescent="0.25">
      <c r="O166" s="1"/>
    </row>
    <row r="167" spans="15:15" x14ac:dyDescent="0.25">
      <c r="O167" s="1"/>
    </row>
    <row r="168" spans="15:15" x14ac:dyDescent="0.25">
      <c r="O168" s="1"/>
    </row>
    <row r="169" spans="15:15" x14ac:dyDescent="0.25">
      <c r="O169" s="1"/>
    </row>
    <row r="170" spans="15:15" x14ac:dyDescent="0.25">
      <c r="O170" s="1"/>
    </row>
    <row r="171" spans="15:15" x14ac:dyDescent="0.25">
      <c r="O171" s="1"/>
    </row>
    <row r="172" spans="15:15" x14ac:dyDescent="0.25">
      <c r="O172" s="1"/>
    </row>
    <row r="173" spans="15:15" x14ac:dyDescent="0.25">
      <c r="O173" s="1"/>
    </row>
    <row r="174" spans="15:15" x14ac:dyDescent="0.25">
      <c r="O174" s="1"/>
    </row>
    <row r="175" spans="15:15" x14ac:dyDescent="0.25">
      <c r="O175" s="1"/>
    </row>
    <row r="176" spans="15:15" x14ac:dyDescent="0.25">
      <c r="O176" s="1"/>
    </row>
    <row r="177" spans="15:15" x14ac:dyDescent="0.25">
      <c r="O177" s="1"/>
    </row>
    <row r="178" spans="15:15" x14ac:dyDescent="0.25">
      <c r="O178" s="1"/>
    </row>
    <row r="179" spans="15:15" x14ac:dyDescent="0.25">
      <c r="O179" s="1"/>
    </row>
    <row r="180" spans="15:15" x14ac:dyDescent="0.25">
      <c r="O180" s="1"/>
    </row>
    <row r="181" spans="15:15" x14ac:dyDescent="0.25">
      <c r="O181" s="1"/>
    </row>
    <row r="182" spans="15:15" x14ac:dyDescent="0.25">
      <c r="O182" s="1"/>
    </row>
    <row r="183" spans="15:15" x14ac:dyDescent="0.25">
      <c r="O183" s="1"/>
    </row>
    <row r="184" spans="15:15" x14ac:dyDescent="0.25">
      <c r="O184" s="1"/>
    </row>
    <row r="185" spans="15:15" x14ac:dyDescent="0.25">
      <c r="O185" s="1"/>
    </row>
    <row r="186" spans="15:15" x14ac:dyDescent="0.25">
      <c r="O186" s="1"/>
    </row>
    <row r="187" spans="15:15" x14ac:dyDescent="0.25">
      <c r="O187" s="1"/>
    </row>
    <row r="188" spans="15:15" x14ac:dyDescent="0.25">
      <c r="O188" s="1"/>
    </row>
    <row r="189" spans="15:15" x14ac:dyDescent="0.25">
      <c r="O189" s="1"/>
    </row>
    <row r="190" spans="15:15" x14ac:dyDescent="0.25">
      <c r="O190" s="1"/>
    </row>
    <row r="191" spans="15:15" x14ac:dyDescent="0.25">
      <c r="O191" s="1"/>
    </row>
    <row r="192" spans="15:15" x14ac:dyDescent="0.25">
      <c r="O192" s="1"/>
    </row>
    <row r="193" spans="15:15" x14ac:dyDescent="0.25">
      <c r="O193" s="1"/>
    </row>
    <row r="194" spans="15:15" x14ac:dyDescent="0.25">
      <c r="O194" s="1"/>
    </row>
    <row r="195" spans="15:15" x14ac:dyDescent="0.25">
      <c r="O195" s="1"/>
    </row>
    <row r="196" spans="15:15" x14ac:dyDescent="0.25">
      <c r="O196" s="1"/>
    </row>
    <row r="197" spans="15:15" x14ac:dyDescent="0.25">
      <c r="O197" s="1"/>
    </row>
    <row r="198" spans="15:15" x14ac:dyDescent="0.25">
      <c r="O198" s="1"/>
    </row>
    <row r="199" spans="15:15" x14ac:dyDescent="0.25">
      <c r="O199" s="1"/>
    </row>
    <row r="200" spans="15:15" x14ac:dyDescent="0.25">
      <c r="O200" s="1"/>
    </row>
    <row r="201" spans="15:15" x14ac:dyDescent="0.25">
      <c r="O201" s="1"/>
    </row>
    <row r="202" spans="15:15" x14ac:dyDescent="0.25">
      <c r="O202" s="1"/>
    </row>
    <row r="203" spans="15:15" x14ac:dyDescent="0.25">
      <c r="O203" s="1"/>
    </row>
    <row r="204" spans="15:15" x14ac:dyDescent="0.25">
      <c r="O204" s="1"/>
    </row>
    <row r="205" spans="15:15" x14ac:dyDescent="0.25">
      <c r="O205" s="1"/>
    </row>
    <row r="206" spans="15:15" x14ac:dyDescent="0.25">
      <c r="O206" s="1"/>
    </row>
    <row r="207" spans="15:15" x14ac:dyDescent="0.25">
      <c r="O207" s="1"/>
    </row>
    <row r="208" spans="15:15" x14ac:dyDescent="0.25">
      <c r="O208" s="1"/>
    </row>
    <row r="209" spans="15:15" x14ac:dyDescent="0.25">
      <c r="O209" s="1"/>
    </row>
    <row r="210" spans="15:15" x14ac:dyDescent="0.25">
      <c r="O210" s="1"/>
    </row>
    <row r="211" spans="15:15" x14ac:dyDescent="0.25">
      <c r="O211" s="1"/>
    </row>
    <row r="212" spans="15:15" x14ac:dyDescent="0.25">
      <c r="O212" s="1"/>
    </row>
    <row r="213" spans="15:15" x14ac:dyDescent="0.25">
      <c r="O213" s="1"/>
    </row>
    <row r="214" spans="15:15" x14ac:dyDescent="0.25">
      <c r="O214" s="1"/>
    </row>
    <row r="215" spans="15:15" x14ac:dyDescent="0.25">
      <c r="O215" s="1"/>
    </row>
    <row r="216" spans="15:15" x14ac:dyDescent="0.25">
      <c r="O216" s="1"/>
    </row>
    <row r="217" spans="15:15" x14ac:dyDescent="0.25">
      <c r="O217" s="1"/>
    </row>
    <row r="218" spans="15:15" x14ac:dyDescent="0.25">
      <c r="O218" s="1"/>
    </row>
    <row r="219" spans="15:15" x14ac:dyDescent="0.25">
      <c r="O219" s="1"/>
    </row>
    <row r="220" spans="15:15" x14ac:dyDescent="0.25">
      <c r="O220" s="1"/>
    </row>
    <row r="221" spans="15:15" x14ac:dyDescent="0.25">
      <c r="O221" s="1"/>
    </row>
    <row r="222" spans="15:15" x14ac:dyDescent="0.25">
      <c r="O222" s="1"/>
    </row>
    <row r="223" spans="15:15" x14ac:dyDescent="0.25">
      <c r="O223" s="1"/>
    </row>
    <row r="224" spans="15:15" x14ac:dyDescent="0.25">
      <c r="O224" s="1"/>
    </row>
    <row r="225" spans="15:15" x14ac:dyDescent="0.25">
      <c r="O225" s="1"/>
    </row>
    <row r="226" spans="15:15" x14ac:dyDescent="0.25">
      <c r="O226" s="1"/>
    </row>
    <row r="227" spans="15:15" x14ac:dyDescent="0.25">
      <c r="O227" s="1"/>
    </row>
    <row r="228" spans="15:15" x14ac:dyDescent="0.25">
      <c r="O228" s="1"/>
    </row>
    <row r="229" spans="15:15" x14ac:dyDescent="0.25">
      <c r="O229" s="1"/>
    </row>
    <row r="230" spans="15:15" x14ac:dyDescent="0.25">
      <c r="O230" s="1"/>
    </row>
    <row r="231" spans="15:15" x14ac:dyDescent="0.25">
      <c r="O231" s="1"/>
    </row>
    <row r="232" spans="15:15" x14ac:dyDescent="0.25">
      <c r="O232" s="1"/>
    </row>
    <row r="233" spans="15:15" x14ac:dyDescent="0.25">
      <c r="O233" s="1"/>
    </row>
    <row r="234" spans="15:15" x14ac:dyDescent="0.25">
      <c r="O234" s="1"/>
    </row>
    <row r="235" spans="15:15" x14ac:dyDescent="0.25">
      <c r="O235" s="1"/>
    </row>
    <row r="236" spans="15:15" x14ac:dyDescent="0.25">
      <c r="O236" s="1"/>
    </row>
    <row r="237" spans="15:15" x14ac:dyDescent="0.25">
      <c r="O237" s="1"/>
    </row>
    <row r="238" spans="15:15" x14ac:dyDescent="0.25">
      <c r="O238" s="1"/>
    </row>
    <row r="239" spans="15:15" x14ac:dyDescent="0.25">
      <c r="O239" s="1"/>
    </row>
    <row r="240" spans="15:15" x14ac:dyDescent="0.25">
      <c r="O240" s="1"/>
    </row>
    <row r="241" spans="15:15" x14ac:dyDescent="0.25">
      <c r="O241" s="1"/>
    </row>
    <row r="242" spans="15:15" x14ac:dyDescent="0.25">
      <c r="O242" s="1"/>
    </row>
    <row r="243" spans="15:15" x14ac:dyDescent="0.25">
      <c r="O243" s="1"/>
    </row>
    <row r="244" spans="15:15" x14ac:dyDescent="0.25">
      <c r="O244" s="1"/>
    </row>
    <row r="245" spans="15:15" x14ac:dyDescent="0.25">
      <c r="O245" s="1"/>
    </row>
    <row r="246" spans="15:15" x14ac:dyDescent="0.25">
      <c r="O246" s="1"/>
    </row>
    <row r="247" spans="15:15" x14ac:dyDescent="0.25">
      <c r="O247" s="1"/>
    </row>
    <row r="248" spans="15:15" x14ac:dyDescent="0.25">
      <c r="O248" s="1"/>
    </row>
    <row r="249" spans="15:15" x14ac:dyDescent="0.25">
      <c r="O249" s="1"/>
    </row>
    <row r="250" spans="15:15" x14ac:dyDescent="0.25">
      <c r="O250" s="1"/>
    </row>
    <row r="251" spans="15:15" x14ac:dyDescent="0.25">
      <c r="O251" s="1"/>
    </row>
    <row r="252" spans="15:15" x14ac:dyDescent="0.25">
      <c r="O252" s="1"/>
    </row>
    <row r="253" spans="15:15" x14ac:dyDescent="0.25">
      <c r="O253" s="1"/>
    </row>
    <row r="254" spans="15:15" x14ac:dyDescent="0.25">
      <c r="O254" s="1"/>
    </row>
    <row r="255" spans="15:15" x14ac:dyDescent="0.25">
      <c r="O255" s="1"/>
    </row>
    <row r="256" spans="15:15" x14ac:dyDescent="0.25">
      <c r="O256" s="1"/>
    </row>
    <row r="257" spans="15:15" x14ac:dyDescent="0.25">
      <c r="O257" s="1"/>
    </row>
    <row r="258" spans="15:15" x14ac:dyDescent="0.25">
      <c r="O258" s="1"/>
    </row>
    <row r="259" spans="15:15" x14ac:dyDescent="0.25">
      <c r="O259" s="1"/>
    </row>
    <row r="260" spans="15:15" x14ac:dyDescent="0.25">
      <c r="O260" s="1"/>
    </row>
    <row r="261" spans="15:15" x14ac:dyDescent="0.25">
      <c r="O261" s="1"/>
    </row>
    <row r="262" spans="15:15" x14ac:dyDescent="0.25">
      <c r="O262" s="1"/>
    </row>
    <row r="263" spans="15:15" x14ac:dyDescent="0.25">
      <c r="O263" s="1"/>
    </row>
    <row r="264" spans="15:15" x14ac:dyDescent="0.25">
      <c r="O264" s="1"/>
    </row>
    <row r="265" spans="15:15" x14ac:dyDescent="0.25">
      <c r="O265" s="1"/>
    </row>
    <row r="266" spans="15:15" x14ac:dyDescent="0.25">
      <c r="O266" s="1"/>
    </row>
    <row r="267" spans="15:15" x14ac:dyDescent="0.25">
      <c r="O267" s="1"/>
    </row>
    <row r="268" spans="15:15" x14ac:dyDescent="0.25">
      <c r="O268" s="1"/>
    </row>
    <row r="269" spans="15:15" x14ac:dyDescent="0.25">
      <c r="O269" s="1"/>
    </row>
    <row r="270" spans="15:15" x14ac:dyDescent="0.25">
      <c r="O270" s="1"/>
    </row>
    <row r="271" spans="15:15" x14ac:dyDescent="0.25">
      <c r="O271" s="1"/>
    </row>
    <row r="272" spans="15:15" x14ac:dyDescent="0.25">
      <c r="O272" s="1"/>
    </row>
    <row r="273" spans="15:15" x14ac:dyDescent="0.25">
      <c r="O273" s="1"/>
    </row>
    <row r="274" spans="15:15" x14ac:dyDescent="0.25">
      <c r="O274" s="1"/>
    </row>
    <row r="275" spans="15:15" x14ac:dyDescent="0.25">
      <c r="O275" s="1"/>
    </row>
    <row r="276" spans="15:15" x14ac:dyDescent="0.25">
      <c r="O276" s="1"/>
    </row>
    <row r="277" spans="15:15" x14ac:dyDescent="0.25">
      <c r="O277" s="1"/>
    </row>
    <row r="278" spans="15:15" x14ac:dyDescent="0.25">
      <c r="O278" s="1"/>
    </row>
    <row r="279" spans="15:15" x14ac:dyDescent="0.25">
      <c r="O279" s="1"/>
    </row>
    <row r="280" spans="15:15" x14ac:dyDescent="0.25">
      <c r="O280" s="1"/>
    </row>
    <row r="281" spans="15:15" x14ac:dyDescent="0.25">
      <c r="O281" s="1"/>
    </row>
    <row r="282" spans="15:15" x14ac:dyDescent="0.25">
      <c r="O282" s="1"/>
    </row>
    <row r="283" spans="15:15" x14ac:dyDescent="0.25">
      <c r="O283" s="1"/>
    </row>
    <row r="284" spans="15:15" x14ac:dyDescent="0.25">
      <c r="O284" s="1"/>
    </row>
    <row r="285" spans="15:15" x14ac:dyDescent="0.25">
      <c r="O285" s="1"/>
    </row>
    <row r="286" spans="15:15" x14ac:dyDescent="0.25">
      <c r="O286" s="1"/>
    </row>
    <row r="287" spans="15:15" x14ac:dyDescent="0.25">
      <c r="O287" s="1"/>
    </row>
    <row r="288" spans="15:15" x14ac:dyDescent="0.25">
      <c r="O288" s="1"/>
    </row>
    <row r="289" spans="15:15" x14ac:dyDescent="0.25">
      <c r="O289" s="1"/>
    </row>
    <row r="290" spans="15:15" x14ac:dyDescent="0.25">
      <c r="O290" s="1"/>
    </row>
    <row r="291" spans="15:15" x14ac:dyDescent="0.25">
      <c r="O291" s="1"/>
    </row>
    <row r="292" spans="15:15" x14ac:dyDescent="0.25">
      <c r="O292" s="1"/>
    </row>
    <row r="293" spans="15:15" x14ac:dyDescent="0.25">
      <c r="O293" s="1"/>
    </row>
    <row r="294" spans="15:15" x14ac:dyDescent="0.25">
      <c r="O294" s="1"/>
    </row>
    <row r="295" spans="15:15" x14ac:dyDescent="0.25">
      <c r="O295" s="1"/>
    </row>
    <row r="296" spans="15:15" x14ac:dyDescent="0.25">
      <c r="O296" s="1"/>
    </row>
    <row r="297" spans="15:15" x14ac:dyDescent="0.25">
      <c r="O297" s="1"/>
    </row>
    <row r="298" spans="15:15" x14ac:dyDescent="0.25">
      <c r="O298" s="1"/>
    </row>
    <row r="299" spans="15:15" x14ac:dyDescent="0.25">
      <c r="O299" s="1"/>
    </row>
    <row r="300" spans="15:15" x14ac:dyDescent="0.25">
      <c r="O300" s="1"/>
    </row>
    <row r="301" spans="15:15" x14ac:dyDescent="0.25">
      <c r="O301" s="1"/>
    </row>
    <row r="302" spans="15:15" x14ac:dyDescent="0.25">
      <c r="O302" s="1"/>
    </row>
    <row r="303" spans="15:15" x14ac:dyDescent="0.25">
      <c r="O303" s="1"/>
    </row>
    <row r="304" spans="15:15" x14ac:dyDescent="0.25">
      <c r="O304" s="1"/>
    </row>
    <row r="305" spans="15:15" x14ac:dyDescent="0.25">
      <c r="O305" s="1"/>
    </row>
    <row r="306" spans="15:15" x14ac:dyDescent="0.25">
      <c r="O306" s="1"/>
    </row>
    <row r="307" spans="15:15" x14ac:dyDescent="0.25">
      <c r="O307" s="1"/>
    </row>
    <row r="308" spans="15:15" x14ac:dyDescent="0.25">
      <c r="O308" s="1"/>
    </row>
    <row r="309" spans="15:15" x14ac:dyDescent="0.25">
      <c r="O309" s="1"/>
    </row>
    <row r="310" spans="15:15" x14ac:dyDescent="0.25">
      <c r="O310" s="1"/>
    </row>
    <row r="311" spans="15:15" x14ac:dyDescent="0.25">
      <c r="O311" s="1"/>
    </row>
    <row r="312" spans="15:15" x14ac:dyDescent="0.25">
      <c r="O312" s="1"/>
    </row>
    <row r="313" spans="15:15" x14ac:dyDescent="0.25">
      <c r="O313" s="1"/>
    </row>
    <row r="314" spans="15:15" x14ac:dyDescent="0.25">
      <c r="O314" s="1"/>
    </row>
    <row r="315" spans="15:15" x14ac:dyDescent="0.25">
      <c r="O315" s="1"/>
    </row>
    <row r="316" spans="15:15" x14ac:dyDescent="0.25">
      <c r="O316" s="1"/>
    </row>
    <row r="317" spans="15:15" x14ac:dyDescent="0.25">
      <c r="O317" s="1"/>
    </row>
    <row r="318" spans="15:15" x14ac:dyDescent="0.25">
      <c r="O318" s="1"/>
    </row>
    <row r="319" spans="15:15" x14ac:dyDescent="0.25">
      <c r="O319" s="1"/>
    </row>
    <row r="320" spans="15:15" x14ac:dyDescent="0.25">
      <c r="O320" s="1"/>
    </row>
    <row r="321" spans="15:15" x14ac:dyDescent="0.25">
      <c r="O321" s="1"/>
    </row>
    <row r="322" spans="15:15" x14ac:dyDescent="0.25">
      <c r="O322" s="1"/>
    </row>
    <row r="323" spans="15:15" x14ac:dyDescent="0.25">
      <c r="O323" s="1"/>
    </row>
    <row r="324" spans="15:15" x14ac:dyDescent="0.25">
      <c r="O324" s="1"/>
    </row>
    <row r="325" spans="15:15" x14ac:dyDescent="0.25">
      <c r="O325" s="1"/>
    </row>
    <row r="326" spans="15:15" x14ac:dyDescent="0.25">
      <c r="O326" s="1"/>
    </row>
    <row r="327" spans="15:15" x14ac:dyDescent="0.25">
      <c r="O327" s="1"/>
    </row>
    <row r="328" spans="15:15" x14ac:dyDescent="0.25">
      <c r="O328" s="1"/>
    </row>
    <row r="329" spans="15:15" x14ac:dyDescent="0.25">
      <c r="O329" s="1"/>
    </row>
    <row r="330" spans="15:15" x14ac:dyDescent="0.25">
      <c r="O330" s="1"/>
    </row>
    <row r="331" spans="15:15" x14ac:dyDescent="0.25">
      <c r="O331" s="1"/>
    </row>
    <row r="332" spans="15:15" x14ac:dyDescent="0.25">
      <c r="O332" s="1"/>
    </row>
    <row r="333" spans="15:15" x14ac:dyDescent="0.25">
      <c r="O333" s="1"/>
    </row>
    <row r="334" spans="15:15" x14ac:dyDescent="0.25">
      <c r="O334" s="1"/>
    </row>
    <row r="335" spans="15:15" x14ac:dyDescent="0.25">
      <c r="O335" s="1"/>
    </row>
    <row r="336" spans="15:15" x14ac:dyDescent="0.25">
      <c r="O336" s="1"/>
    </row>
    <row r="337" spans="15:15" x14ac:dyDescent="0.25">
      <c r="O337" s="1"/>
    </row>
    <row r="338" spans="15:15" x14ac:dyDescent="0.25">
      <c r="O338" s="1"/>
    </row>
    <row r="339" spans="15:15" x14ac:dyDescent="0.25">
      <c r="O339" s="1"/>
    </row>
    <row r="340" spans="15:15" x14ac:dyDescent="0.25">
      <c r="O340" s="1"/>
    </row>
    <row r="341" spans="15:15" x14ac:dyDescent="0.25">
      <c r="O341" s="1"/>
    </row>
    <row r="342" spans="15:15" x14ac:dyDescent="0.25">
      <c r="O342" s="1"/>
    </row>
    <row r="343" spans="15:15" x14ac:dyDescent="0.25">
      <c r="O343" s="1"/>
    </row>
    <row r="344" spans="15:15" x14ac:dyDescent="0.25">
      <c r="O344" s="1"/>
    </row>
    <row r="345" spans="15:15" x14ac:dyDescent="0.25">
      <c r="O345" s="1"/>
    </row>
    <row r="346" spans="15:15" x14ac:dyDescent="0.25">
      <c r="O346" s="1"/>
    </row>
    <row r="347" spans="15:15" x14ac:dyDescent="0.25">
      <c r="O347" s="1"/>
    </row>
    <row r="348" spans="15:15" x14ac:dyDescent="0.25">
      <c r="O348" s="1"/>
    </row>
    <row r="349" spans="15:15" x14ac:dyDescent="0.25">
      <c r="O349" s="1"/>
    </row>
    <row r="350" spans="15:15" x14ac:dyDescent="0.25">
      <c r="O350" s="1"/>
    </row>
    <row r="351" spans="15:15" x14ac:dyDescent="0.25">
      <c r="O351" s="1"/>
    </row>
    <row r="352" spans="15:15" x14ac:dyDescent="0.25">
      <c r="O352" s="1"/>
    </row>
    <row r="353" spans="15:15" x14ac:dyDescent="0.25">
      <c r="O353" s="1"/>
    </row>
    <row r="354" spans="15:15" x14ac:dyDescent="0.25">
      <c r="O354" s="1"/>
    </row>
    <row r="355" spans="15:15" x14ac:dyDescent="0.25">
      <c r="O355" s="1"/>
    </row>
    <row r="356" spans="15:15" x14ac:dyDescent="0.25">
      <c r="O356" s="1"/>
    </row>
    <row r="357" spans="15:15" x14ac:dyDescent="0.25">
      <c r="O357" s="1"/>
    </row>
    <row r="358" spans="15:15" x14ac:dyDescent="0.25">
      <c r="O358" s="1"/>
    </row>
    <row r="359" spans="15:15" x14ac:dyDescent="0.25">
      <c r="O359" s="1"/>
    </row>
    <row r="360" spans="15:15" x14ac:dyDescent="0.25">
      <c r="O360" s="1"/>
    </row>
    <row r="361" spans="15:15" x14ac:dyDescent="0.25">
      <c r="O361" s="1"/>
    </row>
    <row r="362" spans="15:15" x14ac:dyDescent="0.25">
      <c r="O362" s="1"/>
    </row>
    <row r="363" spans="15:15" x14ac:dyDescent="0.25">
      <c r="O363" s="1"/>
    </row>
    <row r="364" spans="15:15" x14ac:dyDescent="0.25">
      <c r="O364" s="1"/>
    </row>
    <row r="365" spans="15:15" x14ac:dyDescent="0.25">
      <c r="O365" s="1"/>
    </row>
    <row r="366" spans="15:15" x14ac:dyDescent="0.25">
      <c r="O366" s="1"/>
    </row>
    <row r="367" spans="15:15" x14ac:dyDescent="0.25">
      <c r="O367" s="1"/>
    </row>
    <row r="368" spans="15:15" x14ac:dyDescent="0.25">
      <c r="O368" s="1"/>
    </row>
    <row r="369" spans="15:15" x14ac:dyDescent="0.25">
      <c r="O369" s="1"/>
    </row>
    <row r="370" spans="15:15" x14ac:dyDescent="0.25">
      <c r="O370" s="1"/>
    </row>
    <row r="371" spans="15:15" x14ac:dyDescent="0.25">
      <c r="O371" s="1"/>
    </row>
    <row r="372" spans="15:15" x14ac:dyDescent="0.25">
      <c r="O372" s="1"/>
    </row>
    <row r="373" spans="15:15" x14ac:dyDescent="0.25">
      <c r="O373" s="1"/>
    </row>
    <row r="374" spans="15:15" x14ac:dyDescent="0.25">
      <c r="O374" s="1"/>
    </row>
    <row r="375" spans="15:15" x14ac:dyDescent="0.25">
      <c r="O375" s="1"/>
    </row>
    <row r="376" spans="15:15" x14ac:dyDescent="0.25">
      <c r="O376" s="1"/>
    </row>
    <row r="377" spans="15:15" x14ac:dyDescent="0.25">
      <c r="O377" s="1"/>
    </row>
    <row r="378" spans="15:15" x14ac:dyDescent="0.25">
      <c r="O378" s="1"/>
    </row>
    <row r="379" spans="15:15" x14ac:dyDescent="0.25">
      <c r="O379" s="1"/>
    </row>
    <row r="380" spans="15:15" x14ac:dyDescent="0.25">
      <c r="O380" s="1"/>
    </row>
    <row r="381" spans="15:15" x14ac:dyDescent="0.25">
      <c r="O381" s="1"/>
    </row>
    <row r="382" spans="15:15" x14ac:dyDescent="0.25">
      <c r="O382" s="1"/>
    </row>
    <row r="383" spans="15:15" x14ac:dyDescent="0.25">
      <c r="O383" s="1"/>
    </row>
    <row r="384" spans="15:15" x14ac:dyDescent="0.25">
      <c r="O384" s="1"/>
    </row>
    <row r="385" spans="15:15" x14ac:dyDescent="0.25">
      <c r="O385" s="1"/>
    </row>
    <row r="386" spans="15:15" x14ac:dyDescent="0.25">
      <c r="O386" s="1"/>
    </row>
    <row r="387" spans="15:15" x14ac:dyDescent="0.25">
      <c r="O387" s="1"/>
    </row>
    <row r="388" spans="15:15" x14ac:dyDescent="0.25">
      <c r="O388" s="1"/>
    </row>
    <row r="389" spans="15:15" x14ac:dyDescent="0.25">
      <c r="O389" s="1"/>
    </row>
    <row r="390" spans="15:15" x14ac:dyDescent="0.25">
      <c r="O390" s="1"/>
    </row>
    <row r="391" spans="15:15" x14ac:dyDescent="0.25">
      <c r="O391" s="1"/>
    </row>
    <row r="392" spans="15:15" x14ac:dyDescent="0.25">
      <c r="O392" s="1"/>
    </row>
    <row r="393" spans="15:15" x14ac:dyDescent="0.25">
      <c r="O393" s="1"/>
    </row>
    <row r="394" spans="15:15" x14ac:dyDescent="0.25">
      <c r="O394" s="1"/>
    </row>
    <row r="395" spans="15:15" x14ac:dyDescent="0.25">
      <c r="O395" s="1"/>
    </row>
    <row r="396" spans="15:15" x14ac:dyDescent="0.25">
      <c r="O396" s="1"/>
    </row>
    <row r="397" spans="15:15" x14ac:dyDescent="0.25">
      <c r="O397" s="1"/>
    </row>
    <row r="398" spans="15:15" x14ac:dyDescent="0.25">
      <c r="O398" s="1"/>
    </row>
    <row r="399" spans="15:15" x14ac:dyDescent="0.25">
      <c r="O399" s="1"/>
    </row>
    <row r="400" spans="15:15" x14ac:dyDescent="0.25">
      <c r="O400" s="1"/>
    </row>
    <row r="401" spans="15:15" x14ac:dyDescent="0.25">
      <c r="O401" s="1"/>
    </row>
    <row r="402" spans="15:15" x14ac:dyDescent="0.25">
      <c r="O402" s="1"/>
    </row>
    <row r="403" spans="15:15" x14ac:dyDescent="0.25">
      <c r="O403" s="1"/>
    </row>
    <row r="404" spans="15:15" x14ac:dyDescent="0.25">
      <c r="O404" s="1"/>
    </row>
    <row r="405" spans="15:15" x14ac:dyDescent="0.25">
      <c r="O405" s="1"/>
    </row>
    <row r="406" spans="15:15" x14ac:dyDescent="0.25">
      <c r="O406" s="1"/>
    </row>
    <row r="407" spans="15:15" x14ac:dyDescent="0.25">
      <c r="O407" s="1"/>
    </row>
    <row r="408" spans="15:15" x14ac:dyDescent="0.25">
      <c r="O408" s="1"/>
    </row>
    <row r="409" spans="15:15" x14ac:dyDescent="0.25">
      <c r="O409" s="1"/>
    </row>
    <row r="410" spans="15:15" x14ac:dyDescent="0.25">
      <c r="O410" s="1"/>
    </row>
    <row r="411" spans="15:15" x14ac:dyDescent="0.25">
      <c r="O411" s="1"/>
    </row>
    <row r="412" spans="15:15" x14ac:dyDescent="0.25">
      <c r="O412" s="1"/>
    </row>
    <row r="413" spans="15:15" x14ac:dyDescent="0.25">
      <c r="O413" s="1"/>
    </row>
    <row r="414" spans="15:15" x14ac:dyDescent="0.25">
      <c r="O414" s="1"/>
    </row>
    <row r="415" spans="15:15" x14ac:dyDescent="0.25">
      <c r="O415" s="1"/>
    </row>
    <row r="416" spans="15:15" x14ac:dyDescent="0.25">
      <c r="O416" s="1"/>
    </row>
    <row r="417" spans="15:15" x14ac:dyDescent="0.25">
      <c r="O417" s="1"/>
    </row>
    <row r="418" spans="15:15" x14ac:dyDescent="0.25">
      <c r="O418" s="1"/>
    </row>
    <row r="419" spans="15:15" x14ac:dyDescent="0.25">
      <c r="O419" s="1"/>
    </row>
    <row r="420" spans="15:15" x14ac:dyDescent="0.25">
      <c r="O420" s="1"/>
    </row>
    <row r="421" spans="15:15" x14ac:dyDescent="0.25">
      <c r="O421" s="1"/>
    </row>
    <row r="422" spans="15:15" x14ac:dyDescent="0.25">
      <c r="O422" s="1"/>
    </row>
    <row r="423" spans="15:15" x14ac:dyDescent="0.25">
      <c r="O423" s="1"/>
    </row>
    <row r="424" spans="15:15" x14ac:dyDescent="0.25">
      <c r="O424" s="1"/>
    </row>
    <row r="425" spans="15:15" x14ac:dyDescent="0.25">
      <c r="O425" s="1"/>
    </row>
    <row r="426" spans="15:15" x14ac:dyDescent="0.25">
      <c r="O426" s="1"/>
    </row>
    <row r="427" spans="15:15" x14ac:dyDescent="0.25">
      <c r="O427" s="1"/>
    </row>
    <row r="428" spans="15:15" x14ac:dyDescent="0.25">
      <c r="O428" s="1"/>
    </row>
    <row r="429" spans="15:15" x14ac:dyDescent="0.25">
      <c r="O429" s="1"/>
    </row>
    <row r="430" spans="15:15" x14ac:dyDescent="0.25">
      <c r="O430" s="1"/>
    </row>
    <row r="431" spans="15:15" x14ac:dyDescent="0.25">
      <c r="O431" s="1"/>
    </row>
    <row r="432" spans="15:15" x14ac:dyDescent="0.25">
      <c r="O432" s="1"/>
    </row>
    <row r="433" spans="15:15" x14ac:dyDescent="0.25">
      <c r="O433" s="1"/>
    </row>
    <row r="434" spans="15:15" x14ac:dyDescent="0.25">
      <c r="O434" s="1"/>
    </row>
    <row r="435" spans="15:15" x14ac:dyDescent="0.25">
      <c r="O435" s="1"/>
    </row>
    <row r="436" spans="15:15" x14ac:dyDescent="0.25">
      <c r="O436" s="1"/>
    </row>
    <row r="437" spans="15:15" x14ac:dyDescent="0.25">
      <c r="O437" s="1"/>
    </row>
    <row r="438" spans="15:15" x14ac:dyDescent="0.25">
      <c r="O438" s="1"/>
    </row>
    <row r="439" spans="15:15" x14ac:dyDescent="0.25">
      <c r="O439" s="1"/>
    </row>
    <row r="440" spans="15:15" x14ac:dyDescent="0.25">
      <c r="O440" s="1"/>
    </row>
    <row r="441" spans="15:15" x14ac:dyDescent="0.25">
      <c r="O441" s="1"/>
    </row>
    <row r="442" spans="15:15" x14ac:dyDescent="0.25">
      <c r="O442" s="1"/>
    </row>
    <row r="443" spans="15:15" x14ac:dyDescent="0.25">
      <c r="O443" s="1"/>
    </row>
    <row r="444" spans="15:15" x14ac:dyDescent="0.25">
      <c r="O444" s="1"/>
    </row>
    <row r="445" spans="15:15" x14ac:dyDescent="0.25">
      <c r="O445" s="1"/>
    </row>
    <row r="446" spans="15:15" x14ac:dyDescent="0.25">
      <c r="O446" s="1"/>
    </row>
    <row r="447" spans="15:15" x14ac:dyDescent="0.25">
      <c r="O447" s="1"/>
    </row>
    <row r="448" spans="15:15" x14ac:dyDescent="0.25">
      <c r="O448" s="1"/>
    </row>
    <row r="449" spans="15:15" x14ac:dyDescent="0.25">
      <c r="O449" s="1"/>
    </row>
    <row r="450" spans="15:15" x14ac:dyDescent="0.25">
      <c r="O450" s="1"/>
    </row>
    <row r="451" spans="15:15" x14ac:dyDescent="0.25">
      <c r="O451" s="1"/>
    </row>
    <row r="452" spans="15:15" x14ac:dyDescent="0.25">
      <c r="O452" s="1"/>
    </row>
    <row r="453" spans="15:15" x14ac:dyDescent="0.25">
      <c r="O453" s="1"/>
    </row>
    <row r="454" spans="15:15" x14ac:dyDescent="0.25">
      <c r="O454" s="1"/>
    </row>
    <row r="455" spans="15:15" x14ac:dyDescent="0.25">
      <c r="O455" s="1"/>
    </row>
    <row r="456" spans="15:15" x14ac:dyDescent="0.25">
      <c r="O456" s="1"/>
    </row>
    <row r="457" spans="15:15" x14ac:dyDescent="0.25">
      <c r="O457" s="1"/>
    </row>
    <row r="458" spans="15:15" x14ac:dyDescent="0.25">
      <c r="O458" s="1"/>
    </row>
    <row r="459" spans="15:15" x14ac:dyDescent="0.25">
      <c r="O459" s="1"/>
    </row>
    <row r="460" spans="15:15" x14ac:dyDescent="0.25">
      <c r="O460" s="1"/>
    </row>
    <row r="461" spans="15:15" x14ac:dyDescent="0.25">
      <c r="O461" s="1"/>
    </row>
    <row r="462" spans="15:15" x14ac:dyDescent="0.25">
      <c r="O462" s="1"/>
    </row>
    <row r="463" spans="15:15" x14ac:dyDescent="0.25">
      <c r="O463" s="1"/>
    </row>
    <row r="464" spans="15:15" x14ac:dyDescent="0.25">
      <c r="O464" s="1"/>
    </row>
    <row r="465" spans="15:15" x14ac:dyDescent="0.25">
      <c r="O465" s="1"/>
    </row>
    <row r="466" spans="15:15" x14ac:dyDescent="0.25">
      <c r="O466" s="1"/>
    </row>
    <row r="467" spans="15:15" x14ac:dyDescent="0.25">
      <c r="O467" s="1"/>
    </row>
    <row r="468" spans="15:15" x14ac:dyDescent="0.25">
      <c r="O468" s="1"/>
    </row>
    <row r="469" spans="15:15" x14ac:dyDescent="0.25">
      <c r="O469" s="1"/>
    </row>
    <row r="470" spans="15:15" x14ac:dyDescent="0.25">
      <c r="O470" s="1"/>
    </row>
    <row r="471" spans="15:15" x14ac:dyDescent="0.25">
      <c r="O471" s="1"/>
    </row>
    <row r="472" spans="15:15" x14ac:dyDescent="0.25">
      <c r="O472" s="1"/>
    </row>
    <row r="473" spans="15:15" x14ac:dyDescent="0.25">
      <c r="O473" s="1"/>
    </row>
    <row r="474" spans="15:15" x14ac:dyDescent="0.25">
      <c r="O474" s="1"/>
    </row>
    <row r="475" spans="15:15" x14ac:dyDescent="0.25">
      <c r="O475" s="1"/>
    </row>
    <row r="476" spans="15:15" x14ac:dyDescent="0.25">
      <c r="O476" s="1"/>
    </row>
    <row r="477" spans="15:15" x14ac:dyDescent="0.25">
      <c r="O477" s="1"/>
    </row>
    <row r="478" spans="15:15" x14ac:dyDescent="0.25">
      <c r="O478" s="1"/>
    </row>
    <row r="479" spans="15:15" x14ac:dyDescent="0.25">
      <c r="O479" s="1"/>
    </row>
    <row r="480" spans="15:15" x14ac:dyDescent="0.25">
      <c r="O480" s="1"/>
    </row>
    <row r="481" spans="15:15" x14ac:dyDescent="0.25">
      <c r="O481" s="1"/>
    </row>
    <row r="482" spans="15:15" x14ac:dyDescent="0.25">
      <c r="O482" s="1"/>
    </row>
    <row r="483" spans="15:15" x14ac:dyDescent="0.25">
      <c r="O483" s="1"/>
    </row>
    <row r="484" spans="15:15" x14ac:dyDescent="0.25">
      <c r="O484" s="1"/>
    </row>
    <row r="485" spans="15:15" x14ac:dyDescent="0.25">
      <c r="O485" s="1"/>
    </row>
    <row r="486" spans="15:15" x14ac:dyDescent="0.25">
      <c r="O486" s="1"/>
    </row>
    <row r="487" spans="15:15" x14ac:dyDescent="0.25">
      <c r="O487" s="1"/>
    </row>
    <row r="488" spans="15:15" x14ac:dyDescent="0.25">
      <c r="O488" s="1"/>
    </row>
    <row r="489" spans="15:15" x14ac:dyDescent="0.25">
      <c r="O489" s="1"/>
    </row>
    <row r="490" spans="15:15" x14ac:dyDescent="0.25">
      <c r="O490" s="1"/>
    </row>
    <row r="491" spans="15:15" x14ac:dyDescent="0.25">
      <c r="O491" s="1"/>
    </row>
    <row r="492" spans="15:15" x14ac:dyDescent="0.25">
      <c r="O492" s="1"/>
    </row>
    <row r="493" spans="15:15" x14ac:dyDescent="0.25">
      <c r="O493" s="1"/>
    </row>
    <row r="494" spans="15:15" x14ac:dyDescent="0.25">
      <c r="O494" s="1"/>
    </row>
    <row r="495" spans="15:15" x14ac:dyDescent="0.25">
      <c r="O495" s="1"/>
    </row>
    <row r="496" spans="15:15" x14ac:dyDescent="0.25">
      <c r="O496" s="1"/>
    </row>
    <row r="497" spans="15:15" x14ac:dyDescent="0.25">
      <c r="O497" s="1"/>
    </row>
    <row r="498" spans="15:15" x14ac:dyDescent="0.25">
      <c r="O498" s="1"/>
    </row>
    <row r="499" spans="15:15" x14ac:dyDescent="0.25">
      <c r="O499" s="1"/>
    </row>
    <row r="500" spans="15:15" x14ac:dyDescent="0.25">
      <c r="O500" s="1"/>
    </row>
    <row r="501" spans="15:15" x14ac:dyDescent="0.25">
      <c r="O501" s="1"/>
    </row>
    <row r="502" spans="15:15" x14ac:dyDescent="0.25">
      <c r="O502" s="1"/>
    </row>
    <row r="503" spans="15:15" x14ac:dyDescent="0.25">
      <c r="O503" s="1"/>
    </row>
    <row r="504" spans="15:15" x14ac:dyDescent="0.25">
      <c r="O504" s="1"/>
    </row>
    <row r="505" spans="15:15" x14ac:dyDescent="0.25">
      <c r="O505" s="1"/>
    </row>
    <row r="506" spans="15:15" x14ac:dyDescent="0.25">
      <c r="O506" s="1"/>
    </row>
    <row r="507" spans="15:15" x14ac:dyDescent="0.25">
      <c r="O507" s="1"/>
    </row>
    <row r="508" spans="15:15" x14ac:dyDescent="0.25">
      <c r="O508" s="1"/>
    </row>
    <row r="509" spans="15:15" x14ac:dyDescent="0.25">
      <c r="O509" s="1"/>
    </row>
    <row r="510" spans="15:15" x14ac:dyDescent="0.25">
      <c r="O510" s="1"/>
    </row>
    <row r="511" spans="15:15" x14ac:dyDescent="0.25">
      <c r="O511" s="1"/>
    </row>
    <row r="512" spans="15:15" x14ac:dyDescent="0.25">
      <c r="O512" s="1"/>
    </row>
    <row r="513" spans="15:15" x14ac:dyDescent="0.25">
      <c r="O513" s="1"/>
    </row>
    <row r="514" spans="15:15" x14ac:dyDescent="0.25">
      <c r="O514" s="1"/>
    </row>
    <row r="515" spans="15:15" x14ac:dyDescent="0.25">
      <c r="O515" s="1"/>
    </row>
    <row r="516" spans="15:15" x14ac:dyDescent="0.25">
      <c r="O516" s="1"/>
    </row>
    <row r="517" spans="15:15" x14ac:dyDescent="0.25">
      <c r="O517" s="1"/>
    </row>
    <row r="518" spans="15:15" x14ac:dyDescent="0.25">
      <c r="O518" s="1"/>
    </row>
    <row r="519" spans="15:15" x14ac:dyDescent="0.25">
      <c r="O519" s="1"/>
    </row>
    <row r="520" spans="15:15" x14ac:dyDescent="0.25">
      <c r="O520" s="1"/>
    </row>
    <row r="521" spans="15:15" x14ac:dyDescent="0.25">
      <c r="O521" s="1"/>
    </row>
    <row r="522" spans="15:15" x14ac:dyDescent="0.25">
      <c r="O522" s="1"/>
    </row>
    <row r="523" spans="15:15" x14ac:dyDescent="0.25">
      <c r="O523" s="1"/>
    </row>
    <row r="524" spans="15:15" x14ac:dyDescent="0.25">
      <c r="O524" s="1"/>
    </row>
    <row r="525" spans="15:15" x14ac:dyDescent="0.25">
      <c r="O525" s="1"/>
    </row>
    <row r="526" spans="15:15" x14ac:dyDescent="0.25">
      <c r="O526" s="1"/>
    </row>
    <row r="527" spans="15:15" x14ac:dyDescent="0.25">
      <c r="O527" s="1"/>
    </row>
    <row r="528" spans="15:15" x14ac:dyDescent="0.25">
      <c r="O528" s="1"/>
    </row>
    <row r="529" spans="15:15" x14ac:dyDescent="0.25">
      <c r="O529" s="1"/>
    </row>
    <row r="530" spans="15:15" x14ac:dyDescent="0.25">
      <c r="O530" s="1"/>
    </row>
    <row r="531" spans="15:15" x14ac:dyDescent="0.25">
      <c r="O531" s="1"/>
    </row>
    <row r="532" spans="15:15" x14ac:dyDescent="0.25">
      <c r="O532" s="1"/>
    </row>
    <row r="533" spans="15:15" x14ac:dyDescent="0.25">
      <c r="O533" s="1"/>
    </row>
    <row r="534" spans="15:15" x14ac:dyDescent="0.25">
      <c r="O534" s="1"/>
    </row>
    <row r="535" spans="15:15" x14ac:dyDescent="0.25">
      <c r="O535" s="1"/>
    </row>
    <row r="536" spans="15:15" x14ac:dyDescent="0.25">
      <c r="O536" s="1"/>
    </row>
    <row r="537" spans="15:15" x14ac:dyDescent="0.25">
      <c r="O537" s="1"/>
    </row>
    <row r="538" spans="15:15" x14ac:dyDescent="0.25">
      <c r="O538" s="1"/>
    </row>
    <row r="539" spans="15:15" x14ac:dyDescent="0.25">
      <c r="O539" s="1"/>
    </row>
    <row r="540" spans="15:15" x14ac:dyDescent="0.25">
      <c r="O540" s="1"/>
    </row>
    <row r="541" spans="15:15" x14ac:dyDescent="0.25">
      <c r="O541" s="1"/>
    </row>
    <row r="542" spans="15:15" x14ac:dyDescent="0.25">
      <c r="O542" s="1"/>
    </row>
    <row r="543" spans="15:15" x14ac:dyDescent="0.25">
      <c r="O543" s="1"/>
    </row>
    <row r="544" spans="15:15" x14ac:dyDescent="0.25">
      <c r="O544" s="1"/>
    </row>
    <row r="545" spans="15:15" x14ac:dyDescent="0.25">
      <c r="O545" s="1"/>
    </row>
    <row r="546" spans="15:15" x14ac:dyDescent="0.25">
      <c r="O546" s="1"/>
    </row>
    <row r="547" spans="15:15" x14ac:dyDescent="0.25">
      <c r="O547" s="1"/>
    </row>
    <row r="548" spans="15:15" x14ac:dyDescent="0.25">
      <c r="O548" s="1"/>
    </row>
    <row r="549" spans="15:15" x14ac:dyDescent="0.25">
      <c r="O549" s="1"/>
    </row>
    <row r="550" spans="15:15" x14ac:dyDescent="0.25">
      <c r="O550" s="1"/>
    </row>
    <row r="551" spans="15:15" x14ac:dyDescent="0.25">
      <c r="O551" s="1"/>
    </row>
    <row r="552" spans="15:15" x14ac:dyDescent="0.25">
      <c r="O552" s="1"/>
    </row>
    <row r="553" spans="15:15" x14ac:dyDescent="0.25">
      <c r="O553" s="1"/>
    </row>
    <row r="554" spans="15:15" x14ac:dyDescent="0.25">
      <c r="O554" s="1"/>
    </row>
    <row r="555" spans="15:15" x14ac:dyDescent="0.25">
      <c r="O555" s="1"/>
    </row>
    <row r="556" spans="15:15" x14ac:dyDescent="0.25">
      <c r="O556" s="1"/>
    </row>
    <row r="557" spans="15:15" x14ac:dyDescent="0.25">
      <c r="O557" s="1"/>
    </row>
    <row r="558" spans="15:15" x14ac:dyDescent="0.25">
      <c r="O558" s="1"/>
    </row>
    <row r="559" spans="15:15" x14ac:dyDescent="0.25">
      <c r="O559" s="1"/>
    </row>
    <row r="560" spans="15:15" x14ac:dyDescent="0.25">
      <c r="O560" s="1"/>
    </row>
    <row r="561" spans="15:15" x14ac:dyDescent="0.25">
      <c r="O561" s="1"/>
    </row>
    <row r="562" spans="15:15" x14ac:dyDescent="0.25">
      <c r="O562" s="1"/>
    </row>
    <row r="563" spans="15:15" x14ac:dyDescent="0.25">
      <c r="O563" s="1"/>
    </row>
    <row r="564" spans="15:15" x14ac:dyDescent="0.25">
      <c r="O564" s="1"/>
    </row>
    <row r="565" spans="15:15" x14ac:dyDescent="0.25">
      <c r="O565" s="1"/>
    </row>
    <row r="566" spans="15:15" x14ac:dyDescent="0.25">
      <c r="O566" s="1"/>
    </row>
    <row r="567" spans="15:15" x14ac:dyDescent="0.25">
      <c r="O567" s="1"/>
    </row>
    <row r="568" spans="15:15" x14ac:dyDescent="0.25">
      <c r="O568" s="1"/>
    </row>
    <row r="569" spans="15:15" x14ac:dyDescent="0.25">
      <c r="O569" s="1"/>
    </row>
    <row r="570" spans="15:15" x14ac:dyDescent="0.25">
      <c r="O570" s="1"/>
    </row>
    <row r="571" spans="15:15" x14ac:dyDescent="0.25">
      <c r="O571" s="1"/>
    </row>
    <row r="572" spans="15:15" x14ac:dyDescent="0.25">
      <c r="O572" s="1"/>
    </row>
    <row r="573" spans="15:15" x14ac:dyDescent="0.25">
      <c r="O573" s="1"/>
    </row>
    <row r="574" spans="15:15" x14ac:dyDescent="0.25">
      <c r="O574" s="1"/>
    </row>
    <row r="575" spans="15:15" x14ac:dyDescent="0.25">
      <c r="O575" s="1"/>
    </row>
    <row r="576" spans="15:15" x14ac:dyDescent="0.25">
      <c r="O576" s="1"/>
    </row>
    <row r="577" spans="15:15" x14ac:dyDescent="0.25">
      <c r="O577" s="1"/>
    </row>
    <row r="578" spans="15:15" x14ac:dyDescent="0.25">
      <c r="O578" s="1"/>
    </row>
    <row r="579" spans="15:15" x14ac:dyDescent="0.25">
      <c r="O579" s="1"/>
    </row>
    <row r="580" spans="15:15" x14ac:dyDescent="0.25">
      <c r="O580" s="1"/>
    </row>
    <row r="581" spans="15:15" x14ac:dyDescent="0.25">
      <c r="O581" s="1"/>
    </row>
    <row r="582" spans="15:15" x14ac:dyDescent="0.25">
      <c r="O582" s="1"/>
    </row>
    <row r="583" spans="15:15" x14ac:dyDescent="0.25">
      <c r="O583" s="1"/>
    </row>
    <row r="584" spans="15:15" x14ac:dyDescent="0.25">
      <c r="O584" s="1"/>
    </row>
    <row r="585" spans="15:15" x14ac:dyDescent="0.25">
      <c r="O585" s="1"/>
    </row>
    <row r="586" spans="15:15" x14ac:dyDescent="0.25">
      <c r="O586" s="1"/>
    </row>
    <row r="587" spans="15:15" x14ac:dyDescent="0.25">
      <c r="O587" s="1"/>
    </row>
    <row r="588" spans="15:15" x14ac:dyDescent="0.25">
      <c r="O588" s="1"/>
    </row>
    <row r="589" spans="15:15" x14ac:dyDescent="0.25">
      <c r="O589" s="1"/>
    </row>
    <row r="590" spans="15:15" x14ac:dyDescent="0.25">
      <c r="O590" s="1"/>
    </row>
    <row r="591" spans="15:15" x14ac:dyDescent="0.25">
      <c r="O591" s="1"/>
    </row>
    <row r="592" spans="15:15" x14ac:dyDescent="0.25">
      <c r="O592" s="1"/>
    </row>
    <row r="593" spans="15:15" x14ac:dyDescent="0.25">
      <c r="O593" s="1"/>
    </row>
    <row r="594" spans="15:15" x14ac:dyDescent="0.25">
      <c r="O594" s="1"/>
    </row>
    <row r="595" spans="15:15" x14ac:dyDescent="0.25">
      <c r="O595" s="1"/>
    </row>
    <row r="596" spans="15:15" x14ac:dyDescent="0.25">
      <c r="O596" s="1"/>
    </row>
    <row r="597" spans="15:15" x14ac:dyDescent="0.25">
      <c r="O597" s="1"/>
    </row>
    <row r="598" spans="15:15" x14ac:dyDescent="0.25">
      <c r="O598" s="1"/>
    </row>
    <row r="599" spans="15:15" x14ac:dyDescent="0.25">
      <c r="O599" s="1"/>
    </row>
    <row r="600" spans="15:15" x14ac:dyDescent="0.25">
      <c r="O600" s="1"/>
    </row>
    <row r="601" spans="15:15" x14ac:dyDescent="0.25">
      <c r="O601" s="1"/>
    </row>
    <row r="602" spans="15:15" x14ac:dyDescent="0.25">
      <c r="O602" s="1"/>
    </row>
    <row r="603" spans="15:15" x14ac:dyDescent="0.25">
      <c r="O603" s="1"/>
    </row>
    <row r="604" spans="15:15" x14ac:dyDescent="0.25">
      <c r="O604" s="1"/>
    </row>
    <row r="605" spans="15:15" x14ac:dyDescent="0.25">
      <c r="O605" s="1"/>
    </row>
    <row r="606" spans="15:15" x14ac:dyDescent="0.25">
      <c r="O606" s="1"/>
    </row>
    <row r="607" spans="15:15" x14ac:dyDescent="0.25">
      <c r="O607" s="1"/>
    </row>
    <row r="608" spans="15:15" x14ac:dyDescent="0.25">
      <c r="O608" s="1"/>
    </row>
    <row r="609" spans="15:15" x14ac:dyDescent="0.25">
      <c r="O609" s="1"/>
    </row>
    <row r="610" spans="15:15" x14ac:dyDescent="0.25">
      <c r="O610" s="1"/>
    </row>
    <row r="611" spans="15:15" x14ac:dyDescent="0.25">
      <c r="O611" s="1"/>
    </row>
    <row r="612" spans="15:15" x14ac:dyDescent="0.25">
      <c r="O612" s="1"/>
    </row>
    <row r="613" spans="15:15" x14ac:dyDescent="0.25">
      <c r="O613" s="1"/>
    </row>
    <row r="614" spans="15:15" x14ac:dyDescent="0.25">
      <c r="O614" s="1"/>
    </row>
    <row r="615" spans="15:15" x14ac:dyDescent="0.25">
      <c r="O615" s="1"/>
    </row>
    <row r="616" spans="15:15" x14ac:dyDescent="0.25">
      <c r="O616" s="1"/>
    </row>
    <row r="617" spans="15:15" x14ac:dyDescent="0.25">
      <c r="O617" s="1"/>
    </row>
    <row r="618" spans="15:15" x14ac:dyDescent="0.25">
      <c r="O618" s="1"/>
    </row>
    <row r="619" spans="15:15" x14ac:dyDescent="0.25">
      <c r="O619" s="1"/>
    </row>
    <row r="620" spans="15:15" x14ac:dyDescent="0.25">
      <c r="O620" s="1"/>
    </row>
    <row r="621" spans="15:15" x14ac:dyDescent="0.25">
      <c r="O621" s="1"/>
    </row>
    <row r="622" spans="15:15" x14ac:dyDescent="0.25">
      <c r="O622" s="1"/>
    </row>
    <row r="623" spans="15:15" x14ac:dyDescent="0.25">
      <c r="O623" s="1"/>
    </row>
    <row r="624" spans="15:15" x14ac:dyDescent="0.25">
      <c r="O624" s="1"/>
    </row>
    <row r="625" spans="15:15" x14ac:dyDescent="0.25">
      <c r="O625" s="1"/>
    </row>
    <row r="626" spans="15:15" x14ac:dyDescent="0.25">
      <c r="O626" s="1"/>
    </row>
    <row r="627" spans="15:15" x14ac:dyDescent="0.25">
      <c r="O627" s="1"/>
    </row>
    <row r="628" spans="15:15" x14ac:dyDescent="0.25">
      <c r="O628" s="1"/>
    </row>
    <row r="629" spans="15:15" x14ac:dyDescent="0.25">
      <c r="O629" s="1"/>
    </row>
    <row r="630" spans="15:15" x14ac:dyDescent="0.25">
      <c r="O630" s="1"/>
    </row>
    <row r="631" spans="15:15" x14ac:dyDescent="0.25">
      <c r="O631" s="1"/>
    </row>
    <row r="632" spans="15:15" x14ac:dyDescent="0.25">
      <c r="O632" s="1"/>
    </row>
    <row r="633" spans="15:15" x14ac:dyDescent="0.25">
      <c r="O633" s="1"/>
    </row>
    <row r="634" spans="15:15" x14ac:dyDescent="0.25">
      <c r="O634" s="1"/>
    </row>
    <row r="635" spans="15:15" x14ac:dyDescent="0.25">
      <c r="O635" s="1"/>
    </row>
    <row r="636" spans="15:15" x14ac:dyDescent="0.25">
      <c r="O636" s="1"/>
    </row>
    <row r="637" spans="15:15" x14ac:dyDescent="0.25">
      <c r="O637" s="1"/>
    </row>
    <row r="638" spans="15:15" x14ac:dyDescent="0.25">
      <c r="O638" s="1"/>
    </row>
    <row r="639" spans="15:15" x14ac:dyDescent="0.25">
      <c r="O639" s="1"/>
    </row>
    <row r="640" spans="15:15" x14ac:dyDescent="0.25">
      <c r="O640" s="1"/>
    </row>
    <row r="641" spans="15:15" x14ac:dyDescent="0.25">
      <c r="O641" s="1"/>
    </row>
    <row r="642" spans="15:15" x14ac:dyDescent="0.25">
      <c r="O642" s="1"/>
    </row>
    <row r="643" spans="15:15" x14ac:dyDescent="0.25">
      <c r="O643" s="1"/>
    </row>
    <row r="644" spans="15:15" x14ac:dyDescent="0.25">
      <c r="O644" s="1"/>
    </row>
    <row r="645" spans="15:15" x14ac:dyDescent="0.25">
      <c r="O645" s="1"/>
    </row>
    <row r="646" spans="15:15" x14ac:dyDescent="0.25">
      <c r="O646" s="1"/>
    </row>
    <row r="647" spans="15:15" x14ac:dyDescent="0.25">
      <c r="O647" s="1"/>
    </row>
    <row r="648" spans="15:15" x14ac:dyDescent="0.25">
      <c r="O648" s="1"/>
    </row>
    <row r="649" spans="15:15" x14ac:dyDescent="0.25">
      <c r="O649" s="1"/>
    </row>
    <row r="650" spans="15:15" x14ac:dyDescent="0.25">
      <c r="O650" s="1"/>
    </row>
    <row r="651" spans="15:15" x14ac:dyDescent="0.25">
      <c r="O651" s="1"/>
    </row>
    <row r="652" spans="15:15" x14ac:dyDescent="0.25">
      <c r="O652" s="1"/>
    </row>
    <row r="653" spans="15:15" x14ac:dyDescent="0.25">
      <c r="O653" s="1"/>
    </row>
    <row r="654" spans="15:15" x14ac:dyDescent="0.25">
      <c r="O654" s="1"/>
    </row>
    <row r="655" spans="15:15" x14ac:dyDescent="0.25">
      <c r="O655" s="1"/>
    </row>
    <row r="656" spans="15:15" x14ac:dyDescent="0.25">
      <c r="O656" s="1"/>
    </row>
    <row r="657" spans="15:15" x14ac:dyDescent="0.25">
      <c r="O657" s="1"/>
    </row>
    <row r="658" spans="15:15" x14ac:dyDescent="0.25">
      <c r="O658" s="1"/>
    </row>
    <row r="659" spans="15:15" x14ac:dyDescent="0.25">
      <c r="O659" s="1"/>
    </row>
    <row r="660" spans="15:15" x14ac:dyDescent="0.25">
      <c r="O660" s="1"/>
    </row>
    <row r="661" spans="15:15" x14ac:dyDescent="0.25">
      <c r="O661" s="1"/>
    </row>
    <row r="662" spans="15:15" x14ac:dyDescent="0.25">
      <c r="O662" s="1"/>
    </row>
    <row r="663" spans="15:15" x14ac:dyDescent="0.25">
      <c r="O663" s="1"/>
    </row>
    <row r="664" spans="15:15" x14ac:dyDescent="0.25">
      <c r="O664" s="1"/>
    </row>
    <row r="665" spans="15:15" x14ac:dyDescent="0.25">
      <c r="O665" s="1"/>
    </row>
    <row r="666" spans="15:15" x14ac:dyDescent="0.25">
      <c r="O666" s="1"/>
    </row>
    <row r="667" spans="15:15" x14ac:dyDescent="0.25">
      <c r="O667" s="1"/>
    </row>
    <row r="668" spans="15:15" x14ac:dyDescent="0.25">
      <c r="O668" s="1"/>
    </row>
    <row r="669" spans="15:15" x14ac:dyDescent="0.25">
      <c r="O669" s="1"/>
    </row>
    <row r="670" spans="15:15" x14ac:dyDescent="0.25">
      <c r="O670" s="1"/>
    </row>
    <row r="671" spans="15:15" x14ac:dyDescent="0.25">
      <c r="O671" s="1"/>
    </row>
    <row r="672" spans="15:15" x14ac:dyDescent="0.25">
      <c r="O672" s="1"/>
    </row>
    <row r="673" spans="15:15" x14ac:dyDescent="0.25">
      <c r="O673" s="1"/>
    </row>
    <row r="674" spans="15:15" x14ac:dyDescent="0.25">
      <c r="O674" s="1"/>
    </row>
    <row r="675" spans="15:15" x14ac:dyDescent="0.25">
      <c r="O675" s="1"/>
    </row>
    <row r="676" spans="15:15" x14ac:dyDescent="0.25">
      <c r="O676" s="1"/>
    </row>
    <row r="677" spans="15:15" x14ac:dyDescent="0.25">
      <c r="O677" s="1"/>
    </row>
    <row r="678" spans="15:15" x14ac:dyDescent="0.25">
      <c r="O678" s="1"/>
    </row>
    <row r="679" spans="15:15" x14ac:dyDescent="0.25">
      <c r="O679" s="1"/>
    </row>
    <row r="680" spans="15:15" x14ac:dyDescent="0.25">
      <c r="O680" s="1"/>
    </row>
    <row r="681" spans="15:15" x14ac:dyDescent="0.25">
      <c r="O681" s="1"/>
    </row>
    <row r="682" spans="15:15" x14ac:dyDescent="0.25">
      <c r="O682" s="1"/>
    </row>
    <row r="683" spans="15:15" x14ac:dyDescent="0.25">
      <c r="O683" s="1"/>
    </row>
    <row r="684" spans="15:15" x14ac:dyDescent="0.25">
      <c r="O684" s="1"/>
    </row>
    <row r="685" spans="15:15" x14ac:dyDescent="0.25">
      <c r="O685" s="1"/>
    </row>
    <row r="686" spans="15:15" x14ac:dyDescent="0.25">
      <c r="O686" s="1"/>
    </row>
    <row r="687" spans="15:15" x14ac:dyDescent="0.25">
      <c r="O687" s="1"/>
    </row>
    <row r="688" spans="15:15" x14ac:dyDescent="0.25">
      <c r="O688" s="1"/>
    </row>
    <row r="689" spans="15:15" x14ac:dyDescent="0.25">
      <c r="O689" s="1"/>
    </row>
    <row r="690" spans="15:15" x14ac:dyDescent="0.25">
      <c r="O690" s="1"/>
    </row>
    <row r="691" spans="15:15" x14ac:dyDescent="0.25">
      <c r="O691" s="1"/>
    </row>
    <row r="692" spans="15:15" x14ac:dyDescent="0.25">
      <c r="O692" s="1"/>
    </row>
    <row r="693" spans="15:15" x14ac:dyDescent="0.25">
      <c r="O693" s="1"/>
    </row>
    <row r="694" spans="15:15" x14ac:dyDescent="0.25">
      <c r="O694" s="1"/>
    </row>
    <row r="695" spans="15:15" x14ac:dyDescent="0.25">
      <c r="O695" s="1"/>
    </row>
    <row r="696" spans="15:15" x14ac:dyDescent="0.25">
      <c r="O696" s="1"/>
    </row>
    <row r="697" spans="15:15" x14ac:dyDescent="0.25">
      <c r="O697" s="1"/>
    </row>
    <row r="698" spans="15:15" x14ac:dyDescent="0.25">
      <c r="O698" s="1"/>
    </row>
    <row r="699" spans="15:15" x14ac:dyDescent="0.25">
      <c r="O699" s="1"/>
    </row>
    <row r="700" spans="15:15" x14ac:dyDescent="0.25">
      <c r="O700" s="1"/>
    </row>
    <row r="701" spans="15:15" x14ac:dyDescent="0.25">
      <c r="O701" s="1"/>
    </row>
    <row r="702" spans="15:15" x14ac:dyDescent="0.25">
      <c r="O702" s="1"/>
    </row>
    <row r="703" spans="15:15" x14ac:dyDescent="0.25">
      <c r="O703" s="1"/>
    </row>
    <row r="704" spans="15:15" x14ac:dyDescent="0.25">
      <c r="O704" s="1"/>
    </row>
    <row r="705" spans="15:15" x14ac:dyDescent="0.25">
      <c r="O705" s="1"/>
    </row>
    <row r="706" spans="15:15" x14ac:dyDescent="0.25">
      <c r="O706" s="1"/>
    </row>
    <row r="707" spans="15:15" x14ac:dyDescent="0.25">
      <c r="O707" s="1"/>
    </row>
    <row r="708" spans="15:15" x14ac:dyDescent="0.25">
      <c r="O708" s="1"/>
    </row>
    <row r="709" spans="15:15" x14ac:dyDescent="0.25">
      <c r="O709" s="1"/>
    </row>
    <row r="710" spans="15:15" x14ac:dyDescent="0.25">
      <c r="O710" s="1"/>
    </row>
    <row r="711" spans="15:15" x14ac:dyDescent="0.25">
      <c r="O711" s="1"/>
    </row>
    <row r="712" spans="15:15" x14ac:dyDescent="0.25">
      <c r="O712" s="1"/>
    </row>
    <row r="713" spans="15:15" x14ac:dyDescent="0.25">
      <c r="O713" s="1"/>
    </row>
    <row r="714" spans="15:15" x14ac:dyDescent="0.25">
      <c r="O714" s="1"/>
    </row>
    <row r="715" spans="15:15" x14ac:dyDescent="0.25">
      <c r="O715" s="1"/>
    </row>
    <row r="716" spans="15:15" x14ac:dyDescent="0.25">
      <c r="O716" s="1"/>
    </row>
    <row r="717" spans="15:15" x14ac:dyDescent="0.25">
      <c r="O717" s="1"/>
    </row>
    <row r="718" spans="15:15" x14ac:dyDescent="0.25">
      <c r="O718" s="1"/>
    </row>
    <row r="719" spans="15:15" x14ac:dyDescent="0.25">
      <c r="O719" s="1"/>
    </row>
    <row r="720" spans="15:15" x14ac:dyDescent="0.25">
      <c r="O720" s="1"/>
    </row>
    <row r="721" spans="15:15" x14ac:dyDescent="0.25">
      <c r="O721" s="1"/>
    </row>
    <row r="722" spans="15:15" x14ac:dyDescent="0.25">
      <c r="O722" s="1"/>
    </row>
    <row r="723" spans="15:15" x14ac:dyDescent="0.25">
      <c r="O723" s="1"/>
    </row>
    <row r="724" spans="15:15" x14ac:dyDescent="0.25">
      <c r="O724" s="1"/>
    </row>
    <row r="725" spans="15:15" x14ac:dyDescent="0.25">
      <c r="O725" s="1"/>
    </row>
    <row r="726" spans="15:15" x14ac:dyDescent="0.25">
      <c r="O726" s="1"/>
    </row>
    <row r="727" spans="15:15" x14ac:dyDescent="0.25">
      <c r="O727" s="1"/>
    </row>
    <row r="728" spans="15:15" x14ac:dyDescent="0.25">
      <c r="O728" s="1"/>
    </row>
    <row r="729" spans="15:15" x14ac:dyDescent="0.25">
      <c r="O729" s="1"/>
    </row>
    <row r="730" spans="15:15" x14ac:dyDescent="0.25">
      <c r="O730" s="1"/>
    </row>
    <row r="731" spans="15:15" x14ac:dyDescent="0.25">
      <c r="O731" s="1"/>
    </row>
    <row r="732" spans="15:15" x14ac:dyDescent="0.25">
      <c r="O732" s="1"/>
    </row>
    <row r="733" spans="15:15" x14ac:dyDescent="0.25">
      <c r="O733" s="1"/>
    </row>
    <row r="734" spans="15:15" x14ac:dyDescent="0.25">
      <c r="O734" s="1"/>
    </row>
    <row r="735" spans="15:15" x14ac:dyDescent="0.25">
      <c r="O735" s="1"/>
    </row>
    <row r="736" spans="15:15" x14ac:dyDescent="0.25">
      <c r="O736" s="1"/>
    </row>
    <row r="737" spans="15:15" x14ac:dyDescent="0.25">
      <c r="O737" s="1"/>
    </row>
    <row r="738" spans="15:15" x14ac:dyDescent="0.25">
      <c r="O738" s="1"/>
    </row>
    <row r="739" spans="15:15" x14ac:dyDescent="0.25">
      <c r="O739" s="1"/>
    </row>
    <row r="740" spans="15:15" x14ac:dyDescent="0.25">
      <c r="O740" s="1"/>
    </row>
    <row r="741" spans="15:15" x14ac:dyDescent="0.25">
      <c r="O741" s="1"/>
    </row>
    <row r="742" spans="15:15" x14ac:dyDescent="0.25">
      <c r="O742" s="1"/>
    </row>
    <row r="743" spans="15:15" x14ac:dyDescent="0.25">
      <c r="O743" s="1"/>
    </row>
    <row r="744" spans="15:15" x14ac:dyDescent="0.25">
      <c r="O744" s="1"/>
    </row>
    <row r="745" spans="15:15" x14ac:dyDescent="0.25">
      <c r="O745" s="1"/>
    </row>
    <row r="746" spans="15:15" x14ac:dyDescent="0.25">
      <c r="O746" s="1"/>
    </row>
    <row r="747" spans="15:15" x14ac:dyDescent="0.25">
      <c r="O747" s="1"/>
    </row>
    <row r="748" spans="15:15" x14ac:dyDescent="0.25">
      <c r="O748" s="1"/>
    </row>
    <row r="749" spans="15:15" x14ac:dyDescent="0.25">
      <c r="O749" s="1"/>
    </row>
    <row r="750" spans="15:15" x14ac:dyDescent="0.25">
      <c r="O750" s="1"/>
    </row>
    <row r="751" spans="15:15" x14ac:dyDescent="0.25">
      <c r="O751" s="1"/>
    </row>
    <row r="752" spans="15:15" x14ac:dyDescent="0.25">
      <c r="O752" s="1"/>
    </row>
    <row r="753" spans="15:15" x14ac:dyDescent="0.25">
      <c r="O753" s="1"/>
    </row>
    <row r="754" spans="15:15" x14ac:dyDescent="0.25">
      <c r="O754" s="1"/>
    </row>
    <row r="755" spans="15:15" x14ac:dyDescent="0.25">
      <c r="O755" s="1"/>
    </row>
    <row r="756" spans="15:15" x14ac:dyDescent="0.25">
      <c r="O756" s="1"/>
    </row>
    <row r="757" spans="15:15" x14ac:dyDescent="0.25">
      <c r="O757" s="1"/>
    </row>
    <row r="758" spans="15:15" x14ac:dyDescent="0.25">
      <c r="O758" s="1"/>
    </row>
    <row r="759" spans="15:15" x14ac:dyDescent="0.25">
      <c r="O759" s="1"/>
    </row>
    <row r="760" spans="15:15" x14ac:dyDescent="0.25">
      <c r="O760" s="1"/>
    </row>
    <row r="761" spans="15:15" x14ac:dyDescent="0.25">
      <c r="O761" s="1"/>
    </row>
    <row r="762" spans="15:15" x14ac:dyDescent="0.25">
      <c r="O762" s="1"/>
    </row>
    <row r="763" spans="15:15" x14ac:dyDescent="0.25">
      <c r="O763" s="1"/>
    </row>
    <row r="764" spans="15:15" x14ac:dyDescent="0.25">
      <c r="O764" s="1"/>
    </row>
    <row r="765" spans="15:15" x14ac:dyDescent="0.25">
      <c r="O765" s="1"/>
    </row>
    <row r="766" spans="15:15" x14ac:dyDescent="0.25">
      <c r="O766" s="1"/>
    </row>
    <row r="767" spans="15:15" x14ac:dyDescent="0.25">
      <c r="O767" s="1"/>
    </row>
    <row r="768" spans="15:15" x14ac:dyDescent="0.25">
      <c r="O768" s="1"/>
    </row>
    <row r="769" spans="15:15" x14ac:dyDescent="0.25">
      <c r="O769" s="1"/>
    </row>
    <row r="770" spans="15:15" x14ac:dyDescent="0.25">
      <c r="O770" s="1"/>
    </row>
    <row r="771" spans="15:15" x14ac:dyDescent="0.25">
      <c r="O771" s="1"/>
    </row>
    <row r="772" spans="15:15" x14ac:dyDescent="0.25">
      <c r="O772" s="1"/>
    </row>
    <row r="773" spans="15:15" x14ac:dyDescent="0.25">
      <c r="O773" s="1"/>
    </row>
    <row r="774" spans="15:15" x14ac:dyDescent="0.25">
      <c r="O774" s="1"/>
    </row>
    <row r="775" spans="15:15" x14ac:dyDescent="0.25">
      <c r="O775" s="1"/>
    </row>
    <row r="776" spans="15:15" x14ac:dyDescent="0.25">
      <c r="O776" s="1"/>
    </row>
    <row r="777" spans="15:15" x14ac:dyDescent="0.25">
      <c r="O777" s="1"/>
    </row>
    <row r="778" spans="15:15" x14ac:dyDescent="0.25">
      <c r="O778" s="1"/>
    </row>
    <row r="779" spans="15:15" x14ac:dyDescent="0.25">
      <c r="O779" s="1"/>
    </row>
    <row r="780" spans="15:15" x14ac:dyDescent="0.25">
      <c r="O780" s="1"/>
    </row>
    <row r="781" spans="15:15" x14ac:dyDescent="0.25">
      <c r="O781" s="1"/>
    </row>
    <row r="782" spans="15:15" x14ac:dyDescent="0.25">
      <c r="O782" s="1"/>
    </row>
    <row r="783" spans="15:15" x14ac:dyDescent="0.25">
      <c r="O783" s="1"/>
    </row>
    <row r="784" spans="15:15" x14ac:dyDescent="0.25">
      <c r="O784" s="1"/>
    </row>
    <row r="785" spans="15:15" x14ac:dyDescent="0.25">
      <c r="O785" s="1"/>
    </row>
    <row r="786" spans="15:15" x14ac:dyDescent="0.25">
      <c r="O786" s="1"/>
    </row>
    <row r="787" spans="15:15" x14ac:dyDescent="0.25">
      <c r="O787" s="1"/>
    </row>
    <row r="788" spans="15:15" x14ac:dyDescent="0.25">
      <c r="O788" s="1"/>
    </row>
    <row r="789" spans="15:15" x14ac:dyDescent="0.25">
      <c r="O789" s="1"/>
    </row>
    <row r="790" spans="15:15" x14ac:dyDescent="0.25">
      <c r="O790" s="1"/>
    </row>
    <row r="791" spans="15:15" x14ac:dyDescent="0.25">
      <c r="O791" s="1"/>
    </row>
    <row r="792" spans="15:15" x14ac:dyDescent="0.25">
      <c r="O792" s="1"/>
    </row>
    <row r="793" spans="15:15" x14ac:dyDescent="0.25">
      <c r="O793" s="1"/>
    </row>
    <row r="794" spans="15:15" x14ac:dyDescent="0.25">
      <c r="O794" s="1"/>
    </row>
    <row r="795" spans="15:15" x14ac:dyDescent="0.25">
      <c r="O795" s="1"/>
    </row>
    <row r="796" spans="15:15" x14ac:dyDescent="0.25">
      <c r="O796" s="1"/>
    </row>
    <row r="797" spans="15:15" x14ac:dyDescent="0.25">
      <c r="O797" s="1"/>
    </row>
    <row r="798" spans="15:15" x14ac:dyDescent="0.25">
      <c r="O798" s="1"/>
    </row>
    <row r="799" spans="15:15" x14ac:dyDescent="0.25">
      <c r="O799" s="1"/>
    </row>
    <row r="800" spans="15:15" x14ac:dyDescent="0.25">
      <c r="O800" s="1"/>
    </row>
    <row r="801" spans="15:15" x14ac:dyDescent="0.25">
      <c r="O801" s="1"/>
    </row>
    <row r="802" spans="15:15" x14ac:dyDescent="0.25">
      <c r="O802" s="1"/>
    </row>
    <row r="803" spans="15:15" x14ac:dyDescent="0.25">
      <c r="O803" s="1"/>
    </row>
    <row r="804" spans="15:15" x14ac:dyDescent="0.25">
      <c r="O804" s="1"/>
    </row>
    <row r="805" spans="15:15" x14ac:dyDescent="0.25">
      <c r="O805" s="1"/>
    </row>
    <row r="806" spans="15:15" x14ac:dyDescent="0.25">
      <c r="O806" s="1"/>
    </row>
    <row r="807" spans="15:15" x14ac:dyDescent="0.25">
      <c r="O807" s="1"/>
    </row>
    <row r="808" spans="15:15" x14ac:dyDescent="0.25">
      <c r="O808" s="1"/>
    </row>
    <row r="809" spans="15:15" x14ac:dyDescent="0.25">
      <c r="O809" s="1"/>
    </row>
    <row r="810" spans="15:15" x14ac:dyDescent="0.25">
      <c r="O810" s="1"/>
    </row>
    <row r="811" spans="15:15" x14ac:dyDescent="0.25">
      <c r="O811" s="1"/>
    </row>
    <row r="812" spans="15:15" x14ac:dyDescent="0.25">
      <c r="O812" s="1"/>
    </row>
    <row r="813" spans="15:15" x14ac:dyDescent="0.25">
      <c r="O813" s="1"/>
    </row>
    <row r="814" spans="15:15" x14ac:dyDescent="0.25">
      <c r="O814" s="1"/>
    </row>
    <row r="815" spans="15:15" x14ac:dyDescent="0.25">
      <c r="O815" s="1"/>
    </row>
    <row r="816" spans="15:15" x14ac:dyDescent="0.25">
      <c r="O816" s="1"/>
    </row>
    <row r="817" spans="15:15" x14ac:dyDescent="0.25">
      <c r="O817" s="1"/>
    </row>
    <row r="818" spans="15:15" x14ac:dyDescent="0.25">
      <c r="O818" s="1"/>
    </row>
    <row r="819" spans="15:15" x14ac:dyDescent="0.25">
      <c r="O819" s="1"/>
    </row>
    <row r="820" spans="15:15" x14ac:dyDescent="0.25">
      <c r="O820" s="1"/>
    </row>
    <row r="821" spans="15:15" x14ac:dyDescent="0.25">
      <c r="O821" s="1"/>
    </row>
    <row r="822" spans="15:15" x14ac:dyDescent="0.25">
      <c r="O822" s="1"/>
    </row>
    <row r="823" spans="15:15" x14ac:dyDescent="0.25">
      <c r="O823" s="1"/>
    </row>
    <row r="824" spans="15:15" x14ac:dyDescent="0.25">
      <c r="O824" s="1"/>
    </row>
    <row r="825" spans="15:15" x14ac:dyDescent="0.25">
      <c r="O825" s="1"/>
    </row>
    <row r="826" spans="15:15" x14ac:dyDescent="0.25">
      <c r="O826" s="1"/>
    </row>
    <row r="827" spans="15:15" x14ac:dyDescent="0.25">
      <c r="O827" s="1"/>
    </row>
    <row r="828" spans="15:15" x14ac:dyDescent="0.25">
      <c r="O828" s="1"/>
    </row>
    <row r="829" spans="15:15" x14ac:dyDescent="0.25">
      <c r="O829" s="1"/>
    </row>
    <row r="830" spans="15:15" x14ac:dyDescent="0.25">
      <c r="O830" s="1"/>
    </row>
    <row r="831" spans="15:15" x14ac:dyDescent="0.25">
      <c r="O831" s="1"/>
    </row>
    <row r="832" spans="15:15" x14ac:dyDescent="0.25">
      <c r="O832" s="1"/>
    </row>
    <row r="833" spans="15:15" x14ac:dyDescent="0.25">
      <c r="O833" s="1"/>
    </row>
    <row r="834" spans="15:15" x14ac:dyDescent="0.25">
      <c r="O834" s="1"/>
    </row>
    <row r="835" spans="15:15" x14ac:dyDescent="0.25">
      <c r="O835" s="1"/>
    </row>
    <row r="836" spans="15:15" x14ac:dyDescent="0.25">
      <c r="O836" s="1"/>
    </row>
    <row r="837" spans="15:15" x14ac:dyDescent="0.25">
      <c r="O837" s="1"/>
    </row>
    <row r="838" spans="15:15" x14ac:dyDescent="0.25">
      <c r="O838" s="1"/>
    </row>
    <row r="839" spans="15:15" x14ac:dyDescent="0.25">
      <c r="O839" s="1"/>
    </row>
    <row r="840" spans="15:15" x14ac:dyDescent="0.25">
      <c r="O840" s="1"/>
    </row>
    <row r="841" spans="15:15" x14ac:dyDescent="0.25">
      <c r="O841" s="1"/>
    </row>
    <row r="842" spans="15:15" x14ac:dyDescent="0.25">
      <c r="O842" s="1"/>
    </row>
    <row r="843" spans="15:15" x14ac:dyDescent="0.25">
      <c r="O843" s="1"/>
    </row>
    <row r="844" spans="15:15" x14ac:dyDescent="0.25">
      <c r="O844" s="1"/>
    </row>
    <row r="845" spans="15:15" x14ac:dyDescent="0.25">
      <c r="O845" s="1"/>
    </row>
    <row r="846" spans="15:15" x14ac:dyDescent="0.25">
      <c r="O846" s="1"/>
    </row>
    <row r="847" spans="15:15" x14ac:dyDescent="0.25">
      <c r="O847" s="1"/>
    </row>
    <row r="848" spans="15:15" x14ac:dyDescent="0.25">
      <c r="O848" s="1"/>
    </row>
    <row r="849" spans="15:15" x14ac:dyDescent="0.25">
      <c r="O849" s="1"/>
    </row>
    <row r="850" spans="15:15" x14ac:dyDescent="0.25">
      <c r="O850" s="1"/>
    </row>
    <row r="851" spans="15:15" x14ac:dyDescent="0.25">
      <c r="O851" s="1"/>
    </row>
    <row r="852" spans="15:15" x14ac:dyDescent="0.25">
      <c r="O852" s="1"/>
    </row>
    <row r="853" spans="15:15" x14ac:dyDescent="0.25">
      <c r="O853" s="1"/>
    </row>
    <row r="854" spans="15:15" x14ac:dyDescent="0.25">
      <c r="O854" s="1"/>
    </row>
    <row r="855" spans="15:15" x14ac:dyDescent="0.25">
      <c r="O855" s="1"/>
    </row>
    <row r="856" spans="15:15" x14ac:dyDescent="0.25">
      <c r="O856" s="1"/>
    </row>
    <row r="857" spans="15:15" x14ac:dyDescent="0.25">
      <c r="O857" s="1"/>
    </row>
    <row r="858" spans="15:15" x14ac:dyDescent="0.25">
      <c r="O858" s="1"/>
    </row>
    <row r="859" spans="15:15" x14ac:dyDescent="0.25">
      <c r="O859" s="1"/>
    </row>
    <row r="860" spans="15:15" x14ac:dyDescent="0.25">
      <c r="O860" s="1"/>
    </row>
    <row r="861" spans="15:15" x14ac:dyDescent="0.25">
      <c r="O861" s="1"/>
    </row>
    <row r="862" spans="15:15" x14ac:dyDescent="0.25">
      <c r="O862" s="1"/>
    </row>
    <row r="863" spans="15:15" x14ac:dyDescent="0.25">
      <c r="O863" s="1"/>
    </row>
    <row r="864" spans="15:15" x14ac:dyDescent="0.25">
      <c r="O864" s="1"/>
    </row>
    <row r="865" spans="15:15" x14ac:dyDescent="0.25">
      <c r="O865" s="1"/>
    </row>
    <row r="866" spans="15:15" x14ac:dyDescent="0.25">
      <c r="O866" s="1"/>
    </row>
    <row r="867" spans="15:15" x14ac:dyDescent="0.25">
      <c r="O867" s="1"/>
    </row>
    <row r="868" spans="15:15" x14ac:dyDescent="0.25">
      <c r="O868" s="1"/>
    </row>
    <row r="869" spans="15:15" x14ac:dyDescent="0.25">
      <c r="O869" s="1"/>
    </row>
    <row r="870" spans="15:15" x14ac:dyDescent="0.25">
      <c r="O870" s="1"/>
    </row>
    <row r="871" spans="15:15" x14ac:dyDescent="0.25">
      <c r="O871" s="1"/>
    </row>
    <row r="872" spans="15:15" x14ac:dyDescent="0.25">
      <c r="O872" s="1"/>
    </row>
    <row r="873" spans="15:15" x14ac:dyDescent="0.25">
      <c r="O873" s="1"/>
    </row>
    <row r="874" spans="15:15" x14ac:dyDescent="0.25">
      <c r="O874" s="1"/>
    </row>
    <row r="875" spans="15:15" x14ac:dyDescent="0.25">
      <c r="O875" s="1"/>
    </row>
    <row r="876" spans="15:15" x14ac:dyDescent="0.25">
      <c r="O876" s="1"/>
    </row>
    <row r="877" spans="15:15" x14ac:dyDescent="0.25">
      <c r="O877" s="1"/>
    </row>
    <row r="878" spans="15:15" x14ac:dyDescent="0.25">
      <c r="O878" s="1"/>
    </row>
    <row r="879" spans="15:15" x14ac:dyDescent="0.25">
      <c r="O879" s="1"/>
    </row>
    <row r="880" spans="15:15" x14ac:dyDescent="0.25">
      <c r="O880" s="1"/>
    </row>
    <row r="881" spans="15:15" x14ac:dyDescent="0.25">
      <c r="O881" s="1"/>
    </row>
    <row r="882" spans="15:15" x14ac:dyDescent="0.25">
      <c r="O882" s="1"/>
    </row>
    <row r="883" spans="15:15" x14ac:dyDescent="0.25">
      <c r="O883" s="1"/>
    </row>
    <row r="884" spans="15:15" x14ac:dyDescent="0.25">
      <c r="O884" s="1"/>
    </row>
    <row r="885" spans="15:15" x14ac:dyDescent="0.25">
      <c r="O885" s="1"/>
    </row>
    <row r="886" spans="15:15" x14ac:dyDescent="0.25">
      <c r="O886" s="1"/>
    </row>
    <row r="887" spans="15:15" x14ac:dyDescent="0.25">
      <c r="O887" s="1"/>
    </row>
    <row r="888" spans="15:15" x14ac:dyDescent="0.25">
      <c r="O888" s="1"/>
    </row>
    <row r="889" spans="15:15" x14ac:dyDescent="0.25">
      <c r="O889" s="1"/>
    </row>
    <row r="890" spans="15:15" x14ac:dyDescent="0.25">
      <c r="O890" s="1"/>
    </row>
    <row r="891" spans="15:15" x14ac:dyDescent="0.25">
      <c r="O891" s="1"/>
    </row>
    <row r="892" spans="15:15" x14ac:dyDescent="0.25">
      <c r="O892" s="1"/>
    </row>
    <row r="893" spans="15:15" x14ac:dyDescent="0.25">
      <c r="O893" s="1"/>
    </row>
    <row r="894" spans="15:15" x14ac:dyDescent="0.25">
      <c r="O894" s="1"/>
    </row>
    <row r="895" spans="15:15" x14ac:dyDescent="0.25">
      <c r="O895" s="1"/>
    </row>
    <row r="896" spans="15:15" x14ac:dyDescent="0.25">
      <c r="O896" s="1"/>
    </row>
    <row r="897" spans="15:15" x14ac:dyDescent="0.25">
      <c r="O897" s="1"/>
    </row>
    <row r="898" spans="15:15" x14ac:dyDescent="0.25">
      <c r="O898" s="1"/>
    </row>
    <row r="899" spans="15:15" x14ac:dyDescent="0.25">
      <c r="O899" s="1"/>
    </row>
    <row r="900" spans="15:15" x14ac:dyDescent="0.25">
      <c r="O900" s="1"/>
    </row>
    <row r="901" spans="15:15" x14ac:dyDescent="0.25">
      <c r="O901" s="1"/>
    </row>
    <row r="902" spans="15:15" x14ac:dyDescent="0.25">
      <c r="O902" s="1"/>
    </row>
    <row r="903" spans="15:15" x14ac:dyDescent="0.25">
      <c r="O903" s="1"/>
    </row>
    <row r="904" spans="15:15" x14ac:dyDescent="0.25">
      <c r="O904" s="1"/>
    </row>
    <row r="905" spans="15:15" x14ac:dyDescent="0.25">
      <c r="O905" s="1"/>
    </row>
    <row r="906" spans="15:15" x14ac:dyDescent="0.25">
      <c r="O906" s="1"/>
    </row>
    <row r="907" spans="15:15" x14ac:dyDescent="0.25">
      <c r="O907" s="1"/>
    </row>
    <row r="908" spans="15:15" x14ac:dyDescent="0.25">
      <c r="O908" s="1"/>
    </row>
    <row r="909" spans="15:15" x14ac:dyDescent="0.25">
      <c r="O909" s="1"/>
    </row>
    <row r="910" spans="15:15" x14ac:dyDescent="0.25">
      <c r="O910" s="1"/>
    </row>
    <row r="911" spans="15:15" x14ac:dyDescent="0.25">
      <c r="O911" s="1"/>
    </row>
    <row r="912" spans="15:15" x14ac:dyDescent="0.25">
      <c r="O912" s="1"/>
    </row>
    <row r="913" spans="15:15" x14ac:dyDescent="0.25">
      <c r="O913" s="1"/>
    </row>
    <row r="914" spans="15:15" x14ac:dyDescent="0.25">
      <c r="O914" s="1"/>
    </row>
    <row r="915" spans="15:15" x14ac:dyDescent="0.25">
      <c r="O915" s="1"/>
    </row>
    <row r="916" spans="15:15" x14ac:dyDescent="0.25">
      <c r="O916" s="1"/>
    </row>
    <row r="917" spans="15:15" x14ac:dyDescent="0.25">
      <c r="O917" s="1"/>
    </row>
    <row r="918" spans="15:15" x14ac:dyDescent="0.25">
      <c r="O918" s="1"/>
    </row>
    <row r="919" spans="15:15" x14ac:dyDescent="0.25">
      <c r="O919" s="1"/>
    </row>
    <row r="920" spans="15:15" x14ac:dyDescent="0.25">
      <c r="O920" s="1"/>
    </row>
    <row r="921" spans="15:15" x14ac:dyDescent="0.25">
      <c r="O921" s="1"/>
    </row>
    <row r="922" spans="15:15" x14ac:dyDescent="0.25">
      <c r="O922" s="1"/>
    </row>
    <row r="923" spans="15:15" x14ac:dyDescent="0.25">
      <c r="O923" s="1"/>
    </row>
    <row r="924" spans="15:15" x14ac:dyDescent="0.25">
      <c r="O924" s="1"/>
    </row>
    <row r="925" spans="15:15" x14ac:dyDescent="0.25">
      <c r="O925" s="1"/>
    </row>
    <row r="926" spans="15:15" x14ac:dyDescent="0.25">
      <c r="O926" s="1"/>
    </row>
    <row r="927" spans="15:15" x14ac:dyDescent="0.25">
      <c r="O927" s="1"/>
    </row>
    <row r="928" spans="15:15" x14ac:dyDescent="0.25">
      <c r="O928" s="1"/>
    </row>
    <row r="929" spans="15:15" x14ac:dyDescent="0.25">
      <c r="O929" s="1"/>
    </row>
    <row r="930" spans="15:15" x14ac:dyDescent="0.25">
      <c r="O930" s="1"/>
    </row>
    <row r="931" spans="15:15" x14ac:dyDescent="0.25">
      <c r="O931" s="1"/>
    </row>
    <row r="932" spans="15:15" x14ac:dyDescent="0.25">
      <c r="O932" s="1"/>
    </row>
    <row r="933" spans="15:15" x14ac:dyDescent="0.25">
      <c r="O933" s="1"/>
    </row>
    <row r="934" spans="15:15" x14ac:dyDescent="0.25">
      <c r="O934" s="1"/>
    </row>
    <row r="935" spans="15:15" x14ac:dyDescent="0.25">
      <c r="O935" s="1"/>
    </row>
    <row r="936" spans="15:15" x14ac:dyDescent="0.25">
      <c r="O936" s="1"/>
    </row>
    <row r="937" spans="15:15" x14ac:dyDescent="0.25">
      <c r="O937" s="1"/>
    </row>
    <row r="938" spans="15:15" x14ac:dyDescent="0.25">
      <c r="O938" s="1"/>
    </row>
    <row r="939" spans="15:15" x14ac:dyDescent="0.25">
      <c r="O939" s="1"/>
    </row>
    <row r="940" spans="15:15" x14ac:dyDescent="0.25">
      <c r="O940" s="1"/>
    </row>
    <row r="941" spans="15:15" x14ac:dyDescent="0.25">
      <c r="O941" s="1"/>
    </row>
    <row r="942" spans="15:15" x14ac:dyDescent="0.25">
      <c r="O942" s="1"/>
    </row>
    <row r="943" spans="15:15" x14ac:dyDescent="0.25">
      <c r="O943" s="1"/>
    </row>
    <row r="944" spans="15:15" x14ac:dyDescent="0.25">
      <c r="O944" s="1"/>
    </row>
    <row r="945" spans="15:15" x14ac:dyDescent="0.25">
      <c r="O945" s="1"/>
    </row>
    <row r="946" spans="15:15" x14ac:dyDescent="0.25">
      <c r="O946" s="1"/>
    </row>
    <row r="947" spans="15:15" x14ac:dyDescent="0.25">
      <c r="O947" s="1"/>
    </row>
    <row r="948" spans="15:15" x14ac:dyDescent="0.25">
      <c r="O948" s="1"/>
    </row>
    <row r="949" spans="15:15" x14ac:dyDescent="0.25">
      <c r="O949" s="1"/>
    </row>
    <row r="950" spans="15:15" x14ac:dyDescent="0.25">
      <c r="O950" s="1"/>
    </row>
    <row r="951" spans="15:15" x14ac:dyDescent="0.25">
      <c r="O951" s="1"/>
    </row>
    <row r="952" spans="15:15" x14ac:dyDescent="0.25">
      <c r="O952" s="1"/>
    </row>
    <row r="953" spans="15:15" x14ac:dyDescent="0.25">
      <c r="O953" s="1"/>
    </row>
    <row r="954" spans="15:15" x14ac:dyDescent="0.25">
      <c r="O954" s="1"/>
    </row>
    <row r="955" spans="15:15" x14ac:dyDescent="0.25">
      <c r="O955" s="1"/>
    </row>
    <row r="956" spans="15:15" x14ac:dyDescent="0.25">
      <c r="O956" s="1"/>
    </row>
    <row r="957" spans="15:15" x14ac:dyDescent="0.25">
      <c r="O957" s="1"/>
    </row>
    <row r="958" spans="15:15" x14ac:dyDescent="0.25">
      <c r="O958" s="1"/>
    </row>
    <row r="959" spans="15:15" x14ac:dyDescent="0.25">
      <c r="O959" s="1"/>
    </row>
    <row r="960" spans="15:15" x14ac:dyDescent="0.25">
      <c r="O960" s="1"/>
    </row>
    <row r="961" spans="15:15" x14ac:dyDescent="0.25">
      <c r="O961" s="1"/>
    </row>
    <row r="962" spans="15:15" x14ac:dyDescent="0.25">
      <c r="O962" s="1"/>
    </row>
    <row r="963" spans="15:15" x14ac:dyDescent="0.25">
      <c r="O963" s="1"/>
    </row>
    <row r="964" spans="15:15" x14ac:dyDescent="0.25">
      <c r="O964" s="1"/>
    </row>
    <row r="965" spans="15:15" x14ac:dyDescent="0.25">
      <c r="O965" s="1"/>
    </row>
    <row r="966" spans="15:15" x14ac:dyDescent="0.25">
      <c r="O966" s="1"/>
    </row>
    <row r="967" spans="15:15" x14ac:dyDescent="0.25">
      <c r="O967" s="1"/>
    </row>
    <row r="968" spans="15:15" x14ac:dyDescent="0.25">
      <c r="O968" s="1"/>
    </row>
    <row r="969" spans="15:15" x14ac:dyDescent="0.25">
      <c r="O969" s="1"/>
    </row>
    <row r="970" spans="15:15" x14ac:dyDescent="0.25">
      <c r="O970" s="1"/>
    </row>
    <row r="971" spans="15:15" x14ac:dyDescent="0.25">
      <c r="O971" s="1"/>
    </row>
    <row r="972" spans="15:15" x14ac:dyDescent="0.25">
      <c r="O972" s="1"/>
    </row>
    <row r="973" spans="15:15" x14ac:dyDescent="0.25">
      <c r="O973" s="1"/>
    </row>
    <row r="974" spans="15:15" x14ac:dyDescent="0.25">
      <c r="O974" s="1"/>
    </row>
    <row r="975" spans="15:15" x14ac:dyDescent="0.25">
      <c r="O975" s="1"/>
    </row>
    <row r="976" spans="15:15" x14ac:dyDescent="0.25">
      <c r="O976" s="1"/>
    </row>
    <row r="977" spans="15:15" x14ac:dyDescent="0.25">
      <c r="O977" s="1"/>
    </row>
    <row r="978" spans="15:15" x14ac:dyDescent="0.25">
      <c r="O978" s="1"/>
    </row>
    <row r="979" spans="15:15" x14ac:dyDescent="0.25">
      <c r="O979" s="1"/>
    </row>
    <row r="980" spans="15:15" x14ac:dyDescent="0.25">
      <c r="O980" s="1"/>
    </row>
    <row r="981" spans="15:15" x14ac:dyDescent="0.25">
      <c r="O981" s="1"/>
    </row>
    <row r="982" spans="15:15" x14ac:dyDescent="0.25">
      <c r="O982" s="1"/>
    </row>
    <row r="983" spans="15:15" x14ac:dyDescent="0.25">
      <c r="O983" s="1"/>
    </row>
    <row r="984" spans="15:15" x14ac:dyDescent="0.25">
      <c r="O984" s="1"/>
    </row>
    <row r="985" spans="15:15" x14ac:dyDescent="0.25">
      <c r="O985" s="1"/>
    </row>
    <row r="986" spans="15:15" x14ac:dyDescent="0.25">
      <c r="O986" s="1"/>
    </row>
    <row r="987" spans="15:15" x14ac:dyDescent="0.25">
      <c r="O987" s="1"/>
    </row>
    <row r="988" spans="15:15" x14ac:dyDescent="0.25">
      <c r="O988" s="1"/>
    </row>
    <row r="989" spans="15:15" x14ac:dyDescent="0.25">
      <c r="O989" s="1"/>
    </row>
    <row r="990" spans="15:15" x14ac:dyDescent="0.25">
      <c r="O990" s="1"/>
    </row>
    <row r="991" spans="15:15" x14ac:dyDescent="0.25">
      <c r="O991" s="1"/>
    </row>
    <row r="992" spans="15:15" x14ac:dyDescent="0.25">
      <c r="O992" s="1"/>
    </row>
    <row r="993" spans="15:15" x14ac:dyDescent="0.25">
      <c r="O993" s="1"/>
    </row>
    <row r="994" spans="15:15" x14ac:dyDescent="0.25">
      <c r="O994" s="1"/>
    </row>
    <row r="995" spans="15:15" x14ac:dyDescent="0.25">
      <c r="O995" s="1"/>
    </row>
    <row r="996" spans="15:15" x14ac:dyDescent="0.25">
      <c r="O996" s="1"/>
    </row>
    <row r="997" spans="15:15" x14ac:dyDescent="0.25">
      <c r="O997" s="1"/>
    </row>
    <row r="998" spans="15:15" x14ac:dyDescent="0.25">
      <c r="O998" s="1"/>
    </row>
    <row r="999" spans="15:15" x14ac:dyDescent="0.25">
      <c r="O999" s="1"/>
    </row>
    <row r="1000" spans="15:15" x14ac:dyDescent="0.25">
      <c r="O1000" s="1"/>
    </row>
    <row r="1001" spans="15:15" x14ac:dyDescent="0.25">
      <c r="O1001" s="1"/>
    </row>
    <row r="1002" spans="15:15" x14ac:dyDescent="0.25">
      <c r="O1002" s="1"/>
    </row>
  </sheetData>
  <conditionalFormatting sqref="O3:O100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P2:P1002">
    <cfRule type="containsText" dxfId="11" priority="2" operator="containsText" text="canceled">
      <formula>NOT(ISERROR(SEARCH("canceled",P2)))</formula>
    </cfRule>
    <cfRule type="containsText" dxfId="10" priority="3" operator="containsText" text="live">
      <formula>NOT(ISERROR(SEARCH("live",P2)))</formula>
    </cfRule>
    <cfRule type="containsText" dxfId="9" priority="4" operator="containsText" text="successful">
      <formula>NOT(ISERROR(SEARCH("successful",P2)))</formula>
    </cfRule>
    <cfRule type="containsText" dxfId="8" priority="5" operator="containsText" text="failed">
      <formula>NOT(ISERROR(SEARCH("failed",P2)))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B55D-4BB2-4B9A-9E13-85EC628C5B10}">
  <dimension ref="A1:J566"/>
  <sheetViews>
    <sheetView tabSelected="1" workbookViewId="0">
      <selection activeCell="H21" sqref="H21"/>
    </sheetView>
  </sheetViews>
  <sheetFormatPr defaultRowHeight="15.75" x14ac:dyDescent="0.25"/>
  <cols>
    <col min="1" max="1" width="9" customWidth="1"/>
    <col min="2" max="2" width="12.75" customWidth="1"/>
    <col min="5" max="5" width="13" customWidth="1"/>
    <col min="8" max="8" width="31" customWidth="1"/>
    <col min="10" max="10" width="27.5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2107</v>
      </c>
      <c r="J1" t="s">
        <v>2106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>
        <f>AVERAGE(B:B)</f>
        <v>851.14690265486729</v>
      </c>
      <c r="J2">
        <f>AVERAGE(E:E)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t="s">
        <v>2108</v>
      </c>
      <c r="J4" t="s">
        <v>2109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>
        <f>MEDIAN(B:B)</f>
        <v>201</v>
      </c>
      <c r="J5">
        <f>MEDIAN(E:E)</f>
        <v>114.5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t="s">
        <v>2110</v>
      </c>
      <c r="J7" t="s">
        <v>2111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H8">
        <f>MIN(B:B)</f>
        <v>16</v>
      </c>
      <c r="J8">
        <f>MIN(E:E)</f>
        <v>0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H10" t="s">
        <v>2112</v>
      </c>
      <c r="J10" t="s">
        <v>2113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H11">
        <f>MAX(B:B)</f>
        <v>7295</v>
      </c>
      <c r="J11">
        <f>MAX(E:E)</f>
        <v>6080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H13" t="s">
        <v>2114</v>
      </c>
      <c r="J13" t="s">
        <v>2115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H14">
        <f>_xlfn.VAR.P(B:B)</f>
        <v>1603373.7324019109</v>
      </c>
      <c r="J14">
        <f>_xlfn.VAR.P(E:E)</f>
        <v>921574.68174133555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H16" t="s">
        <v>2116</v>
      </c>
      <c r="J16" t="s">
        <v>2117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H17">
        <f>_xlfn.STDEV.P(B:B)</f>
        <v>1266.2439466397898</v>
      </c>
      <c r="J17">
        <f>_xlfn.STDEV.P(E:E)</f>
        <v>959.98681331637863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</row>
    <row r="22" spans="1:10" x14ac:dyDescent="0.25">
      <c r="A22" t="s">
        <v>20</v>
      </c>
      <c r="B22">
        <v>16</v>
      </c>
      <c r="D22" t="s">
        <v>14</v>
      </c>
      <c r="E22">
        <v>5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Crowdfunding-work</vt:lpstr>
      <vt:lpstr>Parent Category</vt:lpstr>
      <vt:lpstr>Sub-Category</vt:lpstr>
      <vt:lpstr>Line Graph</vt:lpstr>
      <vt:lpstr>Goal Chart</vt:lpstr>
      <vt:lpstr>Mean, Median,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Dario Micucci</cp:lastModifiedBy>
  <dcterms:created xsi:type="dcterms:W3CDTF">2021-09-29T18:52:28Z</dcterms:created>
  <dcterms:modified xsi:type="dcterms:W3CDTF">2023-04-18T21:42:14Z</dcterms:modified>
</cp:coreProperties>
</file>