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לימודים\שנה ג\פרויקט\שירלי\"/>
    </mc:Choice>
  </mc:AlternateContent>
  <xr:revisionPtr revIDLastSave="0" documentId="13_ncr:1_{E53E8354-B616-4F37-8489-2AAAC14BBF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6" i="1" l="1"/>
  <c r="G425" i="1"/>
  <c r="G424" i="1"/>
  <c r="G423" i="1"/>
  <c r="G422" i="1"/>
  <c r="G421" i="1"/>
  <c r="G420" i="1"/>
  <c r="G419" i="1"/>
  <c r="G418" i="1"/>
  <c r="G417" i="1"/>
  <c r="G416" i="1"/>
  <c r="G415" i="1"/>
  <c r="G414" i="1"/>
  <c r="P426" i="1"/>
  <c r="P425" i="1"/>
  <c r="P424" i="1"/>
  <c r="P423" i="1"/>
  <c r="P422" i="1"/>
  <c r="P421" i="1"/>
  <c r="P420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P419" i="1"/>
  <c r="P418" i="1"/>
  <c r="P417" i="1"/>
  <c r="P416" i="1"/>
  <c r="P415" i="1"/>
  <c r="P414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387" i="1"/>
  <c r="M386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387" i="1"/>
  <c r="P386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358" i="1"/>
  <c r="D35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19" i="1"/>
  <c r="M218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64" i="1"/>
  <c r="M165" i="1"/>
  <c r="M166" i="1"/>
  <c r="M167" i="1"/>
  <c r="M168" i="1"/>
  <c r="M169" i="1"/>
  <c r="M170" i="1"/>
  <c r="M171" i="1"/>
  <c r="M172" i="1"/>
  <c r="M173" i="1"/>
  <c r="M163" i="1"/>
  <c r="M162" i="1"/>
  <c r="P162" i="1"/>
  <c r="D2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" i="1"/>
  <c r="D4" i="1"/>
  <c r="D5" i="1"/>
  <c r="D6" i="1"/>
  <c r="D7" i="1"/>
  <c r="D8" i="1"/>
  <c r="D9" i="1"/>
  <c r="D10" i="1"/>
  <c r="D11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274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46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190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275" i="1"/>
  <c r="P276" i="1"/>
  <c r="P277" i="1"/>
  <c r="P278" i="1"/>
  <c r="P274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47" i="1"/>
  <c r="P248" i="1"/>
  <c r="P249" i="1"/>
  <c r="P246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19" i="1"/>
  <c r="P220" i="1"/>
  <c r="P221" i="1"/>
  <c r="P218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193" i="1"/>
  <c r="P194" i="1"/>
  <c r="P195" i="1"/>
  <c r="P191" i="1"/>
  <c r="P192" i="1"/>
  <c r="P190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79" i="1"/>
  <c r="P80" i="1"/>
  <c r="P78" i="1"/>
  <c r="P3" i="1"/>
  <c r="M3" i="1" s="1"/>
  <c r="P4" i="1"/>
  <c r="M4" i="1" s="1"/>
  <c r="P5" i="1"/>
  <c r="M5" i="1" s="1"/>
  <c r="P6" i="1"/>
  <c r="M6" i="1" s="1"/>
  <c r="P7" i="1"/>
  <c r="M7" i="1" s="1"/>
  <c r="P8" i="1"/>
  <c r="M8" i="1" s="1"/>
  <c r="P9" i="1"/>
  <c r="M9" i="1" s="1"/>
  <c r="P10" i="1"/>
  <c r="M10" i="1" s="1"/>
  <c r="P11" i="1"/>
  <c r="M11" i="1" s="1"/>
  <c r="P12" i="1"/>
  <c r="M12" i="1" s="1"/>
  <c r="P13" i="1"/>
  <c r="M13" i="1" s="1"/>
  <c r="P14" i="1"/>
  <c r="M14" i="1" s="1"/>
  <c r="P15" i="1"/>
  <c r="M15" i="1" s="1"/>
  <c r="P16" i="1"/>
  <c r="M16" i="1" s="1"/>
  <c r="P17" i="1"/>
  <c r="M17" i="1" s="1"/>
  <c r="P18" i="1"/>
  <c r="M18" i="1" s="1"/>
  <c r="P19" i="1"/>
  <c r="M19" i="1" s="1"/>
  <c r="P20" i="1"/>
  <c r="M20" i="1" s="1"/>
  <c r="P21" i="1"/>
  <c r="M21" i="1" s="1"/>
  <c r="P22" i="1"/>
  <c r="M22" i="1" s="1"/>
  <c r="P23" i="1"/>
  <c r="M23" i="1" s="1"/>
  <c r="P24" i="1"/>
  <c r="M24" i="1" s="1"/>
  <c r="P25" i="1"/>
  <c r="M25" i="1" s="1"/>
  <c r="P26" i="1"/>
  <c r="M26" i="1" s="1"/>
  <c r="P27" i="1"/>
  <c r="M27" i="1" s="1"/>
  <c r="P28" i="1"/>
  <c r="M28" i="1" s="1"/>
  <c r="P29" i="1"/>
  <c r="M29" i="1" s="1"/>
  <c r="P30" i="1"/>
  <c r="M30" i="1" s="1"/>
  <c r="P31" i="1"/>
  <c r="M31" i="1" s="1"/>
  <c r="P32" i="1"/>
  <c r="M32" i="1" s="1"/>
  <c r="P33" i="1"/>
  <c r="M33" i="1" s="1"/>
  <c r="P34" i="1"/>
  <c r="M34" i="1" s="1"/>
  <c r="P35" i="1"/>
  <c r="M35" i="1" s="1"/>
  <c r="P36" i="1"/>
  <c r="M36" i="1" s="1"/>
  <c r="P37" i="1"/>
  <c r="M37" i="1" s="1"/>
  <c r="P38" i="1"/>
  <c r="M38" i="1" s="1"/>
  <c r="P39" i="1"/>
  <c r="M39" i="1" s="1"/>
  <c r="P40" i="1"/>
  <c r="M40" i="1" s="1"/>
  <c r="P41" i="1"/>
  <c r="M41" i="1" s="1"/>
  <c r="P42" i="1"/>
  <c r="M42" i="1" s="1"/>
  <c r="P43" i="1"/>
  <c r="M43" i="1" s="1"/>
  <c r="P44" i="1"/>
  <c r="M44" i="1" s="1"/>
  <c r="P45" i="1"/>
  <c r="M45" i="1" s="1"/>
  <c r="P46" i="1"/>
  <c r="M46" i="1" s="1"/>
  <c r="P47" i="1"/>
  <c r="M47" i="1" s="1"/>
  <c r="P48" i="1"/>
  <c r="M48" i="1" s="1"/>
  <c r="P49" i="1"/>
  <c r="M49" i="1" s="1"/>
  <c r="P50" i="1"/>
  <c r="M50" i="1" s="1"/>
  <c r="P51" i="1"/>
  <c r="M51" i="1" s="1"/>
  <c r="P52" i="1"/>
  <c r="M52" i="1" s="1"/>
  <c r="P53" i="1"/>
  <c r="M53" i="1" s="1"/>
  <c r="P54" i="1"/>
  <c r="M54" i="1" s="1"/>
  <c r="P55" i="1"/>
  <c r="M55" i="1" s="1"/>
  <c r="P56" i="1"/>
  <c r="M56" i="1" s="1"/>
  <c r="P57" i="1"/>
  <c r="M57" i="1" s="1"/>
  <c r="P58" i="1"/>
  <c r="M58" i="1" s="1"/>
  <c r="P59" i="1"/>
  <c r="M59" i="1" s="1"/>
  <c r="P60" i="1"/>
  <c r="M60" i="1" s="1"/>
  <c r="P61" i="1"/>
  <c r="M61" i="1" s="1"/>
  <c r="P62" i="1"/>
  <c r="M62" i="1" s="1"/>
  <c r="P63" i="1"/>
  <c r="M63" i="1" s="1"/>
  <c r="P64" i="1"/>
  <c r="M64" i="1" s="1"/>
  <c r="P65" i="1"/>
  <c r="M65" i="1" s="1"/>
  <c r="P66" i="1"/>
  <c r="M66" i="1" s="1"/>
  <c r="P67" i="1"/>
  <c r="M67" i="1" s="1"/>
  <c r="P68" i="1"/>
  <c r="M68" i="1" s="1"/>
  <c r="P69" i="1"/>
  <c r="M69" i="1" s="1"/>
  <c r="P70" i="1"/>
  <c r="M70" i="1" s="1"/>
  <c r="P71" i="1"/>
  <c r="M71" i="1" s="1"/>
  <c r="P72" i="1"/>
  <c r="M72" i="1" s="1"/>
  <c r="P73" i="1"/>
  <c r="M73" i="1" s="1"/>
  <c r="P74" i="1"/>
  <c r="M74" i="1" s="1"/>
  <c r="P75" i="1"/>
  <c r="M75" i="1" s="1"/>
  <c r="P76" i="1"/>
  <c r="M76" i="1" s="1"/>
  <c r="P77" i="1"/>
  <c r="M77" i="1" s="1"/>
  <c r="P2" i="1"/>
  <c r="M2" i="1" s="1"/>
</calcChain>
</file>

<file path=xl/sharedStrings.xml><?xml version="1.0" encoding="utf-8"?>
<sst xmlns="http://schemas.openxmlformats.org/spreadsheetml/2006/main" count="955" uniqueCount="63">
  <si>
    <t>Ferritin</t>
  </si>
  <si>
    <t>Transferrin</t>
  </si>
  <si>
    <t>ExpNum</t>
  </si>
  <si>
    <t>lipid [%]</t>
  </si>
  <si>
    <t>[Fe] estimation [mg/ml]</t>
  </si>
  <si>
    <t>R1 [1/sec]</t>
  </si>
  <si>
    <t>MTV [fraction]</t>
  </si>
  <si>
    <t>MT [p.u.]</t>
  </si>
  <si>
    <t>R2 [1/sec]</t>
  </si>
  <si>
    <t>R2s [1/sec]</t>
  </si>
  <si>
    <t>Date</t>
  </si>
  <si>
    <t>30.10.19</t>
  </si>
  <si>
    <t>29.1.20</t>
  </si>
  <si>
    <t>3.6.20</t>
  </si>
  <si>
    <t>10.6.20</t>
  </si>
  <si>
    <t>28.7.20</t>
  </si>
  <si>
    <t>6.9.20</t>
  </si>
  <si>
    <t>Exp. Folder name</t>
  </si>
  <si>
    <t>PC_Fe_301019</t>
  </si>
  <si>
    <t>PC-SM-290120</t>
  </si>
  <si>
    <t>PC_Ferritin_030620</t>
  </si>
  <si>
    <t>PC-Cholesterol-Ferritin-100620</t>
  </si>
  <si>
    <t>BSA_Ferritin_280720</t>
  </si>
  <si>
    <t>PC_SM_Transferrin_high_secoundtry_6_9_20</t>
  </si>
  <si>
    <t>PC_SM_Ferritin_low_7_9_20</t>
  </si>
  <si>
    <t>7.9.20</t>
  </si>
  <si>
    <t>Fe3</t>
  </si>
  <si>
    <t>PC-SM-Fe3-140520</t>
  </si>
  <si>
    <t>14.5.20</t>
  </si>
  <si>
    <t>10.12.19</t>
  </si>
  <si>
    <t>PC_Chol_Fe_10122019</t>
  </si>
  <si>
    <t>Fe2</t>
  </si>
  <si>
    <t>7.7.20</t>
  </si>
  <si>
    <t>PC_SM_Transferrin_070720</t>
  </si>
  <si>
    <t>30.6.20</t>
  </si>
  <si>
    <t>PC_Cholest_Fe3_300620</t>
  </si>
  <si>
    <t>Low conc.</t>
  </si>
  <si>
    <t>Check lipid conc</t>
  </si>
  <si>
    <t>Check lipid 0% vs PC_SM might be different lipids</t>
  </si>
  <si>
    <t>It's PC_SM not PC_Cholest</t>
  </si>
  <si>
    <t>PC_SM_Ferritin_100320</t>
  </si>
  <si>
    <t>20.1.21</t>
  </si>
  <si>
    <t xml:space="preserve"> PC_SM_apoTransferrin_200121</t>
  </si>
  <si>
    <t>Lipid type</t>
  </si>
  <si>
    <t>Iron type</t>
  </si>
  <si>
    <t>ApoTrans</t>
  </si>
  <si>
    <t>PC_Cholest</t>
  </si>
  <si>
    <t>PC</t>
  </si>
  <si>
    <t>PC_SM</t>
  </si>
  <si>
    <t>[Protein](mg/ml)</t>
  </si>
  <si>
    <t>10.3.20</t>
  </si>
  <si>
    <t>MTV exp</t>
  </si>
  <si>
    <t>Ferr+Trans</t>
  </si>
  <si>
    <t>24.3.21</t>
  </si>
  <si>
    <t>PC_SM_combo_240321</t>
  </si>
  <si>
    <t>2.3.21</t>
  </si>
  <si>
    <t>PC_Fe3_020321</t>
  </si>
  <si>
    <t>O1</t>
  </si>
  <si>
    <t>O2</t>
  </si>
  <si>
    <t>O3</t>
  </si>
  <si>
    <t>Not sure about the R2*</t>
  </si>
  <si>
    <t>[Fe] [mg/ml]</t>
  </si>
  <si>
    <t>protain + iron [mg/ml]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</si>
</sst>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8" x14ac:knownFonts="1">
    <font>
      <sz val="11"/>
      <name val="Calibri"/>
    </font>
    <font>
      <sz val="8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0" xfId="0" applyFont="1"/>
    <xf numFmtId="49" fontId="2" fillId="0" borderId="1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left"/>
    </xf>
    <xf numFmtId="49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/>
    <xf numFmtId="164" fontId="2" fillId="0" borderId="0" xfId="0" applyNumberFormat="1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/>
    <xf numFmtId="164" fontId="2" fillId="2" borderId="2" xfId="0" applyNumberFormat="1" applyFont="1" applyFill="1" applyBorder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2" fillId="0" borderId="0" xfId="0" applyFont="1" applyFill="1"/>
    <xf numFmtId="0" fontId="6" fillId="0" borderId="0" xfId="0" applyFont="1"/>
    <xf numFmtId="0" fontId="3" fillId="0" borderId="0" xfId="0" applyFont="1" applyAlignment="1">
      <alignment horizontal="center"/>
    </xf>
    <xf numFmtId="165" fontId="2" fillId="0" borderId="0" xfId="0" applyNumberFormat="1" applyFont="1"/>
    <xf numFmtId="0" fontId="2" fillId="0" borderId="0" xfId="0" applyFont="1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1"/>
  <sheetViews>
    <sheetView tabSelected="1" topLeftCell="E1" zoomScale="112" zoomScaleNormal="110" workbookViewId="0">
      <pane ySplit="1" topLeftCell="A2" activePane="bottomLeft" state="frozen"/>
      <selection pane="bottomLeft" activeCell="M1" sqref="M1"/>
    </sheetView>
  </sheetViews>
  <sheetFormatPr defaultColWidth="8.77734375" defaultRowHeight="14.4" x14ac:dyDescent="0.3"/>
  <cols>
    <col min="1" max="1" width="14" style="2" customWidth="1"/>
    <col min="2" max="2" width="10.6640625" style="2" customWidth="1"/>
    <col min="3" max="3" width="9.109375" style="2" customWidth="1"/>
    <col min="5" max="5" width="12.6640625" style="1" customWidth="1"/>
    <col min="6" max="6" width="14.109375" style="1" customWidth="1"/>
    <col min="7" max="7" width="14.44140625" style="1" customWidth="1"/>
    <col min="8" max="8" width="11.6640625" style="1" customWidth="1"/>
    <col min="9" max="9" width="13" style="1" customWidth="1"/>
    <col min="10" max="10" width="14.44140625" customWidth="1"/>
    <col min="11" max="11" width="9.6640625" style="3" customWidth="1"/>
    <col min="13" max="13" width="6.6640625" style="2" customWidth="1"/>
    <col min="14" max="14" width="14.44140625" style="2" customWidth="1"/>
    <col min="15" max="15" width="8.77734375" style="2"/>
    <col min="16" max="16" width="17" customWidth="1"/>
    <col min="17" max="17" width="18" style="3" customWidth="1"/>
  </cols>
  <sheetData>
    <row r="1" spans="1:16" x14ac:dyDescent="0.3">
      <c r="A1" s="5" t="s">
        <v>49</v>
      </c>
      <c r="B1" s="6" t="s">
        <v>62</v>
      </c>
      <c r="C1" s="6" t="s">
        <v>3</v>
      </c>
      <c r="D1" s="7" t="s">
        <v>51</v>
      </c>
      <c r="E1" s="8" t="s">
        <v>5</v>
      </c>
      <c r="F1" s="8" t="s">
        <v>9</v>
      </c>
      <c r="G1" s="8" t="s">
        <v>6</v>
      </c>
      <c r="H1" s="8" t="s">
        <v>8</v>
      </c>
      <c r="I1" s="8" t="s">
        <v>7</v>
      </c>
      <c r="J1" s="9" t="s">
        <v>44</v>
      </c>
      <c r="K1" s="10" t="s">
        <v>43</v>
      </c>
      <c r="L1" s="11" t="s">
        <v>2</v>
      </c>
      <c r="M1" s="12" t="s">
        <v>61</v>
      </c>
      <c r="N1" s="13" t="s">
        <v>10</v>
      </c>
      <c r="O1" s="14" t="s">
        <v>17</v>
      </c>
      <c r="P1" s="9" t="s">
        <v>4</v>
      </c>
    </row>
    <row r="2" spans="1:16" x14ac:dyDescent="0.3">
      <c r="A2" s="5">
        <v>0</v>
      </c>
      <c r="B2" s="5">
        <v>0</v>
      </c>
      <c r="C2" s="5">
        <v>10</v>
      </c>
      <c r="D2" s="7">
        <f>C2/100</f>
        <v>0.1</v>
      </c>
      <c r="E2" s="7">
        <v>0.36709847782977939</v>
      </c>
      <c r="F2" s="7">
        <v>3.427238163839723E-3</v>
      </c>
      <c r="G2" s="7">
        <v>8.9390427926690608E-2</v>
      </c>
      <c r="H2" s="7">
        <v>2.9629758826053059</v>
      </c>
      <c r="I2" s="7">
        <v>3.9159404104005674E-3</v>
      </c>
      <c r="J2" s="9" t="s">
        <v>31</v>
      </c>
      <c r="K2" s="7" t="s">
        <v>46</v>
      </c>
      <c r="L2" s="5">
        <v>1</v>
      </c>
      <c r="M2" s="15">
        <f>P2</f>
        <v>0</v>
      </c>
      <c r="N2" s="5" t="s">
        <v>29</v>
      </c>
      <c r="O2" s="16" t="s">
        <v>30</v>
      </c>
      <c r="P2" s="9">
        <f>B2</f>
        <v>0</v>
      </c>
    </row>
    <row r="3" spans="1:16" x14ac:dyDescent="0.3">
      <c r="A3" s="5">
        <v>0</v>
      </c>
      <c r="B3" s="5">
        <v>0.15</v>
      </c>
      <c r="C3" s="5">
        <v>17.5</v>
      </c>
      <c r="D3" s="7">
        <f t="shared" ref="D3:D66" si="0">C3/100</f>
        <v>0.17499999999999999</v>
      </c>
      <c r="E3" s="7">
        <v>1.2813862358079373</v>
      </c>
      <c r="F3" s="7">
        <v>4.5782898920635742E-3</v>
      </c>
      <c r="G3" s="7">
        <v>0.14862216968392561</v>
      </c>
      <c r="H3" s="7">
        <v>4.7846878604134844</v>
      </c>
      <c r="I3" s="7">
        <v>6.9078965609572149E-3</v>
      </c>
      <c r="J3" s="9" t="s">
        <v>31</v>
      </c>
      <c r="K3" s="7" t="s">
        <v>46</v>
      </c>
      <c r="L3" s="5">
        <v>1</v>
      </c>
      <c r="M3" s="15">
        <f>P3</f>
        <v>0.15</v>
      </c>
      <c r="N3" s="5"/>
      <c r="O3" s="7"/>
      <c r="P3" s="9">
        <f>B3</f>
        <v>0.15</v>
      </c>
    </row>
    <row r="4" spans="1:16" x14ac:dyDescent="0.3">
      <c r="A4" s="5">
        <v>0</v>
      </c>
      <c r="B4" s="5">
        <v>0.6</v>
      </c>
      <c r="C4" s="5">
        <v>25</v>
      </c>
      <c r="D4" s="7">
        <f t="shared" si="0"/>
        <v>0.25</v>
      </c>
      <c r="E4" s="7">
        <v>2.6531513495881947</v>
      </c>
      <c r="F4" s="7">
        <v>1.363466111475835E-2</v>
      </c>
      <c r="G4" s="7">
        <v>0.24018064273684658</v>
      </c>
      <c r="H4" s="7">
        <v>8.2304316296425082</v>
      </c>
      <c r="I4" s="7">
        <v>7.3245118642775858E-3</v>
      </c>
      <c r="J4" s="9" t="s">
        <v>31</v>
      </c>
      <c r="K4" s="7" t="s">
        <v>46</v>
      </c>
      <c r="L4" s="5">
        <v>1</v>
      </c>
      <c r="M4" s="15">
        <f>P4</f>
        <v>0.6</v>
      </c>
      <c r="N4" s="5"/>
      <c r="O4" s="7"/>
      <c r="P4" s="9">
        <f>B4</f>
        <v>0.6</v>
      </c>
    </row>
    <row r="5" spans="1:16" x14ac:dyDescent="0.3">
      <c r="A5" s="5">
        <v>0</v>
      </c>
      <c r="B5" s="5">
        <v>0.05</v>
      </c>
      <c r="C5" s="5">
        <v>0</v>
      </c>
      <c r="D5" s="7">
        <f t="shared" si="0"/>
        <v>0</v>
      </c>
      <c r="E5" s="7">
        <v>0.32983236806142541</v>
      </c>
      <c r="F5" s="7">
        <v>-9.0133434236993855E-5</v>
      </c>
      <c r="G5" s="7">
        <v>-1.354662574325971E-2</v>
      </c>
      <c r="H5" s="7">
        <v>1.762115182274312</v>
      </c>
      <c r="I5" s="7">
        <v>-3.4200077731935501E-4</v>
      </c>
      <c r="J5" s="9" t="s">
        <v>31</v>
      </c>
      <c r="K5" s="7" t="s">
        <v>46</v>
      </c>
      <c r="L5" s="5">
        <v>1</v>
      </c>
      <c r="M5" s="15">
        <f>P5</f>
        <v>0.05</v>
      </c>
      <c r="N5" s="5"/>
      <c r="O5" s="7"/>
      <c r="P5" s="9">
        <f>B5</f>
        <v>0.05</v>
      </c>
    </row>
    <row r="6" spans="1:16" x14ac:dyDescent="0.3">
      <c r="A6" s="5">
        <v>0</v>
      </c>
      <c r="B6" s="5">
        <v>0.3</v>
      </c>
      <c r="C6" s="5">
        <v>17.5</v>
      </c>
      <c r="D6" s="7">
        <f t="shared" si="0"/>
        <v>0.17499999999999999</v>
      </c>
      <c r="E6" s="7">
        <v>1.8340751682442762</v>
      </c>
      <c r="F6" s="7">
        <v>6.9987403795934294E-3</v>
      </c>
      <c r="G6" s="7">
        <v>0.12672188821011177</v>
      </c>
      <c r="H6" s="7">
        <v>5.6179857826673079</v>
      </c>
      <c r="I6" s="7">
        <v>5.4699748093358577E-3</v>
      </c>
      <c r="J6" s="9" t="s">
        <v>31</v>
      </c>
      <c r="K6" s="7" t="s">
        <v>46</v>
      </c>
      <c r="L6" s="5">
        <v>1</v>
      </c>
      <c r="M6" s="15">
        <f>P6</f>
        <v>0.3</v>
      </c>
      <c r="N6" s="5"/>
      <c r="O6" s="7"/>
      <c r="P6" s="9">
        <f>B6</f>
        <v>0.3</v>
      </c>
    </row>
    <row r="7" spans="1:16" x14ac:dyDescent="0.3">
      <c r="A7" s="5">
        <v>0</v>
      </c>
      <c r="B7" s="5">
        <v>0.3</v>
      </c>
      <c r="C7" s="5">
        <v>0</v>
      </c>
      <c r="D7" s="7">
        <f t="shared" si="0"/>
        <v>0</v>
      </c>
      <c r="E7" s="7">
        <v>0.63360914717631778</v>
      </c>
      <c r="F7" s="7">
        <v>1.3512960738835118E-3</v>
      </c>
      <c r="G7" s="7">
        <v>-8.8886192228554428E-4</v>
      </c>
      <c r="H7" s="7">
        <v>3.0534456989880261</v>
      </c>
      <c r="I7" s="7">
        <v>-6.2599576029411658E-5</v>
      </c>
      <c r="J7" s="9" t="s">
        <v>31</v>
      </c>
      <c r="K7" s="7" t="s">
        <v>46</v>
      </c>
      <c r="L7" s="5">
        <v>1</v>
      </c>
      <c r="M7" s="15">
        <f>P7</f>
        <v>0.3</v>
      </c>
      <c r="N7" s="5"/>
      <c r="O7" s="7"/>
      <c r="P7" s="9">
        <f>B7</f>
        <v>0.3</v>
      </c>
    </row>
    <row r="8" spans="1:16" x14ac:dyDescent="0.3">
      <c r="A8" s="5">
        <v>0</v>
      </c>
      <c r="B8" s="5">
        <v>0</v>
      </c>
      <c r="C8" s="5">
        <v>25</v>
      </c>
      <c r="D8" s="7">
        <f t="shared" si="0"/>
        <v>0.25</v>
      </c>
      <c r="E8" s="7">
        <v>0.59273497795136354</v>
      </c>
      <c r="F8" s="7">
        <v>1.0961047288525084E-2</v>
      </c>
      <c r="G8" s="7">
        <v>0.27588684628347404</v>
      </c>
      <c r="H8" s="7">
        <v>4.7281332602350048</v>
      </c>
      <c r="I8" s="7">
        <v>1.2138630812294476E-2</v>
      </c>
      <c r="J8" s="9" t="s">
        <v>31</v>
      </c>
      <c r="K8" s="7" t="s">
        <v>46</v>
      </c>
      <c r="L8" s="5">
        <v>1</v>
      </c>
      <c r="M8" s="15">
        <f>P8</f>
        <v>0</v>
      </c>
      <c r="N8" s="5"/>
      <c r="O8" s="7"/>
      <c r="P8" s="9">
        <f>B8</f>
        <v>0</v>
      </c>
    </row>
    <row r="9" spans="1:16" x14ac:dyDescent="0.3">
      <c r="A9" s="5">
        <v>0</v>
      </c>
      <c r="B9" s="5">
        <v>0.25</v>
      </c>
      <c r="C9" s="5">
        <v>0</v>
      </c>
      <c r="D9" s="7">
        <f t="shared" si="0"/>
        <v>0</v>
      </c>
      <c r="E9" s="7">
        <v>0.49384849252177282</v>
      </c>
      <c r="F9" s="7">
        <v>3.7640589510801246E-4</v>
      </c>
      <c r="G9" s="7">
        <v>-1.0080424200814786E-2</v>
      </c>
      <c r="H9" s="7">
        <v>2.4539986311717725</v>
      </c>
      <c r="I9" s="7">
        <v>3.5909123938198881E-4</v>
      </c>
      <c r="J9" s="9" t="s">
        <v>31</v>
      </c>
      <c r="K9" s="7" t="s">
        <v>46</v>
      </c>
      <c r="L9" s="5">
        <v>1</v>
      </c>
      <c r="M9" s="15">
        <f>P9</f>
        <v>0.25</v>
      </c>
      <c r="N9" s="5"/>
      <c r="O9" s="7"/>
      <c r="P9" s="9">
        <f>B9</f>
        <v>0.25</v>
      </c>
    </row>
    <row r="10" spans="1:16" x14ac:dyDescent="0.3">
      <c r="A10" s="5">
        <v>0</v>
      </c>
      <c r="B10" s="5">
        <v>0.05</v>
      </c>
      <c r="C10" s="5">
        <v>17.5</v>
      </c>
      <c r="D10" s="7">
        <f t="shared" si="0"/>
        <v>0.17499999999999999</v>
      </c>
      <c r="E10" s="7">
        <v>0.75088282253078764</v>
      </c>
      <c r="F10" s="7">
        <v>4.3058153692911438E-3</v>
      </c>
      <c r="G10" s="7">
        <v>0.16979681117274481</v>
      </c>
      <c r="H10" s="7">
        <v>3.6036036567791112</v>
      </c>
      <c r="I10" s="7">
        <v>7.3789127229926116E-3</v>
      </c>
      <c r="J10" s="9" t="s">
        <v>31</v>
      </c>
      <c r="K10" s="7" t="s">
        <v>46</v>
      </c>
      <c r="L10" s="5">
        <v>1</v>
      </c>
      <c r="M10" s="15">
        <f>P10</f>
        <v>0.05</v>
      </c>
      <c r="N10" s="5"/>
      <c r="O10" s="7"/>
      <c r="P10" s="9">
        <f>B10</f>
        <v>0.05</v>
      </c>
    </row>
    <row r="11" spans="1:16" x14ac:dyDescent="0.3">
      <c r="A11" s="5">
        <v>0</v>
      </c>
      <c r="B11" s="5">
        <v>0.3</v>
      </c>
      <c r="C11" s="5">
        <v>10</v>
      </c>
      <c r="D11" s="7">
        <f t="shared" si="0"/>
        <v>0.1</v>
      </c>
      <c r="E11" s="7">
        <v>2.180984698925081</v>
      </c>
      <c r="F11" s="7">
        <v>6.3593947285483943E-3</v>
      </c>
      <c r="G11" s="7">
        <v>0.13047637196282946</v>
      </c>
      <c r="H11" s="7">
        <v>6.5146527386577162</v>
      </c>
      <c r="I11" s="7">
        <v>4.7603960800211287E-3</v>
      </c>
      <c r="J11" s="9" t="s">
        <v>31</v>
      </c>
      <c r="K11" s="7" t="s">
        <v>46</v>
      </c>
      <c r="L11" s="5">
        <v>1</v>
      </c>
      <c r="M11" s="15">
        <f>P11</f>
        <v>0.3</v>
      </c>
      <c r="N11" s="5"/>
      <c r="O11" s="7"/>
      <c r="P11" s="9">
        <f>B11</f>
        <v>0.3</v>
      </c>
    </row>
    <row r="12" spans="1:16" x14ac:dyDescent="0.3">
      <c r="A12" s="5">
        <v>0</v>
      </c>
      <c r="B12" s="5">
        <v>0.25</v>
      </c>
      <c r="C12" s="5">
        <v>25</v>
      </c>
      <c r="D12" s="7">
        <f t="shared" si="0"/>
        <v>0.25</v>
      </c>
      <c r="E12" s="7">
        <v>1.6586349825571394</v>
      </c>
      <c r="F12" s="7">
        <v>8.7651397431467749E-3</v>
      </c>
      <c r="G12" s="7">
        <v>0.23682036031158438</v>
      </c>
      <c r="H12" s="7">
        <v>6.0422847951735283</v>
      </c>
      <c r="I12" s="7">
        <v>1.0123455404381435E-2</v>
      </c>
      <c r="J12" s="9" t="s">
        <v>31</v>
      </c>
      <c r="K12" s="7" t="s">
        <v>46</v>
      </c>
      <c r="L12" s="5">
        <v>1</v>
      </c>
      <c r="M12" s="15">
        <f>P12</f>
        <v>0.25</v>
      </c>
      <c r="N12" s="5"/>
      <c r="O12" s="7"/>
      <c r="P12" s="9">
        <f>B12</f>
        <v>0.25</v>
      </c>
    </row>
    <row r="13" spans="1:16" x14ac:dyDescent="0.3">
      <c r="A13" s="5">
        <v>0</v>
      </c>
      <c r="B13" s="5">
        <v>0.6</v>
      </c>
      <c r="C13" s="5">
        <v>17.5</v>
      </c>
      <c r="D13" s="7">
        <f t="shared" si="0"/>
        <v>0.17499999999999999</v>
      </c>
      <c r="E13" s="7">
        <v>2.7688871693045281</v>
      </c>
      <c r="F13" s="7">
        <v>1.0160625249547747E-2</v>
      </c>
      <c r="G13" s="7">
        <v>0.16737071218999433</v>
      </c>
      <c r="H13" s="7">
        <v>8.0645354746857514</v>
      </c>
      <c r="I13" s="7">
        <v>6.439342665776851E-3</v>
      </c>
      <c r="J13" s="9" t="s">
        <v>31</v>
      </c>
      <c r="K13" s="7" t="s">
        <v>46</v>
      </c>
      <c r="L13" s="5">
        <v>1</v>
      </c>
      <c r="M13" s="15">
        <f>P13</f>
        <v>0.6</v>
      </c>
      <c r="N13" s="5"/>
      <c r="O13" s="7"/>
      <c r="P13" s="9">
        <f>B13</f>
        <v>0.6</v>
      </c>
    </row>
    <row r="14" spans="1:16" x14ac:dyDescent="0.3">
      <c r="A14" s="5">
        <v>0</v>
      </c>
      <c r="B14" s="5">
        <v>0.15</v>
      </c>
      <c r="C14" s="5">
        <v>10</v>
      </c>
      <c r="D14" s="7">
        <f t="shared" si="0"/>
        <v>0.1</v>
      </c>
      <c r="E14" s="7">
        <v>1.1473846271765988</v>
      </c>
      <c r="F14" s="7">
        <v>4.0416367361972294E-3</v>
      </c>
      <c r="G14" s="7">
        <v>0.1056320226503894</v>
      </c>
      <c r="H14" s="7">
        <v>4.3383945086024269</v>
      </c>
      <c r="I14" s="7">
        <v>4.343223702567664E-3</v>
      </c>
      <c r="J14" s="9" t="s">
        <v>31</v>
      </c>
      <c r="K14" s="7" t="s">
        <v>46</v>
      </c>
      <c r="L14" s="5">
        <v>1</v>
      </c>
      <c r="M14" s="15">
        <f>P14</f>
        <v>0.15</v>
      </c>
      <c r="N14" s="5"/>
      <c r="O14" s="7"/>
      <c r="P14" s="9">
        <f>B14</f>
        <v>0.15</v>
      </c>
    </row>
    <row r="15" spans="1:16" x14ac:dyDescent="0.3">
      <c r="A15" s="5">
        <v>0</v>
      </c>
      <c r="B15" s="5">
        <v>1</v>
      </c>
      <c r="C15" s="5">
        <v>0</v>
      </c>
      <c r="D15" s="7">
        <f t="shared" si="0"/>
        <v>0</v>
      </c>
      <c r="E15" s="7">
        <v>1.4940545061678396</v>
      </c>
      <c r="F15" s="7">
        <v>4.0551935991900434E-3</v>
      </c>
      <c r="G15" s="7">
        <v>2.4929103699482869E-2</v>
      </c>
      <c r="H15" s="7">
        <v>5.361934607040105</v>
      </c>
      <c r="I15" s="7">
        <v>1.527848791669853E-3</v>
      </c>
      <c r="J15" s="9" t="s">
        <v>31</v>
      </c>
      <c r="K15" s="7" t="s">
        <v>46</v>
      </c>
      <c r="L15" s="5">
        <v>1</v>
      </c>
      <c r="M15" s="15">
        <f>P15</f>
        <v>1</v>
      </c>
      <c r="N15" s="5"/>
      <c r="O15" s="7"/>
      <c r="P15" s="9">
        <f>B15</f>
        <v>1</v>
      </c>
    </row>
    <row r="16" spans="1:16" x14ac:dyDescent="0.3">
      <c r="A16" s="5">
        <v>0</v>
      </c>
      <c r="B16" s="5">
        <v>0.05</v>
      </c>
      <c r="C16" s="5">
        <v>25</v>
      </c>
      <c r="D16" s="7">
        <f t="shared" si="0"/>
        <v>0.25</v>
      </c>
      <c r="E16" s="7">
        <v>0.84207504296595992</v>
      </c>
      <c r="F16" s="7">
        <v>8.8490447861665003E-3</v>
      </c>
      <c r="G16" s="7">
        <v>0.24225110447685705</v>
      </c>
      <c r="H16" s="7">
        <v>4.7732699715650666</v>
      </c>
      <c r="I16" s="7">
        <v>1.2483551016091759E-2</v>
      </c>
      <c r="J16" s="9" t="s">
        <v>31</v>
      </c>
      <c r="K16" s="7" t="s">
        <v>46</v>
      </c>
      <c r="L16" s="5">
        <v>1</v>
      </c>
      <c r="M16" s="15">
        <f>P16</f>
        <v>0.05</v>
      </c>
      <c r="N16" s="5"/>
      <c r="O16" s="7"/>
      <c r="P16" s="9">
        <f>B16</f>
        <v>0.05</v>
      </c>
    </row>
    <row r="17" spans="1:16" x14ac:dyDescent="0.3">
      <c r="A17" s="5">
        <v>0</v>
      </c>
      <c r="B17" s="5">
        <v>0</v>
      </c>
      <c r="C17" s="5">
        <v>10</v>
      </c>
      <c r="D17" s="7">
        <f t="shared" si="0"/>
        <v>0.1</v>
      </c>
      <c r="E17" s="7">
        <v>0.38223315149992082</v>
      </c>
      <c r="F17" s="7">
        <v>3.2134358484759498E-3</v>
      </c>
      <c r="G17" s="7">
        <v>7.7758948120317917E-2</v>
      </c>
      <c r="H17" s="7">
        <v>2.1621624173283585</v>
      </c>
      <c r="I17" s="7">
        <v>4.1820863348307931E-3</v>
      </c>
      <c r="J17" s="9" t="s">
        <v>31</v>
      </c>
      <c r="K17" s="7" t="s">
        <v>46</v>
      </c>
      <c r="L17" s="5">
        <v>1</v>
      </c>
      <c r="M17" s="15">
        <f>P17</f>
        <v>0</v>
      </c>
      <c r="N17" s="5"/>
      <c r="O17" s="7"/>
      <c r="P17" s="9">
        <f>B17</f>
        <v>0</v>
      </c>
    </row>
    <row r="18" spans="1:16" x14ac:dyDescent="0.3">
      <c r="A18" s="5">
        <v>0</v>
      </c>
      <c r="B18" s="5">
        <v>0.05</v>
      </c>
      <c r="C18" s="5">
        <v>17.5</v>
      </c>
      <c r="D18" s="7">
        <f t="shared" si="0"/>
        <v>0.17499999999999999</v>
      </c>
      <c r="E18" s="7">
        <v>0.7622241508274028</v>
      </c>
      <c r="F18" s="7">
        <v>5.6494474928846568E-3</v>
      </c>
      <c r="G18" s="7">
        <v>0.1815613888643266</v>
      </c>
      <c r="H18" s="7">
        <v>4.0000004415702533</v>
      </c>
      <c r="I18" s="7">
        <v>7.826045314535849E-3</v>
      </c>
      <c r="J18" s="9" t="s">
        <v>31</v>
      </c>
      <c r="K18" s="7" t="s">
        <v>46</v>
      </c>
      <c r="L18" s="5">
        <v>1</v>
      </c>
      <c r="M18" s="15">
        <f>P18</f>
        <v>0.05</v>
      </c>
      <c r="N18" s="5"/>
      <c r="O18" s="7"/>
      <c r="P18" s="9">
        <f>B18</f>
        <v>0.05</v>
      </c>
    </row>
    <row r="19" spans="1:16" x14ac:dyDescent="0.3">
      <c r="A19" s="5">
        <v>0</v>
      </c>
      <c r="B19" s="5">
        <v>0.15</v>
      </c>
      <c r="C19" s="5">
        <v>25</v>
      </c>
      <c r="D19" s="7">
        <f t="shared" si="0"/>
        <v>0.25</v>
      </c>
      <c r="E19" s="7">
        <v>1.0548763180864908</v>
      </c>
      <c r="F19" s="7">
        <v>1.0700769265268251E-2</v>
      </c>
      <c r="G19" s="7">
        <v>0.24476677344601017</v>
      </c>
      <c r="H19" s="7">
        <v>5.6022420965567203</v>
      </c>
      <c r="I19" s="7">
        <v>1.0445321583219078E-2</v>
      </c>
      <c r="J19" s="9" t="s">
        <v>31</v>
      </c>
      <c r="K19" s="7" t="s">
        <v>46</v>
      </c>
      <c r="L19" s="5">
        <v>1</v>
      </c>
      <c r="M19" s="15">
        <f>P19</f>
        <v>0.15</v>
      </c>
      <c r="N19" s="5"/>
      <c r="O19" s="7"/>
      <c r="P19" s="9">
        <f>B19</f>
        <v>0.15</v>
      </c>
    </row>
    <row r="20" spans="1:16" x14ac:dyDescent="0.3">
      <c r="A20" s="5">
        <v>0</v>
      </c>
      <c r="B20" s="5">
        <v>0</v>
      </c>
      <c r="C20" s="5">
        <v>17.5</v>
      </c>
      <c r="D20" s="7">
        <f t="shared" si="0"/>
        <v>0.17499999999999999</v>
      </c>
      <c r="E20" s="7">
        <v>0.47547943075770704</v>
      </c>
      <c r="F20" s="7">
        <v>7.3546960951521023E-3</v>
      </c>
      <c r="G20" s="7">
        <v>0.18208462132523973</v>
      </c>
      <c r="H20" s="7">
        <v>3.0534223373847018</v>
      </c>
      <c r="I20" s="7">
        <v>8.5169126152462547E-3</v>
      </c>
      <c r="J20" s="9" t="s">
        <v>31</v>
      </c>
      <c r="K20" s="7" t="s">
        <v>46</v>
      </c>
      <c r="L20" s="5">
        <v>1</v>
      </c>
      <c r="M20" s="15">
        <f>P20</f>
        <v>0</v>
      </c>
      <c r="N20" s="5"/>
      <c r="O20" s="7"/>
      <c r="P20" s="9">
        <f>B20</f>
        <v>0</v>
      </c>
    </row>
    <row r="21" spans="1:16" x14ac:dyDescent="0.3">
      <c r="A21" s="5">
        <v>0</v>
      </c>
      <c r="B21" s="5">
        <v>0.6</v>
      </c>
      <c r="C21" s="5">
        <v>10</v>
      </c>
      <c r="D21" s="7">
        <f t="shared" si="0"/>
        <v>0.1</v>
      </c>
      <c r="E21" s="7">
        <v>3.1819485913630139</v>
      </c>
      <c r="F21" s="7">
        <v>1.096024803335317E-2</v>
      </c>
      <c r="G21" s="7">
        <v>0.13025531202934904</v>
      </c>
      <c r="H21" s="7">
        <v>8.8888710209890665</v>
      </c>
      <c r="I21" s="7">
        <v>5.3010177161484373E-3</v>
      </c>
      <c r="J21" s="9" t="s">
        <v>31</v>
      </c>
      <c r="K21" s="7" t="s">
        <v>46</v>
      </c>
      <c r="L21" s="5">
        <v>1</v>
      </c>
      <c r="M21" s="15">
        <f>P21</f>
        <v>0.6</v>
      </c>
      <c r="N21" s="5"/>
      <c r="O21" s="7"/>
      <c r="P21" s="9">
        <f>B21</f>
        <v>0.6</v>
      </c>
    </row>
    <row r="22" spans="1:16" x14ac:dyDescent="0.3">
      <c r="A22" s="5">
        <v>0</v>
      </c>
      <c r="B22" s="5">
        <v>0.25</v>
      </c>
      <c r="C22" s="5">
        <v>17.5</v>
      </c>
      <c r="D22" s="7">
        <f t="shared" si="0"/>
        <v>0.17499999999999999</v>
      </c>
      <c r="E22" s="7">
        <v>1.4885828349087649</v>
      </c>
      <c r="F22" s="7">
        <v>6.9677356596707894E-3</v>
      </c>
      <c r="G22" s="7">
        <v>0.15587510098933943</v>
      </c>
      <c r="H22" s="7">
        <v>4.662003389268877</v>
      </c>
      <c r="I22" s="7">
        <v>6.717807068677778E-3</v>
      </c>
      <c r="J22" s="9" t="s">
        <v>31</v>
      </c>
      <c r="K22" s="7" t="s">
        <v>46</v>
      </c>
      <c r="L22" s="5">
        <v>1</v>
      </c>
      <c r="M22" s="15">
        <f>P22</f>
        <v>0.25</v>
      </c>
      <c r="N22" s="5"/>
      <c r="O22" s="7"/>
      <c r="P22" s="9">
        <f>B22</f>
        <v>0.25</v>
      </c>
    </row>
    <row r="23" spans="1:16" x14ac:dyDescent="0.3">
      <c r="A23" s="5">
        <v>0</v>
      </c>
      <c r="B23" s="5">
        <v>0.8</v>
      </c>
      <c r="C23" s="5">
        <v>0</v>
      </c>
      <c r="D23" s="7">
        <f t="shared" si="0"/>
        <v>0</v>
      </c>
      <c r="E23" s="7">
        <v>1.2406347210584248</v>
      </c>
      <c r="F23" s="7">
        <v>3.1364271998326337E-3</v>
      </c>
      <c r="G23" s="7">
        <v>-1.1772329568534579E-2</v>
      </c>
      <c r="H23" s="7">
        <v>4.6403719089642355</v>
      </c>
      <c r="I23" s="7">
        <v>6.2741024933851003E-4</v>
      </c>
      <c r="J23" s="9" t="s">
        <v>31</v>
      </c>
      <c r="K23" s="7" t="s">
        <v>46</v>
      </c>
      <c r="L23" s="5">
        <v>1</v>
      </c>
      <c r="M23" s="15">
        <f>P23</f>
        <v>0.8</v>
      </c>
      <c r="N23" s="5"/>
      <c r="O23" s="7"/>
      <c r="P23" s="9">
        <f>B23</f>
        <v>0.8</v>
      </c>
    </row>
    <row r="24" spans="1:16" x14ac:dyDescent="0.3">
      <c r="A24" s="5">
        <v>0</v>
      </c>
      <c r="B24" s="5">
        <v>0.15</v>
      </c>
      <c r="C24" s="5">
        <v>25</v>
      </c>
      <c r="D24" s="7">
        <f t="shared" si="0"/>
        <v>0.25</v>
      </c>
      <c r="E24" s="7">
        <v>1.0786737293638289</v>
      </c>
      <c r="F24" s="7">
        <v>9.8112470591206098E-3</v>
      </c>
      <c r="G24" s="7">
        <v>0.2415493511275062</v>
      </c>
      <c r="H24" s="7">
        <v>5.0890607054722858</v>
      </c>
      <c r="I24" s="7">
        <v>9.8220662696728925E-3</v>
      </c>
      <c r="J24" s="9" t="s">
        <v>31</v>
      </c>
      <c r="K24" s="7" t="s">
        <v>46</v>
      </c>
      <c r="L24" s="5">
        <v>1</v>
      </c>
      <c r="M24" s="15">
        <f>P24</f>
        <v>0.15</v>
      </c>
      <c r="N24" s="5"/>
      <c r="O24" s="7"/>
      <c r="P24" s="9">
        <f>B24</f>
        <v>0.15</v>
      </c>
    </row>
    <row r="25" spans="1:16" x14ac:dyDescent="0.3">
      <c r="A25" s="5">
        <v>0</v>
      </c>
      <c r="B25" s="5">
        <v>0.6</v>
      </c>
      <c r="C25" s="5">
        <v>0</v>
      </c>
      <c r="D25" s="7">
        <f t="shared" si="0"/>
        <v>0</v>
      </c>
      <c r="E25" s="7">
        <v>1.0352353180449707</v>
      </c>
      <c r="F25" s="7">
        <v>3.5082135749598736E-3</v>
      </c>
      <c r="G25" s="7">
        <v>-1.2988652193500316E-2</v>
      </c>
      <c r="H25" s="7">
        <v>4.3572999527747864</v>
      </c>
      <c r="I25" s="7">
        <v>6.5802571085776806E-4</v>
      </c>
      <c r="J25" s="9" t="s">
        <v>31</v>
      </c>
      <c r="K25" s="7" t="s">
        <v>46</v>
      </c>
      <c r="L25" s="5">
        <v>1</v>
      </c>
      <c r="M25" s="15">
        <f>P25</f>
        <v>0.6</v>
      </c>
      <c r="N25" s="5"/>
      <c r="O25" s="7"/>
      <c r="P25" s="9">
        <f>B25</f>
        <v>0.6</v>
      </c>
    </row>
    <row r="26" spans="1:16" x14ac:dyDescent="0.3">
      <c r="A26" s="5">
        <v>0</v>
      </c>
      <c r="B26" s="5">
        <v>0.05</v>
      </c>
      <c r="C26" s="5">
        <v>10</v>
      </c>
      <c r="D26" s="7">
        <f t="shared" si="0"/>
        <v>0.1</v>
      </c>
      <c r="E26" s="7">
        <v>0.6178383186347578</v>
      </c>
      <c r="F26" s="7">
        <v>3.5920835707243587E-3</v>
      </c>
      <c r="G26" s="7">
        <v>8.1873382890412461E-2</v>
      </c>
      <c r="H26" s="7">
        <v>3.0075028317919084</v>
      </c>
      <c r="I26" s="7">
        <v>3.7017822358339433E-3</v>
      </c>
      <c r="J26" s="9" t="s">
        <v>31</v>
      </c>
      <c r="K26" s="7" t="s">
        <v>46</v>
      </c>
      <c r="L26" s="5">
        <v>1</v>
      </c>
      <c r="M26" s="15">
        <f>P26</f>
        <v>0.05</v>
      </c>
      <c r="N26" s="5"/>
      <c r="O26" s="7"/>
      <c r="P26" s="9">
        <f>B26</f>
        <v>0.05</v>
      </c>
    </row>
    <row r="27" spans="1:16" x14ac:dyDescent="0.3">
      <c r="A27" s="5">
        <v>0</v>
      </c>
      <c r="B27" s="5">
        <v>0.15</v>
      </c>
      <c r="C27" s="5">
        <v>0</v>
      </c>
      <c r="D27" s="7">
        <f t="shared" si="0"/>
        <v>0</v>
      </c>
      <c r="E27" s="7">
        <v>0.42463242217078051</v>
      </c>
      <c r="F27" s="7">
        <v>6.5083066328382828E-4</v>
      </c>
      <c r="G27" s="7">
        <v>3.5031048918501062E-2</v>
      </c>
      <c r="H27" s="7">
        <v>2.2099417882910131</v>
      </c>
      <c r="I27" s="7">
        <v>-2.8774154235784548E-4</v>
      </c>
      <c r="J27" s="9" t="s">
        <v>31</v>
      </c>
      <c r="K27" s="7" t="s">
        <v>46</v>
      </c>
      <c r="L27" s="5">
        <v>1</v>
      </c>
      <c r="M27" s="15">
        <f>P27</f>
        <v>0.15</v>
      </c>
      <c r="N27" s="5"/>
      <c r="O27" s="7"/>
      <c r="P27" s="9">
        <f>B27</f>
        <v>0.15</v>
      </c>
    </row>
    <row r="28" spans="1:16" x14ac:dyDescent="0.3">
      <c r="A28" s="5">
        <v>0</v>
      </c>
      <c r="B28" s="5">
        <v>0.25</v>
      </c>
      <c r="C28" s="5">
        <v>10</v>
      </c>
      <c r="D28" s="7">
        <f t="shared" si="0"/>
        <v>0.1</v>
      </c>
      <c r="E28" s="7">
        <v>1.5095609113337982</v>
      </c>
      <c r="F28" s="7">
        <v>4.632621919298246E-3</v>
      </c>
      <c r="G28" s="7">
        <v>9.6799732550144513E-2</v>
      </c>
      <c r="H28" s="7">
        <v>4.8899742887722137</v>
      </c>
      <c r="I28" s="7">
        <v>4.2997378013123269E-3</v>
      </c>
      <c r="J28" s="9" t="s">
        <v>31</v>
      </c>
      <c r="K28" s="7" t="s">
        <v>46</v>
      </c>
      <c r="L28" s="5">
        <v>1</v>
      </c>
      <c r="M28" s="15">
        <f>P28</f>
        <v>0.25</v>
      </c>
      <c r="N28" s="5"/>
      <c r="O28" s="7"/>
      <c r="P28" s="9">
        <f>B28</f>
        <v>0.25</v>
      </c>
    </row>
    <row r="29" spans="1:16" x14ac:dyDescent="0.3">
      <c r="A29" s="5">
        <v>0</v>
      </c>
      <c r="B29" s="5">
        <v>0.3</v>
      </c>
      <c r="C29" s="5">
        <v>25</v>
      </c>
      <c r="D29" s="7">
        <f t="shared" si="0"/>
        <v>0.25</v>
      </c>
      <c r="E29" s="7">
        <v>1.9706201437013771</v>
      </c>
      <c r="F29" s="7">
        <v>1.2155837161292125E-2</v>
      </c>
      <c r="G29" s="7">
        <v>0.2854285874531628</v>
      </c>
      <c r="H29" s="7">
        <v>6.6006045893170446</v>
      </c>
      <c r="I29" s="7">
        <v>1.0578381612632991E-2</v>
      </c>
      <c r="J29" s="9" t="s">
        <v>31</v>
      </c>
      <c r="K29" s="7" t="s">
        <v>46</v>
      </c>
      <c r="L29" s="5">
        <v>1</v>
      </c>
      <c r="M29" s="15">
        <f>P29</f>
        <v>0.3</v>
      </c>
      <c r="N29" s="5"/>
      <c r="O29" s="7"/>
      <c r="P29" s="9">
        <f>B29</f>
        <v>0.3</v>
      </c>
    </row>
    <row r="30" spans="1:16" x14ac:dyDescent="0.3">
      <c r="A30" s="5">
        <v>0</v>
      </c>
      <c r="B30" s="5">
        <v>0</v>
      </c>
      <c r="C30" s="5">
        <v>25</v>
      </c>
      <c r="D30" s="7">
        <f t="shared" si="0"/>
        <v>0.25</v>
      </c>
      <c r="E30" s="7">
        <v>0.33827555245214952</v>
      </c>
      <c r="F30" s="7">
        <v>7.2704876626585452E-3</v>
      </c>
      <c r="G30" s="7">
        <v>0.22703060959845844</v>
      </c>
      <c r="H30" s="7">
        <v>4.5977041396173401</v>
      </c>
      <c r="I30" s="7">
        <v>6.9719436274634332E-4</v>
      </c>
      <c r="J30" s="9" t="s">
        <v>31</v>
      </c>
      <c r="K30" s="7" t="s">
        <v>47</v>
      </c>
      <c r="L30" s="5">
        <v>2</v>
      </c>
      <c r="M30" s="15">
        <f>P30</f>
        <v>0</v>
      </c>
      <c r="N30" s="5" t="s">
        <v>11</v>
      </c>
      <c r="O30" s="16" t="s">
        <v>18</v>
      </c>
      <c r="P30" s="9">
        <f>B30</f>
        <v>0</v>
      </c>
    </row>
    <row r="31" spans="1:16" x14ac:dyDescent="0.3">
      <c r="A31" s="5">
        <v>0</v>
      </c>
      <c r="B31" s="5">
        <v>0.3</v>
      </c>
      <c r="C31" s="5">
        <v>0</v>
      </c>
      <c r="D31" s="7">
        <f t="shared" si="0"/>
        <v>0</v>
      </c>
      <c r="E31" s="7">
        <v>0.60595181565860778</v>
      </c>
      <c r="F31" s="7">
        <v>9.0277678685054901E-4</v>
      </c>
      <c r="G31" s="7">
        <v>1.2496482553176813E-2</v>
      </c>
      <c r="H31" s="7">
        <v>2.8776907079960434</v>
      </c>
      <c r="I31" s="7">
        <v>2.6714444348561323E-4</v>
      </c>
      <c r="J31" s="9" t="s">
        <v>31</v>
      </c>
      <c r="K31" s="7" t="s">
        <v>47</v>
      </c>
      <c r="L31" s="5">
        <v>2</v>
      </c>
      <c r="M31" s="15">
        <f>P31</f>
        <v>0.3</v>
      </c>
      <c r="N31" s="5"/>
      <c r="O31" s="7"/>
      <c r="P31" s="9">
        <f>B31</f>
        <v>0.3</v>
      </c>
    </row>
    <row r="32" spans="1:16" x14ac:dyDescent="0.3">
      <c r="A32" s="5">
        <v>0</v>
      </c>
      <c r="B32" s="5">
        <v>0.25</v>
      </c>
      <c r="C32" s="5">
        <v>25</v>
      </c>
      <c r="D32" s="7">
        <f t="shared" si="0"/>
        <v>0.25</v>
      </c>
      <c r="E32" s="7">
        <v>1.0915871233106542</v>
      </c>
      <c r="F32" s="7">
        <v>1.0066122664722652E-2</v>
      </c>
      <c r="G32" s="7">
        <v>0.22683508108136241</v>
      </c>
      <c r="H32" s="7">
        <v>5.3050445113278553</v>
      </c>
      <c r="I32" s="7">
        <v>1.0235445818651337E-3</v>
      </c>
      <c r="J32" s="9" t="s">
        <v>31</v>
      </c>
      <c r="K32" s="7" t="s">
        <v>47</v>
      </c>
      <c r="L32" s="5">
        <v>2</v>
      </c>
      <c r="M32" s="15">
        <f>P32</f>
        <v>0.25</v>
      </c>
      <c r="N32" s="5"/>
      <c r="O32" s="7"/>
      <c r="P32" s="9">
        <f>B32</f>
        <v>0.25</v>
      </c>
    </row>
    <row r="33" spans="1:16" x14ac:dyDescent="0.3">
      <c r="A33" s="5">
        <v>0</v>
      </c>
      <c r="B33" s="5">
        <v>0</v>
      </c>
      <c r="C33" s="5">
        <v>10</v>
      </c>
      <c r="D33" s="7">
        <f t="shared" si="0"/>
        <v>0.1</v>
      </c>
      <c r="E33" s="7">
        <v>0.30843358918860037</v>
      </c>
      <c r="F33" s="7">
        <v>4.2309879242507223E-3</v>
      </c>
      <c r="G33" s="7">
        <v>0.10190572045367541</v>
      </c>
      <c r="H33" s="7">
        <v>2.439026406818241</v>
      </c>
      <c r="I33" s="7">
        <v>-2.5933875936577297E-5</v>
      </c>
      <c r="J33" s="9" t="s">
        <v>31</v>
      </c>
      <c r="K33" s="7" t="s">
        <v>47</v>
      </c>
      <c r="L33" s="5">
        <v>2</v>
      </c>
      <c r="M33" s="15">
        <f>P33</f>
        <v>0</v>
      </c>
      <c r="N33" s="5"/>
      <c r="O33" s="7"/>
      <c r="P33" s="9">
        <f>B33</f>
        <v>0</v>
      </c>
    </row>
    <row r="34" spans="1:16" x14ac:dyDescent="0.3">
      <c r="A34" s="5">
        <v>0</v>
      </c>
      <c r="B34" s="5">
        <v>0.05</v>
      </c>
      <c r="C34" s="5">
        <v>25</v>
      </c>
      <c r="D34" s="7">
        <f t="shared" si="0"/>
        <v>0.25</v>
      </c>
      <c r="E34" s="7">
        <v>0.48321305555682914</v>
      </c>
      <c r="F34" s="7">
        <v>7.3776669993524183E-3</v>
      </c>
      <c r="G34" s="7">
        <v>0.19351858456976967</v>
      </c>
      <c r="H34" s="7">
        <v>3.4662042274900955</v>
      </c>
      <c r="I34" s="7">
        <v>4.2781281802400928E-4</v>
      </c>
      <c r="J34" s="9" t="s">
        <v>31</v>
      </c>
      <c r="K34" s="7" t="s">
        <v>47</v>
      </c>
      <c r="L34" s="5">
        <v>2</v>
      </c>
      <c r="M34" s="15">
        <f>P34</f>
        <v>0.05</v>
      </c>
      <c r="N34" s="5"/>
      <c r="O34" s="7"/>
      <c r="P34" s="9">
        <f>B34</f>
        <v>0.05</v>
      </c>
    </row>
    <row r="35" spans="1:16" x14ac:dyDescent="0.3">
      <c r="A35" s="5">
        <v>0</v>
      </c>
      <c r="B35" s="5">
        <v>0.25</v>
      </c>
      <c r="C35" s="5">
        <v>10</v>
      </c>
      <c r="D35" s="7">
        <f t="shared" si="0"/>
        <v>0.1</v>
      </c>
      <c r="E35" s="7">
        <v>1.0605742078102989</v>
      </c>
      <c r="F35" s="7">
        <v>5.6994846961461844E-3</v>
      </c>
      <c r="G35" s="7">
        <v>7.6094728652317145E-2</v>
      </c>
      <c r="H35" s="7">
        <v>5.249358089935181</v>
      </c>
      <c r="I35" s="7">
        <v>8.6224796163637471E-4</v>
      </c>
      <c r="J35" s="9" t="s">
        <v>31</v>
      </c>
      <c r="K35" s="7" t="s">
        <v>47</v>
      </c>
      <c r="L35" s="5">
        <v>2</v>
      </c>
      <c r="M35" s="15">
        <f>P35</f>
        <v>0.25</v>
      </c>
      <c r="N35" s="5"/>
      <c r="O35" s="7"/>
      <c r="P35" s="9">
        <f>B35</f>
        <v>0.25</v>
      </c>
    </row>
    <row r="36" spans="1:16" x14ac:dyDescent="0.3">
      <c r="A36" s="5">
        <v>0</v>
      </c>
      <c r="B36" s="5">
        <v>0.05</v>
      </c>
      <c r="C36" s="5">
        <v>0</v>
      </c>
      <c r="D36" s="7">
        <f t="shared" si="0"/>
        <v>0</v>
      </c>
      <c r="E36" s="7">
        <v>0.33280567719938181</v>
      </c>
      <c r="F36" s="7">
        <v>-1.2744846872791292E-3</v>
      </c>
      <c r="G36" s="7">
        <v>-3.5316386872294991E-3</v>
      </c>
      <c r="H36" s="7">
        <v>1.8264848670110247</v>
      </c>
      <c r="I36" s="7">
        <v>-1.8584494986514065E-4</v>
      </c>
      <c r="J36" s="9" t="s">
        <v>31</v>
      </c>
      <c r="K36" s="7" t="s">
        <v>47</v>
      </c>
      <c r="L36" s="5">
        <v>2</v>
      </c>
      <c r="M36" s="15">
        <f>P36</f>
        <v>0.05</v>
      </c>
      <c r="N36" s="5"/>
      <c r="O36" s="7"/>
      <c r="P36" s="9">
        <f>B36</f>
        <v>0.05</v>
      </c>
    </row>
    <row r="37" spans="1:16" x14ac:dyDescent="0.3">
      <c r="A37" s="5">
        <v>0</v>
      </c>
      <c r="B37" s="5">
        <v>0.15</v>
      </c>
      <c r="C37" s="5">
        <v>10</v>
      </c>
      <c r="D37" s="7">
        <f t="shared" si="0"/>
        <v>0.1</v>
      </c>
      <c r="E37" s="7">
        <v>0.70516985708772106</v>
      </c>
      <c r="F37" s="7">
        <v>3.8150835151657065E-3</v>
      </c>
      <c r="G37" s="7">
        <v>0.11085045876743871</v>
      </c>
      <c r="H37" s="7">
        <v>3.9138934789626214</v>
      </c>
      <c r="I37" s="7">
        <v>9.1352377781705324E-4</v>
      </c>
      <c r="J37" s="9" t="s">
        <v>31</v>
      </c>
      <c r="K37" s="7" t="s">
        <v>47</v>
      </c>
      <c r="L37" s="5">
        <v>2</v>
      </c>
      <c r="M37" s="15">
        <f>P37</f>
        <v>0.15</v>
      </c>
      <c r="N37" s="5"/>
      <c r="O37" s="7"/>
      <c r="P37" s="9">
        <f>B37</f>
        <v>0.15</v>
      </c>
    </row>
    <row r="38" spans="1:16" x14ac:dyDescent="0.3">
      <c r="A38" s="5">
        <v>0</v>
      </c>
      <c r="B38" s="5">
        <v>0</v>
      </c>
      <c r="C38" s="5">
        <v>17.5</v>
      </c>
      <c r="D38" s="7">
        <f t="shared" si="0"/>
        <v>0.17499999999999999</v>
      </c>
      <c r="E38" s="7">
        <v>0.33792958515006244</v>
      </c>
      <c r="F38" s="7">
        <v>8.8734056073844058E-3</v>
      </c>
      <c r="G38" s="7">
        <v>0.20790282670068827</v>
      </c>
      <c r="H38" s="7">
        <v>3.6764707032026447</v>
      </c>
      <c r="I38" s="7">
        <v>1.0342598513103651E-4</v>
      </c>
      <c r="J38" s="9" t="s">
        <v>31</v>
      </c>
      <c r="K38" s="7" t="s">
        <v>47</v>
      </c>
      <c r="L38" s="5">
        <v>2</v>
      </c>
      <c r="M38" s="15">
        <f>P38</f>
        <v>0</v>
      </c>
      <c r="N38" s="5"/>
      <c r="O38" s="7"/>
      <c r="P38" s="9">
        <f>B38</f>
        <v>0</v>
      </c>
    </row>
    <row r="39" spans="1:16" x14ac:dyDescent="0.3">
      <c r="A39" s="5">
        <v>0</v>
      </c>
      <c r="B39" s="5">
        <v>0.15</v>
      </c>
      <c r="C39" s="5">
        <v>25</v>
      </c>
      <c r="D39" s="7">
        <f t="shared" si="0"/>
        <v>0.25</v>
      </c>
      <c r="E39" s="7">
        <v>0.84107173207235597</v>
      </c>
      <c r="F39" s="7">
        <v>8.5402024859113426E-3</v>
      </c>
      <c r="G39" s="7">
        <v>0.21113440343114742</v>
      </c>
      <c r="H39" s="7">
        <v>4.6189379792943273</v>
      </c>
      <c r="I39" s="7">
        <v>8.251252998809494E-4</v>
      </c>
      <c r="J39" s="9" t="s">
        <v>31</v>
      </c>
      <c r="K39" s="7" t="s">
        <v>47</v>
      </c>
      <c r="L39" s="5">
        <v>2</v>
      </c>
      <c r="M39" s="15">
        <f>P39</f>
        <v>0.15</v>
      </c>
      <c r="N39" s="5"/>
      <c r="O39" s="7"/>
      <c r="P39" s="9">
        <f>B39</f>
        <v>0.15</v>
      </c>
    </row>
    <row r="40" spans="1:16" x14ac:dyDescent="0.3">
      <c r="A40" s="5">
        <v>0</v>
      </c>
      <c r="B40" s="5">
        <v>0.25</v>
      </c>
      <c r="C40" s="5">
        <v>0</v>
      </c>
      <c r="D40" s="7">
        <f t="shared" si="0"/>
        <v>0</v>
      </c>
      <c r="E40" s="7">
        <v>0.4727436520912342</v>
      </c>
      <c r="F40" s="7">
        <v>7.7201836597442131E-4</v>
      </c>
      <c r="G40" s="7">
        <v>2.1178635763360876E-2</v>
      </c>
      <c r="H40" s="7">
        <v>2.666681580739418</v>
      </c>
      <c r="I40" s="7">
        <v>-1.1808539047500864E-4</v>
      </c>
      <c r="J40" s="9" t="s">
        <v>31</v>
      </c>
      <c r="K40" s="7" t="s">
        <v>47</v>
      </c>
      <c r="L40" s="5">
        <v>2</v>
      </c>
      <c r="M40" s="15">
        <f>P40</f>
        <v>0.25</v>
      </c>
      <c r="N40" s="5"/>
      <c r="O40" s="7"/>
      <c r="P40" s="9">
        <f>B40</f>
        <v>0.25</v>
      </c>
    </row>
    <row r="41" spans="1:16" x14ac:dyDescent="0.3">
      <c r="A41" s="5">
        <v>0</v>
      </c>
      <c r="B41" s="5">
        <v>0.05</v>
      </c>
      <c r="C41" s="5">
        <v>17.5</v>
      </c>
      <c r="D41" s="7">
        <f t="shared" si="0"/>
        <v>0.17499999999999999</v>
      </c>
      <c r="E41" s="7">
        <v>0.45225840643343701</v>
      </c>
      <c r="F41" s="7">
        <v>5.7456751986668022E-3</v>
      </c>
      <c r="G41" s="7">
        <v>0.14087336268492245</v>
      </c>
      <c r="H41" s="7">
        <v>3.3500833374799046</v>
      </c>
      <c r="I41" s="7">
        <v>5.8089195537104274E-4</v>
      </c>
      <c r="J41" s="9" t="s">
        <v>31</v>
      </c>
      <c r="K41" s="7" t="s">
        <v>47</v>
      </c>
      <c r="L41" s="5">
        <v>2</v>
      </c>
      <c r="M41" s="15">
        <f>P41</f>
        <v>0.05</v>
      </c>
      <c r="N41" s="5"/>
      <c r="O41" s="7"/>
      <c r="P41" s="9">
        <f>B41</f>
        <v>0.05</v>
      </c>
    </row>
    <row r="42" spans="1:16" x14ac:dyDescent="0.3">
      <c r="A42" s="5">
        <v>0</v>
      </c>
      <c r="B42" s="5">
        <v>0.15</v>
      </c>
      <c r="C42" s="5">
        <v>25</v>
      </c>
      <c r="D42" s="7">
        <f t="shared" si="0"/>
        <v>0.25</v>
      </c>
      <c r="E42" s="7">
        <v>0.7820329385060385</v>
      </c>
      <c r="F42" s="7">
        <v>1.1080696728905198E-2</v>
      </c>
      <c r="G42" s="7">
        <v>0.21592445933521653</v>
      </c>
      <c r="H42" s="7">
        <v>4.3859636841947092</v>
      </c>
      <c r="I42" s="7">
        <v>9.119024720967428E-4</v>
      </c>
      <c r="J42" s="9" t="s">
        <v>31</v>
      </c>
      <c r="K42" s="7" t="s">
        <v>47</v>
      </c>
      <c r="L42" s="5">
        <v>2</v>
      </c>
      <c r="M42" s="15">
        <f>P42</f>
        <v>0.15</v>
      </c>
      <c r="N42" s="5"/>
      <c r="O42" s="7"/>
      <c r="P42" s="9">
        <f>B42</f>
        <v>0.15</v>
      </c>
    </row>
    <row r="43" spans="1:16" x14ac:dyDescent="0.3">
      <c r="A43" s="5">
        <v>0</v>
      </c>
      <c r="B43" s="5">
        <v>0.15</v>
      </c>
      <c r="C43" s="5">
        <v>0</v>
      </c>
      <c r="D43" s="7">
        <f t="shared" si="0"/>
        <v>0</v>
      </c>
      <c r="E43" s="7">
        <v>0.42092275272451646</v>
      </c>
      <c r="F43" s="7">
        <v>3.5018044899516967E-4</v>
      </c>
      <c r="G43" s="7">
        <v>1.3534344018852229E-2</v>
      </c>
      <c r="H43" s="7">
        <v>2.3952065640942846</v>
      </c>
      <c r="I43" s="7">
        <v>-1.6674153305122445E-4</v>
      </c>
      <c r="J43" s="9" t="s">
        <v>31</v>
      </c>
      <c r="K43" s="7" t="s">
        <v>47</v>
      </c>
      <c r="L43" s="5">
        <v>2</v>
      </c>
      <c r="M43" s="15">
        <f>P43</f>
        <v>0.15</v>
      </c>
      <c r="N43" s="5"/>
      <c r="O43" s="7"/>
      <c r="P43" s="9">
        <f>B43</f>
        <v>0.15</v>
      </c>
    </row>
    <row r="44" spans="1:16" x14ac:dyDescent="0.3">
      <c r="A44" s="5">
        <v>0</v>
      </c>
      <c r="B44" s="5">
        <v>0.05</v>
      </c>
      <c r="C44" s="5">
        <v>17.5</v>
      </c>
      <c r="D44" s="7">
        <f t="shared" si="0"/>
        <v>0.17499999999999999</v>
      </c>
      <c r="E44" s="7">
        <v>0.46803234686273787</v>
      </c>
      <c r="F44" s="7">
        <v>5.8084833367918025E-3</v>
      </c>
      <c r="G44" s="7">
        <v>0.17258954348933764</v>
      </c>
      <c r="H44" s="7">
        <v>3.1495973905270445</v>
      </c>
      <c r="I44" s="7">
        <v>3.2488496136155211E-4</v>
      </c>
      <c r="J44" s="9" t="s">
        <v>31</v>
      </c>
      <c r="K44" s="7" t="s">
        <v>47</v>
      </c>
      <c r="L44" s="5">
        <v>2</v>
      </c>
      <c r="M44" s="15">
        <f>P44</f>
        <v>0.05</v>
      </c>
      <c r="N44" s="5"/>
      <c r="O44" s="7"/>
      <c r="P44" s="9">
        <f>B44</f>
        <v>0.05</v>
      </c>
    </row>
    <row r="45" spans="1:16" x14ac:dyDescent="0.3">
      <c r="A45" s="5">
        <v>0</v>
      </c>
      <c r="B45" s="5">
        <v>0</v>
      </c>
      <c r="C45" s="5">
        <v>10</v>
      </c>
      <c r="D45" s="7">
        <f t="shared" si="0"/>
        <v>0.1</v>
      </c>
      <c r="E45" s="7">
        <v>0.30867393486372768</v>
      </c>
      <c r="F45" s="7">
        <v>4.740719932756118E-3</v>
      </c>
      <c r="G45" s="7">
        <v>0.14191515457966508</v>
      </c>
      <c r="H45" s="7">
        <v>2.7210943107710697</v>
      </c>
      <c r="I45" s="7">
        <v>-1.8777935142358197E-4</v>
      </c>
      <c r="J45" s="9" t="s">
        <v>31</v>
      </c>
      <c r="K45" s="7" t="s">
        <v>47</v>
      </c>
      <c r="L45" s="5">
        <v>2</v>
      </c>
      <c r="M45" s="15">
        <f>P45</f>
        <v>0</v>
      </c>
      <c r="N45" s="5"/>
      <c r="O45" s="7"/>
      <c r="P45" s="9">
        <f>B45</f>
        <v>0</v>
      </c>
    </row>
    <row r="46" spans="1:16" x14ac:dyDescent="0.3">
      <c r="A46" s="5">
        <v>0</v>
      </c>
      <c r="B46" s="5">
        <v>0.15</v>
      </c>
      <c r="C46" s="5">
        <v>17.5</v>
      </c>
      <c r="D46" s="7">
        <f t="shared" si="0"/>
        <v>0.17499999999999999</v>
      </c>
      <c r="E46" s="7">
        <v>0.7731271137369915</v>
      </c>
      <c r="F46" s="7">
        <v>6.5521387874537124E-3</v>
      </c>
      <c r="G46" s="7">
        <v>0.18740393228288221</v>
      </c>
      <c r="H46" s="7">
        <v>4.4642836100720942</v>
      </c>
      <c r="I46" s="7">
        <v>9.0744500620325991E-4</v>
      </c>
      <c r="J46" s="9" t="s">
        <v>31</v>
      </c>
      <c r="K46" s="7" t="s">
        <v>47</v>
      </c>
      <c r="L46" s="5">
        <v>2</v>
      </c>
      <c r="M46" s="15">
        <f>P46</f>
        <v>0.15</v>
      </c>
      <c r="N46" s="5"/>
      <c r="O46" s="7"/>
      <c r="P46" s="9">
        <f>B46</f>
        <v>0.15</v>
      </c>
    </row>
    <row r="47" spans="1:16" x14ac:dyDescent="0.3">
      <c r="A47" s="5">
        <v>0</v>
      </c>
      <c r="B47" s="5">
        <v>0.05</v>
      </c>
      <c r="C47" s="5">
        <v>10</v>
      </c>
      <c r="D47" s="7">
        <f t="shared" si="0"/>
        <v>0.1</v>
      </c>
      <c r="E47" s="7">
        <v>0.440737689302453</v>
      </c>
      <c r="F47" s="7">
        <v>4.1919154064559462E-3</v>
      </c>
      <c r="G47" s="7">
        <v>0.11055959749662925</v>
      </c>
      <c r="H47" s="7">
        <v>3.0534573338601381</v>
      </c>
      <c r="I47" s="7">
        <v>3.8973422034777917E-4</v>
      </c>
      <c r="J47" s="9" t="s">
        <v>31</v>
      </c>
      <c r="K47" s="7" t="s">
        <v>47</v>
      </c>
      <c r="L47" s="5">
        <v>2</v>
      </c>
      <c r="M47" s="15">
        <f>P47</f>
        <v>0.05</v>
      </c>
      <c r="N47" s="5"/>
      <c r="O47" s="7"/>
      <c r="P47" s="9">
        <f>B47</f>
        <v>0.05</v>
      </c>
    </row>
    <row r="48" spans="1:16" x14ac:dyDescent="0.3">
      <c r="A48" s="5">
        <v>0</v>
      </c>
      <c r="B48" s="5">
        <v>0.3</v>
      </c>
      <c r="C48" s="5">
        <v>17.5</v>
      </c>
      <c r="D48" s="7">
        <f t="shared" si="0"/>
        <v>0.17499999999999999</v>
      </c>
      <c r="E48" s="7">
        <v>1.6523602102364752</v>
      </c>
      <c r="F48" s="7">
        <v>9.6220473337836759E-3</v>
      </c>
      <c r="G48" s="7">
        <v>0.19044323788013939</v>
      </c>
      <c r="H48" s="7">
        <v>7.2727326797006917</v>
      </c>
      <c r="I48" s="7">
        <v>1.5941930172724342E-3</v>
      </c>
      <c r="J48" s="9" t="s">
        <v>31</v>
      </c>
      <c r="K48" s="7" t="s">
        <v>47</v>
      </c>
      <c r="L48" s="5">
        <v>2</v>
      </c>
      <c r="M48" s="15">
        <f>P48</f>
        <v>0.3</v>
      </c>
      <c r="N48" s="5"/>
      <c r="O48" s="7"/>
      <c r="P48" s="9">
        <f>B48</f>
        <v>0.3</v>
      </c>
    </row>
    <row r="49" spans="1:16" x14ac:dyDescent="0.3">
      <c r="A49" s="5">
        <v>0</v>
      </c>
      <c r="B49" s="5">
        <v>0.3</v>
      </c>
      <c r="C49" s="5">
        <v>10</v>
      </c>
      <c r="D49" s="7">
        <f t="shared" si="0"/>
        <v>0.1</v>
      </c>
      <c r="E49" s="7">
        <v>1.547565894770172</v>
      </c>
      <c r="F49" s="7">
        <v>8.1430807299948879E-3</v>
      </c>
      <c r="G49" s="7">
        <v>0.12402298121319533</v>
      </c>
      <c r="H49" s="7">
        <v>6.6006580060410514</v>
      </c>
      <c r="I49" s="7">
        <v>1.2923882650815316E-3</v>
      </c>
      <c r="J49" s="9" t="s">
        <v>31</v>
      </c>
      <c r="K49" s="7" t="s">
        <v>47</v>
      </c>
      <c r="L49" s="5">
        <v>2</v>
      </c>
      <c r="M49" s="15">
        <f>P49</f>
        <v>0.3</v>
      </c>
      <c r="N49" s="5"/>
      <c r="O49" s="7"/>
      <c r="P49" s="9">
        <f>B49</f>
        <v>0.3</v>
      </c>
    </row>
    <row r="50" spans="1:16" x14ac:dyDescent="0.3">
      <c r="A50" s="5">
        <v>0</v>
      </c>
      <c r="B50" s="5">
        <v>0.25</v>
      </c>
      <c r="C50" s="5">
        <v>17.5</v>
      </c>
      <c r="D50" s="7">
        <f t="shared" si="0"/>
        <v>0.17499999999999999</v>
      </c>
      <c r="E50" s="7">
        <v>1.0654535605732929</v>
      </c>
      <c r="F50" s="7">
        <v>6.7000863620907403E-3</v>
      </c>
      <c r="G50" s="7">
        <v>0.14667474693604754</v>
      </c>
      <c r="H50" s="7">
        <v>5.1150919560745196</v>
      </c>
      <c r="I50" s="7">
        <v>8.6247380180601296E-4</v>
      </c>
      <c r="J50" s="9" t="s">
        <v>31</v>
      </c>
      <c r="K50" s="7" t="s">
        <v>47</v>
      </c>
      <c r="L50" s="5">
        <v>2</v>
      </c>
      <c r="M50" s="15">
        <f>P50</f>
        <v>0.25</v>
      </c>
      <c r="N50" s="5"/>
      <c r="O50" s="7"/>
      <c r="P50" s="9">
        <f>B50</f>
        <v>0.25</v>
      </c>
    </row>
    <row r="51" spans="1:16" x14ac:dyDescent="0.3">
      <c r="A51" s="5">
        <v>0</v>
      </c>
      <c r="B51" s="5">
        <v>0.05</v>
      </c>
      <c r="C51" s="5">
        <v>17.5</v>
      </c>
      <c r="D51" s="7">
        <f t="shared" si="0"/>
        <v>0.17499999999999999</v>
      </c>
      <c r="E51" s="7">
        <v>0.71083673828359195</v>
      </c>
      <c r="F51" s="7">
        <v>7.3181018711565952E-3</v>
      </c>
      <c r="G51" s="7">
        <v>0.1904237430496124</v>
      </c>
      <c r="H51" s="7">
        <v>3.5778180200516054</v>
      </c>
      <c r="I51" s="7">
        <v>7.6469103322074697E-3</v>
      </c>
      <c r="J51" s="9" t="s">
        <v>31</v>
      </c>
      <c r="K51" s="7" t="s">
        <v>48</v>
      </c>
      <c r="L51" s="5">
        <v>3</v>
      </c>
      <c r="M51" s="15">
        <f>P51</f>
        <v>0.05</v>
      </c>
      <c r="N51" s="5" t="s">
        <v>12</v>
      </c>
      <c r="O51" s="16" t="s">
        <v>19</v>
      </c>
      <c r="P51" s="9">
        <f>B51</f>
        <v>0.05</v>
      </c>
    </row>
    <row r="52" spans="1:16" x14ac:dyDescent="0.3">
      <c r="A52" s="5">
        <v>0</v>
      </c>
      <c r="B52" s="5">
        <v>0.3</v>
      </c>
      <c r="C52" s="5">
        <v>25</v>
      </c>
      <c r="D52" s="7">
        <f t="shared" si="0"/>
        <v>0.25</v>
      </c>
      <c r="E52" s="7">
        <v>2.6044312933868858</v>
      </c>
      <c r="F52" s="7">
        <v>1.3604128760366296E-2</v>
      </c>
      <c r="G52" s="7">
        <v>0.2752572334746487</v>
      </c>
      <c r="H52" s="7">
        <v>10.050254869953179</v>
      </c>
      <c r="I52" s="7">
        <v>1.1846650853113636E-2</v>
      </c>
      <c r="J52" s="9" t="s">
        <v>31</v>
      </c>
      <c r="K52" s="7" t="s">
        <v>48</v>
      </c>
      <c r="L52" s="5">
        <v>3</v>
      </c>
      <c r="M52" s="15">
        <f>P52</f>
        <v>0.3</v>
      </c>
      <c r="N52" s="5"/>
      <c r="O52" s="7"/>
      <c r="P52" s="9">
        <f>B52</f>
        <v>0.3</v>
      </c>
    </row>
    <row r="53" spans="1:16" x14ac:dyDescent="0.3">
      <c r="A53" s="5">
        <v>0</v>
      </c>
      <c r="B53" s="5">
        <v>0</v>
      </c>
      <c r="C53" s="5">
        <v>10</v>
      </c>
      <c r="D53" s="7">
        <f t="shared" si="0"/>
        <v>0.1</v>
      </c>
      <c r="E53" s="7">
        <v>0.35937057863766303</v>
      </c>
      <c r="F53" s="7">
        <v>2.4434332388107707E-3</v>
      </c>
      <c r="G53" s="7">
        <v>9.6929101468327006E-2</v>
      </c>
      <c r="H53" s="7">
        <v>1.9512208155164978</v>
      </c>
      <c r="I53" s="7">
        <v>-1.4165785885237279E-4</v>
      </c>
      <c r="J53" s="9" t="s">
        <v>31</v>
      </c>
      <c r="K53" s="7" t="s">
        <v>48</v>
      </c>
      <c r="L53" s="5">
        <v>3</v>
      </c>
      <c r="M53" s="15">
        <f>P53</f>
        <v>0</v>
      </c>
      <c r="N53" s="5"/>
      <c r="O53" s="7"/>
      <c r="P53" s="9">
        <f>B53</f>
        <v>0</v>
      </c>
    </row>
    <row r="54" spans="1:16" x14ac:dyDescent="0.3">
      <c r="A54" s="5">
        <v>0</v>
      </c>
      <c r="B54" s="5">
        <v>0.15</v>
      </c>
      <c r="C54" s="5">
        <v>25</v>
      </c>
      <c r="D54" s="7">
        <f t="shared" si="0"/>
        <v>0.25</v>
      </c>
      <c r="E54" s="7">
        <v>1.2390947946884139</v>
      </c>
      <c r="F54" s="7">
        <v>1.1058796203082769E-2</v>
      </c>
      <c r="G54" s="7">
        <v>0.26054637257376234</v>
      </c>
      <c r="H54" s="7">
        <v>5.5172401468711616</v>
      </c>
      <c r="I54" s="7">
        <v>1.0279347010808793E-2</v>
      </c>
      <c r="J54" s="9" t="s">
        <v>31</v>
      </c>
      <c r="K54" s="7" t="s">
        <v>48</v>
      </c>
      <c r="L54" s="5">
        <v>3</v>
      </c>
      <c r="M54" s="15">
        <f>P54</f>
        <v>0.15</v>
      </c>
      <c r="N54" s="5"/>
      <c r="O54" s="7"/>
      <c r="P54" s="9">
        <f>B54</f>
        <v>0.15</v>
      </c>
    </row>
    <row r="55" spans="1:16" x14ac:dyDescent="0.3">
      <c r="A55" s="5">
        <v>0</v>
      </c>
      <c r="B55" s="5">
        <v>0.3</v>
      </c>
      <c r="C55" s="5">
        <v>0</v>
      </c>
      <c r="D55" s="7">
        <f t="shared" si="0"/>
        <v>0</v>
      </c>
      <c r="E55" s="7">
        <v>0.68732809012818874</v>
      </c>
      <c r="F55" s="7">
        <v>1.4399862619936632E-3</v>
      </c>
      <c r="G55" s="7">
        <v>-7.3165776186610021E-3</v>
      </c>
      <c r="H55" s="7">
        <v>2.4539853873294457</v>
      </c>
      <c r="I55" s="7">
        <v>1.6747699528968721E-4</v>
      </c>
      <c r="J55" s="9" t="s">
        <v>31</v>
      </c>
      <c r="K55" s="7" t="s">
        <v>48</v>
      </c>
      <c r="L55" s="5">
        <v>3</v>
      </c>
      <c r="M55" s="15">
        <f>P55</f>
        <v>0.3</v>
      </c>
      <c r="N55" s="5"/>
      <c r="O55" s="7"/>
      <c r="P55" s="9">
        <f>B55</f>
        <v>0.3</v>
      </c>
    </row>
    <row r="56" spans="1:16" x14ac:dyDescent="0.3">
      <c r="A56" s="5">
        <v>0</v>
      </c>
      <c r="B56" s="5">
        <v>0.15</v>
      </c>
      <c r="C56" s="5">
        <v>25</v>
      </c>
      <c r="D56" s="7">
        <f t="shared" si="0"/>
        <v>0.25</v>
      </c>
      <c r="E56" s="7">
        <v>1.2609946441188176</v>
      </c>
      <c r="F56" s="7">
        <v>1.0163495759039043E-2</v>
      </c>
      <c r="G56" s="7">
        <v>0.26865606922428587</v>
      </c>
      <c r="H56" s="7">
        <v>5.4200634416363691</v>
      </c>
      <c r="I56" s="7">
        <v>1.0923379334154194E-2</v>
      </c>
      <c r="J56" s="9" t="s">
        <v>31</v>
      </c>
      <c r="K56" s="7" t="s">
        <v>48</v>
      </c>
      <c r="L56" s="5">
        <v>3</v>
      </c>
      <c r="M56" s="15">
        <f>P56</f>
        <v>0.15</v>
      </c>
      <c r="N56" s="5"/>
      <c r="O56" s="7"/>
      <c r="P56" s="9">
        <f>B56</f>
        <v>0.15</v>
      </c>
    </row>
    <row r="57" spans="1:16" x14ac:dyDescent="0.3">
      <c r="A57" s="5">
        <v>0</v>
      </c>
      <c r="B57" s="5">
        <v>0.6</v>
      </c>
      <c r="C57" s="5">
        <v>0</v>
      </c>
      <c r="D57" s="7">
        <f t="shared" si="0"/>
        <v>0</v>
      </c>
      <c r="E57" s="7">
        <v>1.1549688290173552</v>
      </c>
      <c r="F57" s="7">
        <v>3.3184154398386424E-3</v>
      </c>
      <c r="G57" s="7">
        <v>3.2589809037772532E-2</v>
      </c>
      <c r="H57" s="7">
        <v>4.3956059245550803</v>
      </c>
      <c r="I57" s="7">
        <v>9.600332972188666E-4</v>
      </c>
      <c r="J57" s="9" t="s">
        <v>31</v>
      </c>
      <c r="K57" s="7" t="s">
        <v>48</v>
      </c>
      <c r="L57" s="5">
        <v>3</v>
      </c>
      <c r="M57" s="15">
        <f>P57</f>
        <v>0.6</v>
      </c>
      <c r="N57" s="5"/>
      <c r="O57" s="7"/>
      <c r="P57" s="9">
        <f>B57</f>
        <v>0.6</v>
      </c>
    </row>
    <row r="58" spans="1:16" x14ac:dyDescent="0.3">
      <c r="A58" s="5">
        <v>0</v>
      </c>
      <c r="B58" s="5">
        <v>0.15</v>
      </c>
      <c r="C58" s="5">
        <v>10</v>
      </c>
      <c r="D58" s="7">
        <f t="shared" si="0"/>
        <v>0.1</v>
      </c>
      <c r="E58" s="7">
        <v>0.87236535069529786</v>
      </c>
      <c r="F58" s="7">
        <v>5.6000111983095392E-3</v>
      </c>
      <c r="G58" s="7">
        <v>7.4461007016883851E-2</v>
      </c>
      <c r="H58" s="7">
        <v>3.6429870536958324</v>
      </c>
      <c r="I58" s="7">
        <v>1.2626630830008603E-3</v>
      </c>
      <c r="J58" s="9" t="s">
        <v>31</v>
      </c>
      <c r="K58" s="7" t="s">
        <v>48</v>
      </c>
      <c r="L58" s="5">
        <v>3</v>
      </c>
      <c r="M58" s="15">
        <f>P58</f>
        <v>0.15</v>
      </c>
      <c r="N58" s="5"/>
      <c r="O58" s="7"/>
      <c r="P58" s="9">
        <f>B58</f>
        <v>0.15</v>
      </c>
    </row>
    <row r="59" spans="1:16" x14ac:dyDescent="0.3">
      <c r="A59" s="5">
        <v>0</v>
      </c>
      <c r="B59" s="5">
        <v>0.25</v>
      </c>
      <c r="C59" s="5">
        <v>17.5</v>
      </c>
      <c r="D59" s="7">
        <f t="shared" si="0"/>
        <v>0.17499999999999999</v>
      </c>
      <c r="E59" s="7">
        <v>1.6187629216040047</v>
      </c>
      <c r="F59" s="7">
        <v>8.6958425538439087E-3</v>
      </c>
      <c r="G59" s="7">
        <v>0.21613148283614658</v>
      </c>
      <c r="H59" s="7">
        <v>6.2305459594062311</v>
      </c>
      <c r="I59" s="7">
        <v>8.3019165832170436E-3</v>
      </c>
      <c r="J59" s="9" t="s">
        <v>31</v>
      </c>
      <c r="K59" s="7" t="s">
        <v>48</v>
      </c>
      <c r="L59" s="5">
        <v>3</v>
      </c>
      <c r="M59" s="15">
        <f>P59</f>
        <v>0.25</v>
      </c>
      <c r="N59" s="5"/>
      <c r="O59" s="7"/>
      <c r="P59" s="9">
        <f>B59</f>
        <v>0.25</v>
      </c>
    </row>
    <row r="60" spans="1:16" x14ac:dyDescent="0.3">
      <c r="A60" s="5">
        <v>0</v>
      </c>
      <c r="B60" s="5">
        <v>0.3</v>
      </c>
      <c r="C60" s="5">
        <v>10</v>
      </c>
      <c r="D60" s="7">
        <f t="shared" si="0"/>
        <v>0.1</v>
      </c>
      <c r="E60" s="7">
        <v>2.286651918163904</v>
      </c>
      <c r="F60" s="7">
        <v>1.0604164729132802E-2</v>
      </c>
      <c r="G60" s="7">
        <v>0.1733132871487163</v>
      </c>
      <c r="H60" s="7">
        <v>7.9051668404827033</v>
      </c>
      <c r="I60" s="7">
        <v>4.4879239790658748E-3</v>
      </c>
      <c r="J60" s="9" t="s">
        <v>31</v>
      </c>
      <c r="K60" s="7" t="s">
        <v>48</v>
      </c>
      <c r="L60" s="5">
        <v>3</v>
      </c>
      <c r="M60" s="15">
        <f>P60</f>
        <v>0.3</v>
      </c>
      <c r="N60" s="5"/>
      <c r="O60" s="7"/>
      <c r="P60" s="9">
        <f>B60</f>
        <v>0.3</v>
      </c>
    </row>
    <row r="61" spans="1:16" x14ac:dyDescent="0.3">
      <c r="A61" s="5">
        <v>0</v>
      </c>
      <c r="B61" s="5">
        <v>0.05</v>
      </c>
      <c r="C61" s="5">
        <v>17.5</v>
      </c>
      <c r="D61" s="7">
        <f t="shared" si="0"/>
        <v>0.17499999999999999</v>
      </c>
      <c r="E61" s="7">
        <v>0.68212634807624395</v>
      </c>
      <c r="F61" s="7">
        <v>7.3352563114777568E-3</v>
      </c>
      <c r="G61" s="7">
        <v>0.19216898082621026</v>
      </c>
      <c r="H61" s="7">
        <v>3.3783781646025166</v>
      </c>
      <c r="I61" s="7">
        <v>6.8353475718842885E-3</v>
      </c>
      <c r="J61" s="9" t="s">
        <v>31</v>
      </c>
      <c r="K61" s="7" t="s">
        <v>48</v>
      </c>
      <c r="L61" s="5">
        <v>3</v>
      </c>
      <c r="M61" s="15">
        <f>P61</f>
        <v>0.05</v>
      </c>
      <c r="N61" s="5"/>
      <c r="O61" s="7"/>
      <c r="P61" s="9">
        <f>B61</f>
        <v>0.05</v>
      </c>
    </row>
    <row r="62" spans="1:16" x14ac:dyDescent="0.3">
      <c r="A62" s="5">
        <v>0</v>
      </c>
      <c r="B62" s="5">
        <v>0.3</v>
      </c>
      <c r="C62" s="5">
        <v>17.5</v>
      </c>
      <c r="D62" s="7">
        <f t="shared" si="0"/>
        <v>0.17499999999999999</v>
      </c>
      <c r="E62" s="7">
        <v>2.4871207750357418</v>
      </c>
      <c r="F62" s="7">
        <v>1.3592376287967833E-2</v>
      </c>
      <c r="G62" s="7">
        <v>0.23045738460039367</v>
      </c>
      <c r="H62" s="7">
        <v>9.132353048164731</v>
      </c>
      <c r="I62" s="7">
        <v>9.6164082760593211E-3</v>
      </c>
      <c r="J62" s="9" t="s">
        <v>31</v>
      </c>
      <c r="K62" s="7" t="s">
        <v>48</v>
      </c>
      <c r="L62" s="5">
        <v>3</v>
      </c>
      <c r="M62" s="15">
        <f>P62</f>
        <v>0.3</v>
      </c>
      <c r="N62" s="5"/>
      <c r="O62" s="7"/>
      <c r="P62" s="9">
        <f>B62</f>
        <v>0.3</v>
      </c>
    </row>
    <row r="63" spans="1:16" x14ac:dyDescent="0.3">
      <c r="A63" s="5">
        <v>0</v>
      </c>
      <c r="B63" s="5">
        <v>0.25</v>
      </c>
      <c r="C63" s="5">
        <v>0</v>
      </c>
      <c r="D63" s="7">
        <f t="shared" si="0"/>
        <v>0</v>
      </c>
      <c r="E63" s="7">
        <v>0.54066635812414332</v>
      </c>
      <c r="F63" s="7">
        <v>1.3713858239441888E-3</v>
      </c>
      <c r="G63" s="7">
        <v>1.4751064147165094E-2</v>
      </c>
      <c r="H63" s="7">
        <v>2.2857189457265652</v>
      </c>
      <c r="I63" s="7">
        <v>1.6495930809133988E-4</v>
      </c>
      <c r="J63" s="9" t="s">
        <v>31</v>
      </c>
      <c r="K63" s="7" t="s">
        <v>48</v>
      </c>
      <c r="L63" s="5">
        <v>3</v>
      </c>
      <c r="M63" s="15">
        <f>P63</f>
        <v>0.25</v>
      </c>
      <c r="N63" s="5"/>
      <c r="O63" s="7"/>
      <c r="P63" s="9">
        <f>B63</f>
        <v>0.25</v>
      </c>
    </row>
    <row r="64" spans="1:16" x14ac:dyDescent="0.3">
      <c r="A64" s="5">
        <v>0</v>
      </c>
      <c r="B64" s="5">
        <v>1</v>
      </c>
      <c r="C64" s="5">
        <v>0</v>
      </c>
      <c r="D64" s="7">
        <f t="shared" si="0"/>
        <v>0</v>
      </c>
      <c r="E64" s="7">
        <v>1.5787808325060579</v>
      </c>
      <c r="F64" s="7">
        <v>4.5700671987329335E-3</v>
      </c>
      <c r="G64" s="7">
        <v>4.7264244296670976E-2</v>
      </c>
      <c r="H64" s="7">
        <v>5.2493335557382084</v>
      </c>
      <c r="I64" s="7">
        <v>1.5491222370184604E-3</v>
      </c>
      <c r="J64" s="9" t="s">
        <v>31</v>
      </c>
      <c r="K64" s="7" t="s">
        <v>48</v>
      </c>
      <c r="L64" s="5">
        <v>3</v>
      </c>
      <c r="M64" s="15">
        <f>P64</f>
        <v>1</v>
      </c>
      <c r="N64" s="5"/>
      <c r="O64" s="7"/>
      <c r="P64" s="9">
        <f>B64</f>
        <v>1</v>
      </c>
    </row>
    <row r="65" spans="1:16" x14ac:dyDescent="0.3">
      <c r="A65" s="5">
        <v>0</v>
      </c>
      <c r="B65" s="5">
        <v>0</v>
      </c>
      <c r="C65" s="5">
        <v>25</v>
      </c>
      <c r="D65" s="7">
        <f t="shared" si="0"/>
        <v>0.25</v>
      </c>
      <c r="E65" s="7">
        <v>0.48642979698084166</v>
      </c>
      <c r="F65" s="7">
        <v>1.0472285095805077E-2</v>
      </c>
      <c r="G65" s="7">
        <v>0.2384444239672604</v>
      </c>
      <c r="H65" s="7">
        <v>3.0303045447730841</v>
      </c>
      <c r="I65" s="7">
        <v>1.6621208922545355E-3</v>
      </c>
      <c r="J65" s="9" t="s">
        <v>31</v>
      </c>
      <c r="K65" s="7" t="s">
        <v>48</v>
      </c>
      <c r="L65" s="5">
        <v>3</v>
      </c>
      <c r="M65" s="15">
        <f>P65</f>
        <v>0</v>
      </c>
      <c r="N65" s="5"/>
      <c r="O65" s="7"/>
      <c r="P65" s="9">
        <f>B65</f>
        <v>0</v>
      </c>
    </row>
    <row r="66" spans="1:16" x14ac:dyDescent="0.3">
      <c r="A66" s="5">
        <v>0</v>
      </c>
      <c r="B66" s="5">
        <v>0</v>
      </c>
      <c r="C66" s="5">
        <v>10</v>
      </c>
      <c r="D66" s="7">
        <f t="shared" si="0"/>
        <v>0.1</v>
      </c>
      <c r="E66" s="7">
        <v>0.36405161561242966</v>
      </c>
      <c r="F66" s="7">
        <v>2.567994387098798E-3</v>
      </c>
      <c r="G66" s="7">
        <v>9.4906988622582733E-2</v>
      </c>
      <c r="H66" s="7">
        <v>1.8957357196801818</v>
      </c>
      <c r="I66" s="7">
        <v>3.4319403516227046E-4</v>
      </c>
      <c r="J66" s="9" t="s">
        <v>31</v>
      </c>
      <c r="K66" s="7" t="s">
        <v>48</v>
      </c>
      <c r="L66" s="5">
        <v>3</v>
      </c>
      <c r="M66" s="15">
        <f>P66</f>
        <v>0</v>
      </c>
      <c r="N66" s="5"/>
      <c r="O66" s="7"/>
      <c r="P66" s="9">
        <f>B66</f>
        <v>0</v>
      </c>
    </row>
    <row r="67" spans="1:16" x14ac:dyDescent="0.3">
      <c r="A67" s="5">
        <v>0</v>
      </c>
      <c r="B67" s="5">
        <v>0.05</v>
      </c>
      <c r="C67" s="5">
        <v>10</v>
      </c>
      <c r="D67" s="7">
        <f t="shared" ref="D67:D130" si="1">C67/100</f>
        <v>0.1</v>
      </c>
      <c r="E67" s="7">
        <v>0.6121344166793653</v>
      </c>
      <c r="F67" s="7">
        <v>4.5802222154616408E-3</v>
      </c>
      <c r="G67" s="7">
        <v>9.0758939365187641E-2</v>
      </c>
      <c r="H67" s="7">
        <v>3.1007775810949441</v>
      </c>
      <c r="I67" s="7">
        <v>4.1293016251230524E-3</v>
      </c>
      <c r="J67" s="9" t="s">
        <v>31</v>
      </c>
      <c r="K67" s="7" t="s">
        <v>48</v>
      </c>
      <c r="L67" s="5">
        <v>3</v>
      </c>
      <c r="M67" s="15">
        <f>P67</f>
        <v>0.05</v>
      </c>
      <c r="N67" s="5"/>
      <c r="O67" s="7"/>
      <c r="P67" s="9">
        <f>B67</f>
        <v>0.05</v>
      </c>
    </row>
    <row r="68" spans="1:16" x14ac:dyDescent="0.3">
      <c r="A68" s="5">
        <v>0</v>
      </c>
      <c r="B68" s="5">
        <v>0</v>
      </c>
      <c r="C68" s="5">
        <v>17.5</v>
      </c>
      <c r="D68" s="7">
        <f t="shared" si="1"/>
        <v>0.17499999999999999</v>
      </c>
      <c r="E68" s="7">
        <v>0.42609334647020725</v>
      </c>
      <c r="F68" s="7">
        <v>5.6427142774883891E-3</v>
      </c>
      <c r="G68" s="7">
        <v>0.17459472131520237</v>
      </c>
      <c r="H68" s="7">
        <v>2.1164010818258476</v>
      </c>
      <c r="I68" s="7">
        <v>5.2318645372878732E-4</v>
      </c>
      <c r="J68" s="9" t="s">
        <v>31</v>
      </c>
      <c r="K68" s="7" t="s">
        <v>48</v>
      </c>
      <c r="L68" s="5">
        <v>3</v>
      </c>
      <c r="M68" s="15">
        <f>P68</f>
        <v>0</v>
      </c>
      <c r="N68" s="5"/>
      <c r="O68" s="7"/>
      <c r="P68" s="9">
        <f>B68</f>
        <v>0</v>
      </c>
    </row>
    <row r="69" spans="1:16" x14ac:dyDescent="0.3">
      <c r="A69" s="5">
        <v>0</v>
      </c>
      <c r="B69" s="5">
        <v>0.8</v>
      </c>
      <c r="C69" s="5">
        <v>0</v>
      </c>
      <c r="D69" s="7">
        <f t="shared" si="1"/>
        <v>0</v>
      </c>
      <c r="E69" s="7">
        <v>1.3148606861468635</v>
      </c>
      <c r="F69" s="7">
        <v>3.7812505039396377E-3</v>
      </c>
      <c r="G69" s="7">
        <v>4.9911601342167433E-2</v>
      </c>
      <c r="H69" s="7">
        <v>4.6620005108549458</v>
      </c>
      <c r="I69" s="7">
        <v>9.7519609869700652E-4</v>
      </c>
      <c r="J69" s="9" t="s">
        <v>31</v>
      </c>
      <c r="K69" s="7" t="s">
        <v>48</v>
      </c>
      <c r="L69" s="5">
        <v>3</v>
      </c>
      <c r="M69" s="15">
        <f>P69</f>
        <v>0.8</v>
      </c>
      <c r="N69" s="5"/>
      <c r="O69" s="7"/>
      <c r="P69" s="9">
        <f>B69</f>
        <v>0.8</v>
      </c>
    </row>
    <row r="70" spans="1:16" x14ac:dyDescent="0.3">
      <c r="A70" s="5">
        <v>0</v>
      </c>
      <c r="B70" s="5">
        <v>0.15</v>
      </c>
      <c r="C70" s="5">
        <v>17.5</v>
      </c>
      <c r="D70" s="7">
        <f t="shared" si="1"/>
        <v>0.17499999999999999</v>
      </c>
      <c r="E70" s="7">
        <v>1.1978842314302489</v>
      </c>
      <c r="F70" s="7">
        <v>8.5138613643375577E-3</v>
      </c>
      <c r="G70" s="7">
        <v>0.15450651906854418</v>
      </c>
      <c r="H70" s="7">
        <v>5.6022387060080412</v>
      </c>
      <c r="I70" s="7">
        <v>8.1925454879407458E-3</v>
      </c>
      <c r="J70" s="9" t="s">
        <v>31</v>
      </c>
      <c r="K70" s="7" t="s">
        <v>48</v>
      </c>
      <c r="L70" s="5">
        <v>3</v>
      </c>
      <c r="M70" s="15">
        <f>P70</f>
        <v>0.15</v>
      </c>
      <c r="N70" s="5"/>
      <c r="O70" s="7"/>
      <c r="P70" s="9">
        <f>B70</f>
        <v>0.15</v>
      </c>
    </row>
    <row r="71" spans="1:16" x14ac:dyDescent="0.3">
      <c r="A71" s="5">
        <v>0</v>
      </c>
      <c r="B71" s="5">
        <v>0.25</v>
      </c>
      <c r="C71" s="5">
        <v>10</v>
      </c>
      <c r="D71" s="7">
        <f t="shared" si="1"/>
        <v>0.1</v>
      </c>
      <c r="E71" s="7">
        <v>1.5120129217550011</v>
      </c>
      <c r="F71" s="7">
        <v>8.2179883402595365E-3</v>
      </c>
      <c r="G71" s="7">
        <v>9.0944885333007486E-2</v>
      </c>
      <c r="H71" s="7">
        <v>5.479452139776507</v>
      </c>
      <c r="I71" s="7">
        <v>4.4780173343016358E-3</v>
      </c>
      <c r="J71" s="9" t="s">
        <v>31</v>
      </c>
      <c r="K71" s="7" t="s">
        <v>48</v>
      </c>
      <c r="L71" s="5">
        <v>3</v>
      </c>
      <c r="M71" s="15">
        <f>P71</f>
        <v>0.25</v>
      </c>
      <c r="N71" s="5"/>
      <c r="O71" s="7"/>
      <c r="P71" s="9">
        <f>B71</f>
        <v>0.25</v>
      </c>
    </row>
    <row r="72" spans="1:16" x14ac:dyDescent="0.3">
      <c r="A72" s="5">
        <v>0</v>
      </c>
      <c r="B72" s="5">
        <v>0.15</v>
      </c>
      <c r="C72" s="5">
        <v>0</v>
      </c>
      <c r="D72" s="7">
        <f t="shared" si="1"/>
        <v>0</v>
      </c>
      <c r="E72" s="7">
        <v>0.46500453701639965</v>
      </c>
      <c r="F72" s="7">
        <v>1.7425519632771887E-3</v>
      </c>
      <c r="G72" s="7">
        <v>1.2645094909656485E-2</v>
      </c>
      <c r="H72" s="7">
        <v>2.6143966122189761</v>
      </c>
      <c r="I72" s="7">
        <v>2.8255683684310327E-4</v>
      </c>
      <c r="J72" s="9" t="s">
        <v>31</v>
      </c>
      <c r="K72" s="7" t="s">
        <v>48</v>
      </c>
      <c r="L72" s="5">
        <v>3</v>
      </c>
      <c r="M72" s="15">
        <f>P72</f>
        <v>0.15</v>
      </c>
      <c r="N72" s="5"/>
      <c r="O72" s="7"/>
      <c r="P72" s="9">
        <f>B72</f>
        <v>0.15</v>
      </c>
    </row>
    <row r="73" spans="1:16" x14ac:dyDescent="0.3">
      <c r="A73" s="5">
        <v>0</v>
      </c>
      <c r="B73" s="5">
        <v>0.6</v>
      </c>
      <c r="C73" s="5">
        <v>17.5</v>
      </c>
      <c r="D73" s="7">
        <f t="shared" si="1"/>
        <v>0.17499999999999999</v>
      </c>
      <c r="E73" s="7">
        <v>4.2860642750751294</v>
      </c>
      <c r="F73" s="7">
        <v>1.9972026566082789E-2</v>
      </c>
      <c r="G73" s="7">
        <v>0.23506794149260768</v>
      </c>
      <c r="H73" s="7">
        <v>14.925373134328355</v>
      </c>
      <c r="I73" s="7">
        <v>9.4108724708762137E-3</v>
      </c>
      <c r="J73" s="9" t="s">
        <v>31</v>
      </c>
      <c r="K73" s="7" t="s">
        <v>48</v>
      </c>
      <c r="L73" s="5">
        <v>3</v>
      </c>
      <c r="M73" s="15">
        <f>P73</f>
        <v>0.6</v>
      </c>
      <c r="N73" s="5"/>
      <c r="O73" s="7"/>
      <c r="P73" s="9">
        <f>B73</f>
        <v>0.6</v>
      </c>
    </row>
    <row r="74" spans="1:16" x14ac:dyDescent="0.3">
      <c r="A74" s="5">
        <v>0</v>
      </c>
      <c r="B74" s="5">
        <v>0.05</v>
      </c>
      <c r="C74" s="5">
        <v>25</v>
      </c>
      <c r="D74" s="7">
        <f t="shared" si="1"/>
        <v>0.25</v>
      </c>
      <c r="E74" s="7">
        <v>0.74147147745070963</v>
      </c>
      <c r="F74" s="7">
        <v>9.9554135843915002E-3</v>
      </c>
      <c r="G74" s="7">
        <v>0.26395709168491455</v>
      </c>
      <c r="H74" s="7">
        <v>3.9215686840825894</v>
      </c>
      <c r="I74" s="7">
        <v>1.0511987153651769E-2</v>
      </c>
      <c r="J74" s="9" t="s">
        <v>31</v>
      </c>
      <c r="K74" s="7" t="s">
        <v>48</v>
      </c>
      <c r="L74" s="5">
        <v>3</v>
      </c>
      <c r="M74" s="15">
        <f>P74</f>
        <v>0.05</v>
      </c>
      <c r="N74" s="5"/>
      <c r="O74" s="7"/>
      <c r="P74" s="9">
        <f>B74</f>
        <v>0.05</v>
      </c>
    </row>
    <row r="75" spans="1:16" x14ac:dyDescent="0.3">
      <c r="A75" s="5">
        <v>0</v>
      </c>
      <c r="B75" s="5">
        <v>0.6</v>
      </c>
      <c r="C75" s="5">
        <v>10</v>
      </c>
      <c r="D75" s="7">
        <f t="shared" si="1"/>
        <v>0.1</v>
      </c>
      <c r="E75" s="7">
        <v>3.9877001837201438</v>
      </c>
      <c r="F75" s="7">
        <v>1.6226777008868196E-2</v>
      </c>
      <c r="G75" s="7">
        <v>0.17342860380175407</v>
      </c>
      <c r="H75" s="7">
        <v>12.42209630092699</v>
      </c>
      <c r="I75" s="7">
        <v>5.5754625813516784E-3</v>
      </c>
      <c r="J75" s="9" t="s">
        <v>31</v>
      </c>
      <c r="K75" s="7" t="s">
        <v>48</v>
      </c>
      <c r="L75" s="5">
        <v>3</v>
      </c>
      <c r="M75" s="15">
        <f>P75</f>
        <v>0.6</v>
      </c>
      <c r="N75" s="5"/>
      <c r="O75" s="7"/>
      <c r="P75" s="9">
        <f>B75</f>
        <v>0.6</v>
      </c>
    </row>
    <row r="76" spans="1:16" x14ac:dyDescent="0.3">
      <c r="A76" s="5">
        <v>0</v>
      </c>
      <c r="B76" s="5">
        <v>0.25</v>
      </c>
      <c r="C76" s="5">
        <v>25</v>
      </c>
      <c r="D76" s="7">
        <f t="shared" si="1"/>
        <v>0.25</v>
      </c>
      <c r="E76" s="7">
        <v>1.605093555902835</v>
      </c>
      <c r="F76" s="7">
        <v>1.1584427433896663E-2</v>
      </c>
      <c r="G76" s="7">
        <v>0.24732657556443793</v>
      </c>
      <c r="H76" s="7">
        <v>6.6889536370490976</v>
      </c>
      <c r="I76" s="7">
        <v>1.045681090381631E-2</v>
      </c>
      <c r="J76" s="9" t="s">
        <v>31</v>
      </c>
      <c r="K76" s="7" t="s">
        <v>48</v>
      </c>
      <c r="L76" s="5">
        <v>3</v>
      </c>
      <c r="M76" s="15">
        <f>P76</f>
        <v>0.25</v>
      </c>
      <c r="N76" s="5"/>
      <c r="O76" s="7"/>
      <c r="P76" s="9">
        <f>B76</f>
        <v>0.25</v>
      </c>
    </row>
    <row r="77" spans="1:16" x14ac:dyDescent="0.3">
      <c r="A77" s="5">
        <v>0</v>
      </c>
      <c r="B77" s="5">
        <v>0.05</v>
      </c>
      <c r="C77" s="5">
        <v>0</v>
      </c>
      <c r="D77" s="7">
        <f t="shared" si="1"/>
        <v>0</v>
      </c>
      <c r="E77" s="7">
        <v>0.36076512556396251</v>
      </c>
      <c r="F77" s="7">
        <v>8.4745778886208321E-4</v>
      </c>
      <c r="G77" s="7">
        <v>-2.0614504439610659E-2</v>
      </c>
      <c r="H77" s="7">
        <v>1.5564202462612333</v>
      </c>
      <c r="I77" s="7">
        <v>-1.1079303669656732E-4</v>
      </c>
      <c r="J77" s="9" t="s">
        <v>31</v>
      </c>
      <c r="K77" s="7" t="s">
        <v>48</v>
      </c>
      <c r="L77" s="5">
        <v>3</v>
      </c>
      <c r="M77" s="15">
        <f>P77</f>
        <v>0.05</v>
      </c>
      <c r="N77" s="5"/>
      <c r="O77" s="7"/>
      <c r="P77" s="9">
        <f>B77</f>
        <v>0.05</v>
      </c>
    </row>
    <row r="78" spans="1:16" x14ac:dyDescent="0.3">
      <c r="A78" s="5">
        <v>0</v>
      </c>
      <c r="B78" s="5">
        <v>0</v>
      </c>
      <c r="C78" s="5">
        <v>10</v>
      </c>
      <c r="D78" s="7">
        <f t="shared" si="1"/>
        <v>0.1</v>
      </c>
      <c r="E78" s="7">
        <v>0.38688096007870404</v>
      </c>
      <c r="F78" s="7">
        <v>7.2713994823749442E-3</v>
      </c>
      <c r="G78" s="7">
        <v>8.8478137161128623E-2</v>
      </c>
      <c r="H78" s="7">
        <v>1.5325672264533532</v>
      </c>
      <c r="I78" s="7">
        <v>1.2338784790460119E-3</v>
      </c>
      <c r="J78" s="9" t="s">
        <v>0</v>
      </c>
      <c r="K78" s="7" t="s">
        <v>48</v>
      </c>
      <c r="L78" s="5">
        <v>4</v>
      </c>
      <c r="M78" s="15">
        <f>B78*0.2856</f>
        <v>0</v>
      </c>
      <c r="N78" s="5" t="s">
        <v>50</v>
      </c>
      <c r="O78" s="16" t="s">
        <v>40</v>
      </c>
      <c r="P78" s="9">
        <f>B78*0.53</f>
        <v>0</v>
      </c>
    </row>
    <row r="79" spans="1:16" x14ac:dyDescent="0.3">
      <c r="A79" s="5">
        <v>14.2</v>
      </c>
      <c r="B79" s="5">
        <v>14.2</v>
      </c>
      <c r="C79" s="5">
        <v>17.5</v>
      </c>
      <c r="D79" s="7">
        <f t="shared" si="1"/>
        <v>0.17499999999999999</v>
      </c>
      <c r="E79" s="7">
        <v>1.6302323339335314</v>
      </c>
      <c r="F79" s="7">
        <v>0.22673113730404926</v>
      </c>
      <c r="G79" s="7">
        <v>0.51635066169753419</v>
      </c>
      <c r="H79" s="7">
        <v>76.92307692307692</v>
      </c>
      <c r="I79" s="7">
        <v>1.1191099358508698E-2</v>
      </c>
      <c r="J79" s="9" t="s">
        <v>0</v>
      </c>
      <c r="K79" s="7" t="s">
        <v>48</v>
      </c>
      <c r="L79" s="5">
        <v>4</v>
      </c>
      <c r="M79" s="15">
        <f>B79*0.2856</f>
        <v>4.0555200000000005</v>
      </c>
      <c r="N79" s="5"/>
      <c r="O79" s="7"/>
      <c r="P79" s="9">
        <f>B79*0.53</f>
        <v>7.5259999999999998</v>
      </c>
    </row>
    <row r="80" spans="1:16" x14ac:dyDescent="0.3">
      <c r="A80" s="5">
        <v>18.899999999999999</v>
      </c>
      <c r="B80" s="5">
        <v>18.899999999999999</v>
      </c>
      <c r="C80" s="5">
        <v>25</v>
      </c>
      <c r="D80" s="7">
        <f t="shared" si="1"/>
        <v>0.25</v>
      </c>
      <c r="E80" s="7">
        <v>1.9730866622270267</v>
      </c>
      <c r="F80" s="7">
        <v>0.31298839402708667</v>
      </c>
      <c r="G80" s="7">
        <v>0.69045106488625718</v>
      </c>
      <c r="H80" s="7">
        <v>142.85714285714286</v>
      </c>
      <c r="I80" s="7">
        <v>1.6823651811085215E-2</v>
      </c>
      <c r="J80" s="9" t="s">
        <v>0</v>
      </c>
      <c r="K80" s="7" t="s">
        <v>48</v>
      </c>
      <c r="L80" s="5">
        <v>4</v>
      </c>
      <c r="M80" s="15">
        <f>B80*0.2856</f>
        <v>5.3978400000000004</v>
      </c>
      <c r="N80" s="5"/>
      <c r="O80" s="7"/>
      <c r="P80" s="9">
        <f>B80*0.53</f>
        <v>10.016999999999999</v>
      </c>
    </row>
    <row r="81" spans="1:16" x14ac:dyDescent="0.3">
      <c r="A81" s="5">
        <v>9.5</v>
      </c>
      <c r="B81" s="5">
        <v>9.5</v>
      </c>
      <c r="C81" s="5">
        <v>10</v>
      </c>
      <c r="D81" s="7">
        <f t="shared" si="1"/>
        <v>0.1</v>
      </c>
      <c r="E81" s="7">
        <v>1.1795966077647291</v>
      </c>
      <c r="F81" s="7">
        <v>0.10368900791052542</v>
      </c>
      <c r="G81" s="7">
        <v>0.25146165005336518</v>
      </c>
      <c r="H81" s="7">
        <v>30.303030303030301</v>
      </c>
      <c r="I81" s="7">
        <v>7.5493083427747298E-3</v>
      </c>
      <c r="J81" s="9" t="s">
        <v>0</v>
      </c>
      <c r="K81" s="7" t="s">
        <v>48</v>
      </c>
      <c r="L81" s="5">
        <v>4</v>
      </c>
      <c r="M81" s="15">
        <f>B81*0.2856</f>
        <v>2.7132000000000001</v>
      </c>
      <c r="N81" s="5"/>
      <c r="O81" s="7"/>
      <c r="P81" s="9">
        <f>B81*0.53</f>
        <v>5.0350000000000001</v>
      </c>
    </row>
    <row r="82" spans="1:16" x14ac:dyDescent="0.3">
      <c r="A82" s="5">
        <v>4.7</v>
      </c>
      <c r="B82" s="5">
        <v>4.7</v>
      </c>
      <c r="C82" s="5">
        <v>17.5</v>
      </c>
      <c r="D82" s="7">
        <f t="shared" si="1"/>
        <v>0.17499999999999999</v>
      </c>
      <c r="E82" s="7">
        <v>0.82155591231133052</v>
      </c>
      <c r="F82" s="7">
        <v>4.559248822572512E-2</v>
      </c>
      <c r="G82" s="7">
        <v>0.20023401301156518</v>
      </c>
      <c r="H82" s="7">
        <v>17.241379310344826</v>
      </c>
      <c r="I82" s="7">
        <v>5.4874103647222262E-3</v>
      </c>
      <c r="J82" s="9" t="s">
        <v>0</v>
      </c>
      <c r="K82" s="7" t="s">
        <v>48</v>
      </c>
      <c r="L82" s="5">
        <v>4</v>
      </c>
      <c r="M82" s="15">
        <f>B82*0.2856</f>
        <v>1.3423200000000002</v>
      </c>
      <c r="N82" s="5"/>
      <c r="O82" s="7"/>
      <c r="P82" s="9">
        <f>B82*0.53</f>
        <v>2.4910000000000001</v>
      </c>
    </row>
    <row r="83" spans="1:16" x14ac:dyDescent="0.3">
      <c r="A83" s="5">
        <v>4.7</v>
      </c>
      <c r="B83" s="5">
        <v>4.7</v>
      </c>
      <c r="C83" s="5">
        <v>25</v>
      </c>
      <c r="D83" s="7">
        <f t="shared" si="1"/>
        <v>0.25</v>
      </c>
      <c r="E83" s="7">
        <v>0.897243564646659</v>
      </c>
      <c r="F83" s="7">
        <v>6.143794522356949E-2</v>
      </c>
      <c r="G83" s="7">
        <v>0.27499888583452536</v>
      </c>
      <c r="H83" s="7">
        <v>19.6078431372549</v>
      </c>
      <c r="I83" s="7">
        <v>7.1205748433838811E-3</v>
      </c>
      <c r="J83" s="9" t="s">
        <v>0</v>
      </c>
      <c r="K83" s="7" t="s">
        <v>48</v>
      </c>
      <c r="L83" s="5">
        <v>4</v>
      </c>
      <c r="M83" s="15">
        <f>B83*0.2856</f>
        <v>1.3423200000000002</v>
      </c>
      <c r="N83" s="5"/>
      <c r="O83" s="7"/>
      <c r="P83" s="9">
        <f>B83*0.53</f>
        <v>2.4910000000000001</v>
      </c>
    </row>
    <row r="84" spans="1:16" x14ac:dyDescent="0.3">
      <c r="A84" s="5">
        <v>9.5</v>
      </c>
      <c r="B84" s="5">
        <v>9.5</v>
      </c>
      <c r="C84" s="5">
        <v>0</v>
      </c>
      <c r="D84" s="7">
        <f t="shared" si="1"/>
        <v>0</v>
      </c>
      <c r="E84" s="7">
        <v>1.0771164979754364</v>
      </c>
      <c r="F84" s="7">
        <v>1.6001901285708393E-2</v>
      </c>
      <c r="G84" s="7">
        <v>4.2546484607234647E-2</v>
      </c>
      <c r="H84" s="7">
        <v>18.691699343488487</v>
      </c>
      <c r="I84" s="7">
        <v>4.2431624008197576E-3</v>
      </c>
      <c r="J84" s="9" t="s">
        <v>0</v>
      </c>
      <c r="K84" s="7" t="s">
        <v>48</v>
      </c>
      <c r="L84" s="5">
        <v>4</v>
      </c>
      <c r="M84" s="15">
        <f>B84*0.2856</f>
        <v>2.7132000000000001</v>
      </c>
      <c r="N84" s="5"/>
      <c r="O84" s="7"/>
      <c r="P84" s="9">
        <f>B84*0.53</f>
        <v>5.0350000000000001</v>
      </c>
    </row>
    <row r="85" spans="1:16" x14ac:dyDescent="0.3">
      <c r="A85" s="5">
        <v>19.8</v>
      </c>
      <c r="B85" s="5">
        <v>19.8</v>
      </c>
      <c r="C85" s="5">
        <v>10</v>
      </c>
      <c r="D85" s="7">
        <f t="shared" si="1"/>
        <v>0.1</v>
      </c>
      <c r="E85" s="7">
        <v>1.8802583021209671</v>
      </c>
      <c r="F85" s="7">
        <v>0.19955678322168885</v>
      </c>
      <c r="G85" s="7">
        <v>0.5073805902313242</v>
      </c>
      <c r="H85" s="7">
        <v>60.606049272703657</v>
      </c>
      <c r="I85" s="7">
        <v>1.2627630474832299E-2</v>
      </c>
      <c r="J85" s="9" t="s">
        <v>0</v>
      </c>
      <c r="K85" s="7" t="s">
        <v>48</v>
      </c>
      <c r="L85" s="5">
        <v>4</v>
      </c>
      <c r="M85" s="15">
        <f>B85*0.2856</f>
        <v>5.6548800000000004</v>
      </c>
      <c r="N85" s="5"/>
      <c r="O85" s="7"/>
      <c r="P85" s="9">
        <f>B85*0.53</f>
        <v>10.494000000000002</v>
      </c>
    </row>
    <row r="86" spans="1:16" x14ac:dyDescent="0.3">
      <c r="A86" s="5">
        <v>9.5</v>
      </c>
      <c r="B86" s="5">
        <v>9.5</v>
      </c>
      <c r="C86" s="5">
        <v>17.5</v>
      </c>
      <c r="D86" s="7">
        <f t="shared" si="1"/>
        <v>0.17499999999999999</v>
      </c>
      <c r="E86" s="7">
        <v>1.2367742284114616</v>
      </c>
      <c r="F86" s="7">
        <v>0.1342220014405206</v>
      </c>
      <c r="G86" s="7">
        <v>0.34529084303338886</v>
      </c>
      <c r="H86" s="7">
        <v>41.666666666666657</v>
      </c>
      <c r="I86" s="7">
        <v>9.6596010809198093E-3</v>
      </c>
      <c r="J86" s="9" t="s">
        <v>0</v>
      </c>
      <c r="K86" s="7" t="s">
        <v>48</v>
      </c>
      <c r="L86" s="5">
        <v>4</v>
      </c>
      <c r="M86" s="15">
        <f>B86*0.2856</f>
        <v>2.7132000000000001</v>
      </c>
      <c r="N86" s="5"/>
      <c r="O86" s="7"/>
      <c r="P86" s="9">
        <f>B86*0.53</f>
        <v>5.0350000000000001</v>
      </c>
    </row>
    <row r="87" spans="1:16" x14ac:dyDescent="0.3">
      <c r="A87" s="5">
        <v>6.6</v>
      </c>
      <c r="B87" s="5">
        <v>6.6</v>
      </c>
      <c r="C87" s="5">
        <v>25</v>
      </c>
      <c r="D87" s="7">
        <f t="shared" si="1"/>
        <v>0.25</v>
      </c>
      <c r="E87" s="7">
        <v>1.0667699915974886</v>
      </c>
      <c r="F87" s="7">
        <v>9.1979894839824689E-2</v>
      </c>
      <c r="G87" s="7">
        <v>0.31590875414681996</v>
      </c>
      <c r="H87" s="7">
        <v>31.25</v>
      </c>
      <c r="I87" s="7">
        <v>9.3981302746772716E-3</v>
      </c>
      <c r="J87" s="9" t="s">
        <v>0</v>
      </c>
      <c r="K87" s="7" t="s">
        <v>48</v>
      </c>
      <c r="L87" s="5">
        <v>4</v>
      </c>
      <c r="M87" s="15">
        <f>B87*0.2856</f>
        <v>1.88496</v>
      </c>
      <c r="N87" s="5"/>
      <c r="O87" s="7"/>
      <c r="P87" s="9">
        <f>B87*0.53</f>
        <v>3.4979999999999998</v>
      </c>
    </row>
    <row r="88" spans="1:16" x14ac:dyDescent="0.3">
      <c r="A88" s="5">
        <v>18.899999999999999</v>
      </c>
      <c r="B88" s="5">
        <v>18.899999999999999</v>
      </c>
      <c r="C88" s="5">
        <v>0</v>
      </c>
      <c r="D88" s="7">
        <f t="shared" si="1"/>
        <v>0</v>
      </c>
      <c r="E88" s="7">
        <v>1.7668769265541537</v>
      </c>
      <c r="F88" s="7">
        <v>3.3063019747800647E-2</v>
      </c>
      <c r="G88" s="7">
        <v>8.328848291578772E-2</v>
      </c>
      <c r="H88" s="7">
        <v>41.666666666666671</v>
      </c>
      <c r="I88" s="7">
        <v>7.5371654654472764E-3</v>
      </c>
      <c r="J88" s="9" t="s">
        <v>0</v>
      </c>
      <c r="K88" s="7" t="s">
        <v>48</v>
      </c>
      <c r="L88" s="5">
        <v>4</v>
      </c>
      <c r="M88" s="15">
        <f>B88*0.2856</f>
        <v>5.3978400000000004</v>
      </c>
      <c r="N88" s="5"/>
      <c r="O88" s="7"/>
      <c r="P88" s="9">
        <f>B88*0.53</f>
        <v>10.016999999999999</v>
      </c>
    </row>
    <row r="89" spans="1:16" x14ac:dyDescent="0.3">
      <c r="A89" s="5">
        <v>18.899999999999999</v>
      </c>
      <c r="B89" s="5">
        <v>18.899999999999999</v>
      </c>
      <c r="C89" s="5">
        <v>10</v>
      </c>
      <c r="D89" s="7">
        <f t="shared" si="1"/>
        <v>0.1</v>
      </c>
      <c r="E89" s="7">
        <v>1.9010706774746096</v>
      </c>
      <c r="F89" s="7">
        <v>0.20230513200435921</v>
      </c>
      <c r="G89" s="7">
        <v>0.49329876261763839</v>
      </c>
      <c r="H89" s="7">
        <v>55.55555555555555</v>
      </c>
      <c r="I89" s="7">
        <v>1.4271320688210416E-2</v>
      </c>
      <c r="J89" s="9" t="s">
        <v>0</v>
      </c>
      <c r="K89" s="7" t="s">
        <v>48</v>
      </c>
      <c r="L89" s="5">
        <v>4</v>
      </c>
      <c r="M89" s="15">
        <f>B89*0.2856</f>
        <v>5.3978400000000004</v>
      </c>
      <c r="N89" s="5"/>
      <c r="O89" s="7"/>
      <c r="P89" s="9">
        <f>B89*0.53</f>
        <v>10.016999999999999</v>
      </c>
    </row>
    <row r="90" spans="1:16" x14ac:dyDescent="0.3">
      <c r="A90" s="5">
        <v>0</v>
      </c>
      <c r="B90" s="5">
        <v>0</v>
      </c>
      <c r="C90" s="5">
        <v>10</v>
      </c>
      <c r="D90" s="7">
        <f t="shared" si="1"/>
        <v>0.1</v>
      </c>
      <c r="E90" s="7">
        <v>0.39531380765032609</v>
      </c>
      <c r="F90" s="7">
        <v>6.0225661577198043E-3</v>
      </c>
      <c r="G90" s="7">
        <v>0.10540904651204175</v>
      </c>
      <c r="H90" s="7">
        <v>1.9704423356124714</v>
      </c>
      <c r="I90" s="7">
        <v>2.0169433743008544E-3</v>
      </c>
      <c r="J90" s="9" t="s">
        <v>0</v>
      </c>
      <c r="K90" s="7" t="s">
        <v>48</v>
      </c>
      <c r="L90" s="5">
        <v>4</v>
      </c>
      <c r="M90" s="15">
        <f>B90*0.2856</f>
        <v>0</v>
      </c>
      <c r="N90" s="5"/>
      <c r="O90" s="7"/>
      <c r="P90" s="9">
        <f>B90*0.53</f>
        <v>0</v>
      </c>
    </row>
    <row r="91" spans="1:16" x14ac:dyDescent="0.3">
      <c r="A91" s="5">
        <v>6.6</v>
      </c>
      <c r="B91" s="5">
        <v>6.6</v>
      </c>
      <c r="C91" s="5">
        <v>17.5</v>
      </c>
      <c r="D91" s="7">
        <f t="shared" si="1"/>
        <v>0.17499999999999999</v>
      </c>
      <c r="E91" s="7">
        <v>0.99550526081540824</v>
      </c>
      <c r="F91" s="7">
        <v>7.2996282605071877E-2</v>
      </c>
      <c r="G91" s="7">
        <v>0.24536605673566136</v>
      </c>
      <c r="H91" s="7">
        <v>24.390243902439025</v>
      </c>
      <c r="I91" s="7">
        <v>7.3378079528387749E-3</v>
      </c>
      <c r="J91" s="9" t="s">
        <v>0</v>
      </c>
      <c r="K91" s="7" t="s">
        <v>48</v>
      </c>
      <c r="L91" s="5">
        <v>4</v>
      </c>
      <c r="M91" s="15">
        <f>B91*0.2856</f>
        <v>1.88496</v>
      </c>
      <c r="N91" s="5"/>
      <c r="O91" s="7"/>
      <c r="P91" s="9">
        <f>B91*0.53</f>
        <v>3.4979999999999998</v>
      </c>
    </row>
    <row r="92" spans="1:16" x14ac:dyDescent="0.3">
      <c r="A92" s="5">
        <v>4.7</v>
      </c>
      <c r="B92" s="5">
        <v>4.7</v>
      </c>
      <c r="C92" s="5">
        <v>0</v>
      </c>
      <c r="D92" s="7">
        <f t="shared" si="1"/>
        <v>0</v>
      </c>
      <c r="E92" s="7">
        <v>0.74262999012325781</v>
      </c>
      <c r="F92" s="7">
        <v>9.3162425037036298E-3</v>
      </c>
      <c r="G92" s="7">
        <v>2.5560626504357753E-2</v>
      </c>
      <c r="H92" s="7">
        <v>9.6617961975514746</v>
      </c>
      <c r="I92" s="7">
        <v>2.8599451824679462E-3</v>
      </c>
      <c r="J92" s="9" t="s">
        <v>0</v>
      </c>
      <c r="K92" s="7" t="s">
        <v>48</v>
      </c>
      <c r="L92" s="5">
        <v>4</v>
      </c>
      <c r="M92" s="15">
        <f>B92*0.2856</f>
        <v>1.3423200000000002</v>
      </c>
      <c r="N92" s="5"/>
      <c r="O92" s="7"/>
      <c r="P92" s="9">
        <f>B92*0.53</f>
        <v>2.4910000000000001</v>
      </c>
    </row>
    <row r="93" spans="1:16" x14ac:dyDescent="0.3">
      <c r="A93" s="5">
        <v>0</v>
      </c>
      <c r="B93" s="5">
        <v>0</v>
      </c>
      <c r="C93" s="5">
        <v>17.5</v>
      </c>
      <c r="D93" s="7">
        <f t="shared" si="1"/>
        <v>0.17499999999999999</v>
      </c>
      <c r="E93" s="7">
        <v>0.41589311133106927</v>
      </c>
      <c r="F93" s="7">
        <v>9.6534437948122068E-3</v>
      </c>
      <c r="G93" s="7">
        <v>0.13061023024661633</v>
      </c>
      <c r="H93" s="7">
        <v>2.3668637389943474</v>
      </c>
      <c r="I93" s="7">
        <v>1.8331114140609402E-3</v>
      </c>
      <c r="J93" s="9" t="s">
        <v>0</v>
      </c>
      <c r="K93" s="7" t="s">
        <v>48</v>
      </c>
      <c r="L93" s="5">
        <v>4</v>
      </c>
      <c r="M93" s="15">
        <f>B93*0.2856</f>
        <v>0</v>
      </c>
      <c r="N93" s="5"/>
      <c r="O93" s="7"/>
      <c r="P93" s="9">
        <f>B93*0.53</f>
        <v>0</v>
      </c>
    </row>
    <row r="94" spans="1:16" x14ac:dyDescent="0.3">
      <c r="A94" s="5">
        <v>9.5</v>
      </c>
      <c r="B94" s="5">
        <v>9.5</v>
      </c>
      <c r="C94" s="5">
        <v>25</v>
      </c>
      <c r="D94" s="7">
        <f t="shared" si="1"/>
        <v>0.25</v>
      </c>
      <c r="E94" s="7">
        <v>1.2971073814402694</v>
      </c>
      <c r="F94" s="7">
        <v>0.14862645014482834</v>
      </c>
      <c r="G94" s="7">
        <v>0.36006904839740728</v>
      </c>
      <c r="H94" s="7">
        <v>50.000000000000007</v>
      </c>
      <c r="I94" s="7">
        <v>1.0107350497167919E-2</v>
      </c>
      <c r="J94" s="9" t="s">
        <v>0</v>
      </c>
      <c r="K94" s="7" t="s">
        <v>48</v>
      </c>
      <c r="L94" s="5">
        <v>4</v>
      </c>
      <c r="M94" s="15">
        <f>B94*0.2856</f>
        <v>2.7132000000000001</v>
      </c>
      <c r="N94" s="5"/>
      <c r="O94" s="7"/>
      <c r="P94" s="9">
        <f>B94*0.53</f>
        <v>5.0350000000000001</v>
      </c>
    </row>
    <row r="95" spans="1:16" x14ac:dyDescent="0.3">
      <c r="A95" s="5">
        <v>14.2</v>
      </c>
      <c r="B95" s="5">
        <v>14.2</v>
      </c>
      <c r="C95" s="5">
        <v>0</v>
      </c>
      <c r="D95" s="7">
        <f t="shared" si="1"/>
        <v>0</v>
      </c>
      <c r="E95" s="7">
        <v>1.4874975095913625</v>
      </c>
      <c r="F95" s="7">
        <v>2.6402886464862399E-2</v>
      </c>
      <c r="G95" s="7">
        <v>7.675574322333012E-2</v>
      </c>
      <c r="H95" s="7">
        <v>29.411764705882351</v>
      </c>
      <c r="I95" s="7">
        <v>5.8978851008621366E-3</v>
      </c>
      <c r="J95" s="9" t="s">
        <v>0</v>
      </c>
      <c r="K95" s="7" t="s">
        <v>48</v>
      </c>
      <c r="L95" s="5">
        <v>4</v>
      </c>
      <c r="M95" s="15">
        <f>B95*0.2856</f>
        <v>4.0555200000000005</v>
      </c>
      <c r="N95" s="5"/>
      <c r="O95" s="7"/>
      <c r="P95" s="9">
        <f>B95*0.53</f>
        <v>7.5259999999999998</v>
      </c>
    </row>
    <row r="96" spans="1:16" x14ac:dyDescent="0.3">
      <c r="A96" s="5">
        <v>18.899999999999999</v>
      </c>
      <c r="B96" s="5">
        <v>18.899999999999999</v>
      </c>
      <c r="C96" s="5">
        <v>17.5</v>
      </c>
      <c r="D96" s="7">
        <f t="shared" si="1"/>
        <v>0.17499999999999999</v>
      </c>
      <c r="E96" s="7">
        <v>1.9397410759121803</v>
      </c>
      <c r="F96" s="7">
        <v>0.25922173914432622</v>
      </c>
      <c r="G96" s="7">
        <v>0.61743610139730154</v>
      </c>
      <c r="H96" s="7">
        <v>95.238095238095255</v>
      </c>
      <c r="I96" s="7">
        <v>1.6007859779927289E-2</v>
      </c>
      <c r="J96" s="9" t="s">
        <v>0</v>
      </c>
      <c r="K96" s="7" t="s">
        <v>48</v>
      </c>
      <c r="L96" s="5">
        <v>4</v>
      </c>
      <c r="M96" s="15">
        <f>B96*0.2856</f>
        <v>5.3978400000000004</v>
      </c>
      <c r="N96" s="5"/>
      <c r="O96" s="7"/>
      <c r="P96" s="9">
        <f>B96*0.53</f>
        <v>10.016999999999999</v>
      </c>
    </row>
    <row r="97" spans="1:16" x14ac:dyDescent="0.3">
      <c r="A97" s="5">
        <v>14.2</v>
      </c>
      <c r="B97" s="5">
        <v>14.2</v>
      </c>
      <c r="C97" s="5">
        <v>25</v>
      </c>
      <c r="D97" s="7">
        <f t="shared" si="1"/>
        <v>0.25</v>
      </c>
      <c r="E97" s="7">
        <v>1.6936980875832701</v>
      </c>
      <c r="F97" s="7">
        <v>0.25580356502976254</v>
      </c>
      <c r="G97" s="7">
        <v>0.61269909879494389</v>
      </c>
      <c r="H97" s="7">
        <v>83.333333333333329</v>
      </c>
      <c r="I97" s="7">
        <v>1.5691904878222397E-2</v>
      </c>
      <c r="J97" s="9" t="s">
        <v>0</v>
      </c>
      <c r="K97" s="7" t="s">
        <v>48</v>
      </c>
      <c r="L97" s="5">
        <v>4</v>
      </c>
      <c r="M97" s="15">
        <f>B97*0.2856</f>
        <v>4.0555200000000005</v>
      </c>
      <c r="N97" s="5"/>
      <c r="O97" s="7"/>
      <c r="P97" s="9">
        <f>B97*0.53</f>
        <v>7.5259999999999998</v>
      </c>
    </row>
    <row r="98" spans="1:16" x14ac:dyDescent="0.3">
      <c r="A98" s="5">
        <v>6.6</v>
      </c>
      <c r="B98" s="5">
        <v>6.6</v>
      </c>
      <c r="C98" s="5">
        <v>0</v>
      </c>
      <c r="D98" s="7">
        <f t="shared" si="1"/>
        <v>0</v>
      </c>
      <c r="E98" s="7">
        <v>0.84932719956994607</v>
      </c>
      <c r="F98" s="7">
        <v>1.2557352304825919E-2</v>
      </c>
      <c r="G98" s="7">
        <v>-1.3981042127904297E-2</v>
      </c>
      <c r="H98" s="7">
        <v>13.071866435186886</v>
      </c>
      <c r="I98" s="7">
        <v>2.9754448063034657E-3</v>
      </c>
      <c r="J98" s="9" t="s">
        <v>0</v>
      </c>
      <c r="K98" s="7" t="s">
        <v>48</v>
      </c>
      <c r="L98" s="5">
        <v>4</v>
      </c>
      <c r="M98" s="15">
        <f>B98*0.2856</f>
        <v>1.88496</v>
      </c>
      <c r="N98" s="5"/>
      <c r="O98" s="7"/>
      <c r="P98" s="9">
        <f>B98*0.53</f>
        <v>3.4979999999999998</v>
      </c>
    </row>
    <row r="99" spans="1:16" x14ac:dyDescent="0.3">
      <c r="A99" s="5">
        <v>4.7</v>
      </c>
      <c r="B99" s="5">
        <v>4.7</v>
      </c>
      <c r="C99" s="5">
        <v>10</v>
      </c>
      <c r="D99" s="7">
        <f t="shared" si="1"/>
        <v>0.1</v>
      </c>
      <c r="E99" s="7">
        <v>0.79035027806058933</v>
      </c>
      <c r="F99" s="7">
        <v>3.8773971939752641E-2</v>
      </c>
      <c r="G99" s="7">
        <v>0.1233446399035476</v>
      </c>
      <c r="H99" s="7">
        <v>13.888888888888888</v>
      </c>
      <c r="I99" s="7">
        <v>5.0747733863575444E-3</v>
      </c>
      <c r="J99" s="9" t="s">
        <v>0</v>
      </c>
      <c r="K99" s="7" t="s">
        <v>48</v>
      </c>
      <c r="L99" s="5">
        <v>4</v>
      </c>
      <c r="M99" s="15">
        <f>B99*0.2856</f>
        <v>1.3423200000000002</v>
      </c>
      <c r="N99" s="5"/>
      <c r="O99" s="7"/>
      <c r="P99" s="9">
        <f>B99*0.53</f>
        <v>2.4910000000000001</v>
      </c>
    </row>
    <row r="100" spans="1:16" x14ac:dyDescent="0.3">
      <c r="A100" s="5">
        <v>6.6</v>
      </c>
      <c r="B100" s="5">
        <v>6.6</v>
      </c>
      <c r="C100" s="5">
        <v>10</v>
      </c>
      <c r="D100" s="7">
        <f t="shared" si="1"/>
        <v>0.1</v>
      </c>
      <c r="E100" s="7">
        <v>0.91594419695774754</v>
      </c>
      <c r="F100" s="7">
        <v>7.151934060546522E-2</v>
      </c>
      <c r="G100" s="7">
        <v>0.2005519856782626</v>
      </c>
      <c r="H100" s="7">
        <v>14.814632332051904</v>
      </c>
      <c r="I100" s="7">
        <v>5.9253994137320291E-3</v>
      </c>
      <c r="J100" s="9" t="s">
        <v>0</v>
      </c>
      <c r="K100" s="7" t="s">
        <v>48</v>
      </c>
      <c r="L100" s="5">
        <v>4</v>
      </c>
      <c r="M100" s="15">
        <f>B100*0.2856</f>
        <v>1.88496</v>
      </c>
      <c r="N100" s="5"/>
      <c r="O100" s="7"/>
      <c r="P100" s="9">
        <f>B100*0.53</f>
        <v>3.4979999999999998</v>
      </c>
    </row>
    <row r="101" spans="1:16" x14ac:dyDescent="0.3">
      <c r="A101" s="5">
        <v>6.6</v>
      </c>
      <c r="B101" s="5">
        <v>6.6</v>
      </c>
      <c r="C101" s="5">
        <v>0</v>
      </c>
      <c r="D101" s="7">
        <f t="shared" si="1"/>
        <v>0</v>
      </c>
      <c r="E101" s="7">
        <v>0.81034764034143503</v>
      </c>
      <c r="F101" s="7">
        <v>1.176102868818169E-2</v>
      </c>
      <c r="G101" s="7">
        <v>4.5165055710204571E-3</v>
      </c>
      <c r="H101" s="7">
        <v>13.333333333333332</v>
      </c>
      <c r="I101" s="7">
        <v>2.5657269958091894E-3</v>
      </c>
      <c r="J101" s="9" t="s">
        <v>0</v>
      </c>
      <c r="K101" s="7" t="s">
        <v>48</v>
      </c>
      <c r="L101" s="5">
        <v>4</v>
      </c>
      <c r="M101" s="15">
        <f>B101*0.2856</f>
        <v>1.88496</v>
      </c>
      <c r="N101" s="5"/>
      <c r="O101" s="7"/>
      <c r="P101" s="9">
        <f>B101*0.53</f>
        <v>3.4979999999999998</v>
      </c>
    </row>
    <row r="102" spans="1:16" x14ac:dyDescent="0.3">
      <c r="A102" s="5">
        <v>0</v>
      </c>
      <c r="B102" s="5">
        <v>0</v>
      </c>
      <c r="C102" s="5">
        <v>25</v>
      </c>
      <c r="D102" s="7">
        <f t="shared" si="1"/>
        <v>0.25</v>
      </c>
      <c r="E102" s="7">
        <v>0.43116200025682733</v>
      </c>
      <c r="F102" s="7">
        <v>1.3886011600633734E-2</v>
      </c>
      <c r="G102" s="7">
        <v>0.15278269013458812</v>
      </c>
      <c r="H102" s="7">
        <v>3.0534383728468661</v>
      </c>
      <c r="I102" s="7">
        <v>1.7506737931553291E-3</v>
      </c>
      <c r="J102" s="9" t="s">
        <v>0</v>
      </c>
      <c r="K102" s="7" t="s">
        <v>48</v>
      </c>
      <c r="L102" s="5">
        <v>4</v>
      </c>
      <c r="M102" s="15">
        <f>B102*0.2856</f>
        <v>0</v>
      </c>
      <c r="N102" s="5"/>
      <c r="O102" s="7"/>
      <c r="P102" s="9">
        <f>B102*0.53</f>
        <v>0</v>
      </c>
    </row>
    <row r="103" spans="1:16" x14ac:dyDescent="0.3">
      <c r="A103" s="5">
        <v>4.7</v>
      </c>
      <c r="B103" s="5">
        <v>4.7</v>
      </c>
      <c r="C103" s="5">
        <v>17.5</v>
      </c>
      <c r="D103" s="7">
        <f t="shared" si="1"/>
        <v>0.17499999999999999</v>
      </c>
      <c r="E103" s="7">
        <v>0.83389445031389797</v>
      </c>
      <c r="F103" s="7">
        <v>4.3829414123465769E-2</v>
      </c>
      <c r="G103" s="7">
        <v>0.20939742427552133</v>
      </c>
      <c r="H103" s="7">
        <v>16.129032258064516</v>
      </c>
      <c r="I103" s="7">
        <v>5.9999696059839444E-3</v>
      </c>
      <c r="J103" s="9" t="s">
        <v>0</v>
      </c>
      <c r="K103" s="7" t="s">
        <v>48</v>
      </c>
      <c r="L103" s="5">
        <v>4</v>
      </c>
      <c r="M103" s="15">
        <f>B103*0.2856</f>
        <v>1.3423200000000002</v>
      </c>
      <c r="N103" s="5"/>
      <c r="O103" s="7"/>
      <c r="P103" s="9">
        <f>B103*0.53</f>
        <v>2.4910000000000001</v>
      </c>
    </row>
    <row r="104" spans="1:16" x14ac:dyDescent="0.3">
      <c r="A104" s="5">
        <v>9.5</v>
      </c>
      <c r="B104" s="5">
        <v>9.5</v>
      </c>
      <c r="C104" s="5">
        <v>25</v>
      </c>
      <c r="D104" s="7">
        <f t="shared" si="1"/>
        <v>0.25</v>
      </c>
      <c r="E104" s="7">
        <v>1.312001922215464</v>
      </c>
      <c r="F104" s="7">
        <v>0.15052785752145686</v>
      </c>
      <c r="G104" s="7">
        <v>0.36963490899906692</v>
      </c>
      <c r="H104" s="7">
        <v>45.454545454545467</v>
      </c>
      <c r="I104" s="7">
        <v>1.1052556034672957E-2</v>
      </c>
      <c r="J104" s="9" t="s">
        <v>0</v>
      </c>
      <c r="K104" s="7" t="s">
        <v>48</v>
      </c>
      <c r="L104" s="5">
        <v>4</v>
      </c>
      <c r="M104" s="15">
        <f>B104*0.2856</f>
        <v>2.7132000000000001</v>
      </c>
      <c r="N104" s="5"/>
      <c r="O104" s="7"/>
      <c r="P104" s="9">
        <f>B104*0.53</f>
        <v>5.0350000000000001</v>
      </c>
    </row>
    <row r="105" spans="1:16" x14ac:dyDescent="0.3">
      <c r="A105" s="5">
        <v>14.2</v>
      </c>
      <c r="B105" s="5">
        <v>14.2</v>
      </c>
      <c r="C105" s="5">
        <v>10</v>
      </c>
      <c r="D105" s="7">
        <f t="shared" si="1"/>
        <v>0.1</v>
      </c>
      <c r="E105" s="7">
        <v>1.5679271684282001</v>
      </c>
      <c r="F105" s="7">
        <v>0.19560085957123541</v>
      </c>
      <c r="G105" s="7">
        <v>0.45430882032628384</v>
      </c>
      <c r="H105" s="7">
        <v>45.454545454545467</v>
      </c>
      <c r="I105" s="7">
        <v>1.1430873571696032E-2</v>
      </c>
      <c r="J105" s="9" t="s">
        <v>0</v>
      </c>
      <c r="K105" s="7" t="s">
        <v>48</v>
      </c>
      <c r="L105" s="5">
        <v>4</v>
      </c>
      <c r="M105" s="15">
        <f>B105*0.2856</f>
        <v>4.0555200000000005</v>
      </c>
      <c r="N105" s="5"/>
      <c r="O105" s="7"/>
      <c r="P105" s="9">
        <f>B105*0.53</f>
        <v>7.5259999999999998</v>
      </c>
    </row>
    <row r="106" spans="1:16" x14ac:dyDescent="0.3">
      <c r="A106" s="5">
        <v>14.2</v>
      </c>
      <c r="B106" s="5">
        <v>14.2</v>
      </c>
      <c r="C106" s="5">
        <v>17.5</v>
      </c>
      <c r="D106" s="7">
        <f t="shared" si="1"/>
        <v>0.17499999999999999</v>
      </c>
      <c r="E106" s="7">
        <v>1.4315040427738996</v>
      </c>
      <c r="F106" s="7">
        <v>0.21349089701720536</v>
      </c>
      <c r="G106" s="7">
        <v>0.53519757739991869</v>
      </c>
      <c r="H106" s="7">
        <v>76.92307692307692</v>
      </c>
      <c r="I106" s="7">
        <v>6.7838295638889892E-3</v>
      </c>
      <c r="J106" s="9" t="s">
        <v>0</v>
      </c>
      <c r="K106" s="7" t="s">
        <v>47</v>
      </c>
      <c r="L106" s="5">
        <v>5</v>
      </c>
      <c r="M106" s="15">
        <f>B106*0.2856</f>
        <v>4.0555200000000005</v>
      </c>
      <c r="N106" s="5" t="s">
        <v>13</v>
      </c>
      <c r="O106" s="16" t="s">
        <v>20</v>
      </c>
      <c r="P106" s="9">
        <f>B106*0.53</f>
        <v>7.5259999999999998</v>
      </c>
    </row>
    <row r="107" spans="1:16" x14ac:dyDescent="0.3">
      <c r="A107" s="5">
        <v>4.7</v>
      </c>
      <c r="B107" s="5">
        <v>4.7</v>
      </c>
      <c r="C107" s="5">
        <v>0</v>
      </c>
      <c r="D107" s="7">
        <f t="shared" si="1"/>
        <v>0</v>
      </c>
      <c r="E107" s="7">
        <v>0.64863474233836904</v>
      </c>
      <c r="F107" s="7">
        <v>8.9570533565439103E-3</v>
      </c>
      <c r="G107" s="7">
        <v>4.6109398492539255E-2</v>
      </c>
      <c r="H107" s="7">
        <v>9.7559375429650714</v>
      </c>
      <c r="I107" s="7">
        <v>1.862230235262434E-3</v>
      </c>
      <c r="J107" s="9" t="s">
        <v>0</v>
      </c>
      <c r="K107" s="7" t="s">
        <v>47</v>
      </c>
      <c r="L107" s="5">
        <v>5</v>
      </c>
      <c r="M107" s="15">
        <f>B107*0.2856</f>
        <v>1.3423200000000002</v>
      </c>
      <c r="N107" s="5"/>
      <c r="O107" s="7"/>
      <c r="P107" s="9">
        <f>B107*0.53</f>
        <v>2.4910000000000001</v>
      </c>
    </row>
    <row r="108" spans="1:16" x14ac:dyDescent="0.3">
      <c r="A108" s="5">
        <v>19</v>
      </c>
      <c r="B108" s="5">
        <v>19</v>
      </c>
      <c r="C108" s="5">
        <v>10</v>
      </c>
      <c r="D108" s="7">
        <f t="shared" si="1"/>
        <v>0.1</v>
      </c>
      <c r="E108" s="7">
        <v>1.7846273990018668</v>
      </c>
      <c r="F108" s="7">
        <v>0.20553610225256591</v>
      </c>
      <c r="G108" s="7">
        <v>0.52997976701664706</v>
      </c>
      <c r="H108" s="7">
        <v>71.428571428571416</v>
      </c>
      <c r="I108" s="7">
        <v>8.5396658532830363E-3</v>
      </c>
      <c r="J108" s="9" t="s">
        <v>0</v>
      </c>
      <c r="K108" s="7" t="s">
        <v>47</v>
      </c>
      <c r="L108" s="5">
        <v>5</v>
      </c>
      <c r="M108" s="15">
        <f>B108*0.2856</f>
        <v>5.4264000000000001</v>
      </c>
      <c r="N108" s="5"/>
      <c r="O108" s="7"/>
      <c r="P108" s="9">
        <f>B108*0.53</f>
        <v>10.07</v>
      </c>
    </row>
    <row r="109" spans="1:16" x14ac:dyDescent="0.3">
      <c r="A109" s="5">
        <v>0</v>
      </c>
      <c r="B109" s="5">
        <v>0</v>
      </c>
      <c r="C109" s="5">
        <v>25</v>
      </c>
      <c r="D109" s="7">
        <f t="shared" si="1"/>
        <v>0.25</v>
      </c>
      <c r="E109" s="7">
        <v>0.35790490114915074</v>
      </c>
      <c r="F109" s="7">
        <v>1.386552111267907E-2</v>
      </c>
      <c r="G109" s="7">
        <v>0.21691584133919151</v>
      </c>
      <c r="H109" s="7">
        <v>4.0080166518991547</v>
      </c>
      <c r="I109" s="7">
        <v>2.371452112834866E-4</v>
      </c>
      <c r="J109" s="9" t="s">
        <v>0</v>
      </c>
      <c r="K109" s="7" t="s">
        <v>47</v>
      </c>
      <c r="L109" s="5">
        <v>5</v>
      </c>
      <c r="M109" s="15">
        <f>B109*0.2856</f>
        <v>0</v>
      </c>
      <c r="N109" s="5"/>
      <c r="O109" s="7"/>
      <c r="P109" s="9">
        <f>B109*0.53</f>
        <v>0</v>
      </c>
    </row>
    <row r="110" spans="1:16" x14ac:dyDescent="0.3">
      <c r="A110" s="5">
        <v>6.6</v>
      </c>
      <c r="B110" s="5">
        <v>6.6</v>
      </c>
      <c r="C110" s="5">
        <v>0</v>
      </c>
      <c r="D110" s="7">
        <f t="shared" si="1"/>
        <v>0</v>
      </c>
      <c r="E110" s="7">
        <v>0.78367739905170353</v>
      </c>
      <c r="F110" s="7">
        <v>1.6876498684359913E-2</v>
      </c>
      <c r="G110" s="7">
        <v>4.5579771504476563E-2</v>
      </c>
      <c r="H110" s="7">
        <v>13.333333333333334</v>
      </c>
      <c r="I110" s="7">
        <v>2.1777170319242749E-3</v>
      </c>
      <c r="J110" s="9" t="s">
        <v>0</v>
      </c>
      <c r="K110" s="7" t="s">
        <v>47</v>
      </c>
      <c r="L110" s="5">
        <v>5</v>
      </c>
      <c r="M110" s="15">
        <f>B110*0.2856</f>
        <v>1.88496</v>
      </c>
      <c r="N110" s="5"/>
      <c r="O110" s="7"/>
      <c r="P110" s="9">
        <f>B110*0.53</f>
        <v>3.4979999999999998</v>
      </c>
    </row>
    <row r="111" spans="1:16" x14ac:dyDescent="0.3">
      <c r="A111" s="5">
        <v>6.6</v>
      </c>
      <c r="B111" s="5">
        <v>6.6</v>
      </c>
      <c r="C111" s="5">
        <v>10</v>
      </c>
      <c r="D111" s="7">
        <f t="shared" si="1"/>
        <v>0.1</v>
      </c>
      <c r="E111" s="7">
        <v>0.82872018570357975</v>
      </c>
      <c r="F111" s="7">
        <v>6.5315548907694684E-2</v>
      </c>
      <c r="G111" s="7">
        <v>0.22738345481990319</v>
      </c>
      <c r="H111" s="7">
        <v>22.222222222222225</v>
      </c>
      <c r="I111" s="7">
        <v>3.4930898799784768E-3</v>
      </c>
      <c r="J111" s="9" t="s">
        <v>0</v>
      </c>
      <c r="K111" s="7" t="s">
        <v>47</v>
      </c>
      <c r="L111" s="5">
        <v>5</v>
      </c>
      <c r="M111" s="15">
        <f>B111*0.2856</f>
        <v>1.88496</v>
      </c>
      <c r="N111" s="5"/>
      <c r="O111" s="7"/>
      <c r="P111" s="9">
        <f>B111*0.53</f>
        <v>3.4979999999999998</v>
      </c>
    </row>
    <row r="112" spans="1:16" x14ac:dyDescent="0.3">
      <c r="A112" s="5">
        <v>9.5</v>
      </c>
      <c r="B112" s="5">
        <v>9.5</v>
      </c>
      <c r="C112" s="5">
        <v>0</v>
      </c>
      <c r="D112" s="7">
        <f t="shared" si="1"/>
        <v>0</v>
      </c>
      <c r="E112" s="7">
        <v>0.98301142234808314</v>
      </c>
      <c r="F112" s="7">
        <v>1.8215616217360994E-2</v>
      </c>
      <c r="G112" s="7">
        <v>0.10851181816251543</v>
      </c>
      <c r="H112" s="7">
        <v>18.867924528301884</v>
      </c>
      <c r="I112" s="7">
        <v>3.7250419490942217E-3</v>
      </c>
      <c r="J112" s="9" t="s">
        <v>0</v>
      </c>
      <c r="K112" s="7" t="s">
        <v>47</v>
      </c>
      <c r="L112" s="5">
        <v>5</v>
      </c>
      <c r="M112" s="15">
        <f>B112*0.2856</f>
        <v>2.7132000000000001</v>
      </c>
      <c r="N112" s="5"/>
      <c r="O112" s="7"/>
      <c r="P112" s="9">
        <f>B112*0.53</f>
        <v>5.0350000000000001</v>
      </c>
    </row>
    <row r="113" spans="1:16" x14ac:dyDescent="0.3">
      <c r="A113" s="5">
        <v>6.6</v>
      </c>
      <c r="B113" s="5">
        <v>6.6</v>
      </c>
      <c r="C113" s="5">
        <v>17.5</v>
      </c>
      <c r="D113" s="7">
        <f t="shared" si="1"/>
        <v>0.17499999999999999</v>
      </c>
      <c r="E113" s="7">
        <v>0.87837412362836909</v>
      </c>
      <c r="F113" s="7">
        <v>7.5323327257137487E-2</v>
      </c>
      <c r="G113" s="7">
        <v>0.30654634487662102</v>
      </c>
      <c r="H113" s="7">
        <v>27.777777777777775</v>
      </c>
      <c r="I113" s="7">
        <v>3.6885865318406173E-3</v>
      </c>
      <c r="J113" s="9" t="s">
        <v>0</v>
      </c>
      <c r="K113" s="7" t="s">
        <v>47</v>
      </c>
      <c r="L113" s="5">
        <v>5</v>
      </c>
      <c r="M113" s="15">
        <f>B113*0.2856</f>
        <v>1.88496</v>
      </c>
      <c r="N113" s="5"/>
      <c r="O113" s="7"/>
      <c r="P113" s="9">
        <f>B113*0.53</f>
        <v>3.4979999999999998</v>
      </c>
    </row>
    <row r="114" spans="1:16" x14ac:dyDescent="0.3">
      <c r="A114" s="5">
        <v>14.2</v>
      </c>
      <c r="B114" s="5">
        <v>14.2</v>
      </c>
      <c r="C114" s="5">
        <v>25</v>
      </c>
      <c r="D114" s="7">
        <f t="shared" si="1"/>
        <v>0.25</v>
      </c>
      <c r="E114" s="7">
        <v>1.5007900256126536</v>
      </c>
      <c r="F114" s="7">
        <v>0.25109169889434624</v>
      </c>
      <c r="G114" s="7">
        <v>0.63735872054079779</v>
      </c>
      <c r="H114" s="7">
        <v>83.333333333333343</v>
      </c>
      <c r="I114" s="7">
        <v>8.5285709002193011E-3</v>
      </c>
      <c r="J114" s="9" t="s">
        <v>0</v>
      </c>
      <c r="K114" s="7" t="s">
        <v>47</v>
      </c>
      <c r="L114" s="5">
        <v>5</v>
      </c>
      <c r="M114" s="15">
        <f>B114*0.2856</f>
        <v>4.0555200000000005</v>
      </c>
      <c r="N114" s="5"/>
      <c r="O114" s="7"/>
      <c r="P114" s="9">
        <f>B114*0.53</f>
        <v>7.5259999999999998</v>
      </c>
    </row>
    <row r="115" spans="1:16" x14ac:dyDescent="0.3">
      <c r="A115" s="5">
        <v>4.7</v>
      </c>
      <c r="B115" s="5">
        <v>4.7</v>
      </c>
      <c r="C115" s="5">
        <v>10</v>
      </c>
      <c r="D115" s="7">
        <f t="shared" si="1"/>
        <v>0.1</v>
      </c>
      <c r="E115" s="7">
        <v>0.67599826619138681</v>
      </c>
      <c r="F115" s="7">
        <v>4.0137222080706289E-2</v>
      </c>
      <c r="G115" s="7">
        <v>0.18600107953298461</v>
      </c>
      <c r="H115" s="7">
        <v>13.513513513513514</v>
      </c>
      <c r="I115" s="7">
        <v>2.461571680166235E-3</v>
      </c>
      <c r="J115" s="9" t="s">
        <v>0</v>
      </c>
      <c r="K115" s="7" t="s">
        <v>47</v>
      </c>
      <c r="L115" s="5">
        <v>5</v>
      </c>
      <c r="M115" s="15">
        <f>B115*0.2856</f>
        <v>1.3423200000000002</v>
      </c>
      <c r="N115" s="5"/>
      <c r="O115" s="7"/>
      <c r="P115" s="9">
        <f>B115*0.53</f>
        <v>2.4910000000000001</v>
      </c>
    </row>
    <row r="116" spans="1:16" x14ac:dyDescent="0.3">
      <c r="A116" s="5">
        <v>19</v>
      </c>
      <c r="B116" s="5">
        <v>19</v>
      </c>
      <c r="C116" s="5">
        <v>25</v>
      </c>
      <c r="D116" s="7">
        <f t="shared" si="1"/>
        <v>0.25</v>
      </c>
      <c r="E116" s="7">
        <v>1.8029756295643191</v>
      </c>
      <c r="F116" s="7">
        <v>0.34125356199702106</v>
      </c>
      <c r="G116" s="7">
        <v>0.7559838238769192</v>
      </c>
      <c r="H116" s="7">
        <v>153.84615384615384</v>
      </c>
      <c r="I116" s="7">
        <v>9.480842020720838E-3</v>
      </c>
      <c r="J116" s="9" t="s">
        <v>0</v>
      </c>
      <c r="K116" s="7" t="s">
        <v>47</v>
      </c>
      <c r="L116" s="5">
        <v>5</v>
      </c>
      <c r="M116" s="15">
        <f>B116*0.2856</f>
        <v>5.4264000000000001</v>
      </c>
      <c r="N116" s="5"/>
      <c r="O116" s="7"/>
      <c r="P116" s="9">
        <f>B116*0.53</f>
        <v>10.07</v>
      </c>
    </row>
    <row r="117" spans="1:16" x14ac:dyDescent="0.3">
      <c r="A117" s="5">
        <v>14.2</v>
      </c>
      <c r="B117" s="5">
        <v>14.2</v>
      </c>
      <c r="C117" s="5">
        <v>17.5</v>
      </c>
      <c r="D117" s="7">
        <f t="shared" si="1"/>
        <v>0.17499999999999999</v>
      </c>
      <c r="E117" s="7">
        <v>1.4303212770485276</v>
      </c>
      <c r="F117" s="7">
        <v>0.20922438442489349</v>
      </c>
      <c r="G117" s="7">
        <v>0.5435867574947697</v>
      </c>
      <c r="H117" s="7">
        <v>76.92307692307692</v>
      </c>
      <c r="I117" s="7">
        <v>7.473701776128501E-3</v>
      </c>
      <c r="J117" s="9" t="s">
        <v>0</v>
      </c>
      <c r="K117" s="7" t="s">
        <v>47</v>
      </c>
      <c r="L117" s="5">
        <v>5</v>
      </c>
      <c r="M117" s="15">
        <f>B117*0.2856</f>
        <v>4.0555200000000005</v>
      </c>
      <c r="N117" s="5"/>
      <c r="O117" s="7"/>
      <c r="P117" s="9">
        <f>B117*0.53</f>
        <v>7.5259999999999998</v>
      </c>
    </row>
    <row r="118" spans="1:16" x14ac:dyDescent="0.3">
      <c r="A118" s="5">
        <v>0</v>
      </c>
      <c r="B118" s="5">
        <v>0</v>
      </c>
      <c r="C118" s="5">
        <v>10</v>
      </c>
      <c r="D118" s="7">
        <f t="shared" si="1"/>
        <v>0.1</v>
      </c>
      <c r="E118" s="7">
        <v>0.32208978911249009</v>
      </c>
      <c r="F118" s="7">
        <v>8.8281170454995207E-3</v>
      </c>
      <c r="G118" s="7">
        <v>0.10272430000442112</v>
      </c>
      <c r="H118" s="7">
        <v>2.4539849320143081</v>
      </c>
      <c r="I118" s="7">
        <v>-2.9142652584373055E-5</v>
      </c>
      <c r="J118" s="9" t="s">
        <v>0</v>
      </c>
      <c r="K118" s="7" t="s">
        <v>47</v>
      </c>
      <c r="L118" s="5">
        <v>5</v>
      </c>
      <c r="M118" s="15">
        <f>B118*0.2856</f>
        <v>0</v>
      </c>
      <c r="N118" s="5"/>
      <c r="O118" s="7"/>
      <c r="P118" s="9">
        <f>B118*0.53</f>
        <v>0</v>
      </c>
    </row>
    <row r="119" spans="1:16" x14ac:dyDescent="0.3">
      <c r="A119" s="5">
        <v>19</v>
      </c>
      <c r="B119" s="5">
        <v>19</v>
      </c>
      <c r="C119" s="5">
        <v>17.5</v>
      </c>
      <c r="D119" s="7">
        <f t="shared" si="1"/>
        <v>0.17499999999999999</v>
      </c>
      <c r="E119" s="7">
        <v>1.81150070942971</v>
      </c>
      <c r="F119" s="7">
        <v>0.26915732667815939</v>
      </c>
      <c r="G119" s="7">
        <v>0.66422505074316418</v>
      </c>
      <c r="H119" s="7">
        <v>100.00000000000001</v>
      </c>
      <c r="I119" s="7">
        <v>1.0992345909814384E-2</v>
      </c>
      <c r="J119" s="9" t="s">
        <v>0</v>
      </c>
      <c r="K119" s="7" t="s">
        <v>47</v>
      </c>
      <c r="L119" s="5">
        <v>5</v>
      </c>
      <c r="M119" s="15">
        <f>B119*0.2856</f>
        <v>5.4264000000000001</v>
      </c>
      <c r="N119" s="5"/>
      <c r="O119" s="7"/>
      <c r="P119" s="9">
        <f>B119*0.53</f>
        <v>10.07</v>
      </c>
    </row>
    <row r="120" spans="1:16" x14ac:dyDescent="0.3">
      <c r="A120" s="5">
        <v>0</v>
      </c>
      <c r="B120" s="5">
        <v>0</v>
      </c>
      <c r="C120" s="5">
        <v>17.5</v>
      </c>
      <c r="D120" s="7">
        <f t="shared" si="1"/>
        <v>0.17499999999999999</v>
      </c>
      <c r="E120" s="7">
        <v>0.33422215926411969</v>
      </c>
      <c r="F120" s="7">
        <v>1.1043143040424756E-2</v>
      </c>
      <c r="G120" s="7">
        <v>0.15386090703244926</v>
      </c>
      <c r="H120" s="7">
        <v>3.2000072223089591</v>
      </c>
      <c r="I120" s="7">
        <v>-1.5833758972064356E-4</v>
      </c>
      <c r="J120" s="9" t="s">
        <v>0</v>
      </c>
      <c r="K120" s="7" t="s">
        <v>47</v>
      </c>
      <c r="L120" s="5">
        <v>5</v>
      </c>
      <c r="M120" s="15">
        <f>B120*0.2856</f>
        <v>0</v>
      </c>
      <c r="N120" s="5"/>
      <c r="O120" s="7"/>
      <c r="P120" s="9">
        <f>B120*0.53</f>
        <v>0</v>
      </c>
    </row>
    <row r="121" spans="1:16" x14ac:dyDescent="0.3">
      <c r="A121" s="5">
        <v>14.2</v>
      </c>
      <c r="B121" s="5">
        <v>14.2</v>
      </c>
      <c r="C121" s="5">
        <v>0</v>
      </c>
      <c r="D121" s="7">
        <f t="shared" si="1"/>
        <v>0</v>
      </c>
      <c r="E121" s="7">
        <v>1.3703622576018049</v>
      </c>
      <c r="F121" s="7">
        <v>2.759806859757748E-2</v>
      </c>
      <c r="G121" s="7">
        <v>0.15369182360353884</v>
      </c>
      <c r="H121" s="7">
        <v>28.369188252452403</v>
      </c>
      <c r="I121" s="7">
        <v>5.908238250538482E-3</v>
      </c>
      <c r="J121" s="9" t="s">
        <v>0</v>
      </c>
      <c r="K121" s="7" t="s">
        <v>47</v>
      </c>
      <c r="L121" s="5">
        <v>5</v>
      </c>
      <c r="M121" s="15">
        <f>B121*0.2856</f>
        <v>4.0555200000000005</v>
      </c>
      <c r="N121" s="5"/>
      <c r="O121" s="7"/>
      <c r="P121" s="9">
        <f>B121*0.53</f>
        <v>7.5259999999999998</v>
      </c>
    </row>
    <row r="122" spans="1:16" x14ac:dyDescent="0.3">
      <c r="A122" s="5">
        <v>4.7</v>
      </c>
      <c r="B122" s="5">
        <v>4.7</v>
      </c>
      <c r="C122" s="5">
        <v>10</v>
      </c>
      <c r="D122" s="7">
        <f t="shared" si="1"/>
        <v>0.1</v>
      </c>
      <c r="E122" s="7">
        <v>0.66471385062368071</v>
      </c>
      <c r="F122" s="7">
        <v>3.9990343912306499E-2</v>
      </c>
      <c r="G122" s="7">
        <v>0.18190274822581209</v>
      </c>
      <c r="H122" s="7">
        <v>14.545379171819665</v>
      </c>
      <c r="I122" s="7">
        <v>2.2775383877917908E-3</v>
      </c>
      <c r="J122" s="9" t="s">
        <v>0</v>
      </c>
      <c r="K122" s="7" t="s">
        <v>47</v>
      </c>
      <c r="L122" s="5">
        <v>5</v>
      </c>
      <c r="M122" s="15">
        <f>B122*0.2856</f>
        <v>1.3423200000000002</v>
      </c>
      <c r="N122" s="5"/>
      <c r="O122" s="7"/>
      <c r="P122" s="9">
        <f>B122*0.53</f>
        <v>2.4910000000000001</v>
      </c>
    </row>
    <row r="123" spans="1:16" x14ac:dyDescent="0.3">
      <c r="A123" s="5">
        <v>9.5</v>
      </c>
      <c r="B123" s="5">
        <v>9.5</v>
      </c>
      <c r="C123" s="5">
        <v>25</v>
      </c>
      <c r="D123" s="7">
        <f t="shared" si="1"/>
        <v>0.25</v>
      </c>
      <c r="E123" s="7">
        <v>1.1022263742910632</v>
      </c>
      <c r="F123" s="7">
        <v>0.14092503298218917</v>
      </c>
      <c r="G123" s="7">
        <v>0.45162190840939476</v>
      </c>
      <c r="H123" s="7">
        <v>52.631578947368432</v>
      </c>
      <c r="I123" s="7">
        <v>5.3983466547015552E-3</v>
      </c>
      <c r="J123" s="9" t="s">
        <v>0</v>
      </c>
      <c r="K123" s="7" t="s">
        <v>47</v>
      </c>
      <c r="L123" s="5">
        <v>5</v>
      </c>
      <c r="M123" s="15">
        <f>B123*0.2856</f>
        <v>2.7132000000000001</v>
      </c>
      <c r="N123" s="5"/>
      <c r="O123" s="7"/>
      <c r="P123" s="9">
        <f>B123*0.53</f>
        <v>5.0350000000000001</v>
      </c>
    </row>
    <row r="124" spans="1:16" x14ac:dyDescent="0.3">
      <c r="A124" s="5">
        <v>14.2</v>
      </c>
      <c r="B124" s="5">
        <v>14.2</v>
      </c>
      <c r="C124" s="5">
        <v>10</v>
      </c>
      <c r="D124" s="7">
        <f t="shared" si="1"/>
        <v>0.1</v>
      </c>
      <c r="E124" s="7">
        <v>1.4356483129146269</v>
      </c>
      <c r="F124" s="7">
        <v>0.16121105638852146</v>
      </c>
      <c r="G124" s="7">
        <v>0.42894814587977637</v>
      </c>
      <c r="H124" s="7">
        <v>47.619047619047606</v>
      </c>
      <c r="I124" s="7">
        <v>8.3535988920929033E-3</v>
      </c>
      <c r="J124" s="9" t="s">
        <v>0</v>
      </c>
      <c r="K124" s="7" t="s">
        <v>47</v>
      </c>
      <c r="L124" s="5">
        <v>5</v>
      </c>
      <c r="M124" s="15">
        <f>B124*0.2856</f>
        <v>4.0555200000000005</v>
      </c>
      <c r="N124" s="5"/>
      <c r="O124" s="7"/>
      <c r="P124" s="9">
        <f>B124*0.53</f>
        <v>7.5259999999999998</v>
      </c>
    </row>
    <row r="125" spans="1:16" x14ac:dyDescent="0.3">
      <c r="A125" s="5">
        <v>4.7</v>
      </c>
      <c r="B125" s="5">
        <v>4.7</v>
      </c>
      <c r="C125" s="5">
        <v>17.5</v>
      </c>
      <c r="D125" s="7">
        <f t="shared" si="1"/>
        <v>0.17499999999999999</v>
      </c>
      <c r="E125" s="7">
        <v>0.70441965081102975</v>
      </c>
      <c r="F125" s="7">
        <v>4.3960899520946797E-2</v>
      </c>
      <c r="G125" s="7">
        <v>0.24762418061384228</v>
      </c>
      <c r="H125" s="7">
        <v>17.543859649122805</v>
      </c>
      <c r="I125" s="7">
        <v>2.7259164400029526E-3</v>
      </c>
      <c r="J125" s="9" t="s">
        <v>0</v>
      </c>
      <c r="K125" s="7" t="s">
        <v>47</v>
      </c>
      <c r="L125" s="5">
        <v>5</v>
      </c>
      <c r="M125" s="15">
        <f>B125*0.2856</f>
        <v>1.3423200000000002</v>
      </c>
      <c r="N125" s="5"/>
      <c r="O125" s="7"/>
      <c r="P125" s="9">
        <f>B125*0.53</f>
        <v>2.4910000000000001</v>
      </c>
    </row>
    <row r="126" spans="1:16" x14ac:dyDescent="0.3">
      <c r="A126" s="5">
        <v>6.6</v>
      </c>
      <c r="B126" s="5">
        <v>6.6</v>
      </c>
      <c r="C126" s="5">
        <v>25</v>
      </c>
      <c r="D126" s="7">
        <f t="shared" si="1"/>
        <v>0.25</v>
      </c>
      <c r="E126" s="7">
        <v>0.89621010611174212</v>
      </c>
      <c r="F126" s="7">
        <v>9.4045141638741087E-2</v>
      </c>
      <c r="G126" s="7">
        <v>0.36696403535768563</v>
      </c>
      <c r="H126" s="7">
        <v>35.714285714285715</v>
      </c>
      <c r="I126" s="7">
        <v>3.9360168043982256E-3</v>
      </c>
      <c r="J126" s="9" t="s">
        <v>0</v>
      </c>
      <c r="K126" s="7" t="s">
        <v>47</v>
      </c>
      <c r="L126" s="5">
        <v>5</v>
      </c>
      <c r="M126" s="15">
        <f>B126*0.2856</f>
        <v>1.88496</v>
      </c>
      <c r="N126" s="5"/>
      <c r="O126" s="7"/>
      <c r="P126" s="9">
        <f>B126*0.53</f>
        <v>3.4979999999999998</v>
      </c>
    </row>
    <row r="127" spans="1:16" x14ac:dyDescent="0.3">
      <c r="A127" s="5">
        <v>9.5</v>
      </c>
      <c r="B127" s="5">
        <v>9.5</v>
      </c>
      <c r="C127" s="5">
        <v>10</v>
      </c>
      <c r="D127" s="7">
        <f t="shared" si="1"/>
        <v>0.1</v>
      </c>
      <c r="E127" s="7">
        <v>1.0471715511873372</v>
      </c>
      <c r="F127" s="7">
        <v>0.10225760175488952</v>
      </c>
      <c r="G127" s="7">
        <v>0.27703750325115795</v>
      </c>
      <c r="H127" s="7">
        <v>32.258064516129032</v>
      </c>
      <c r="I127" s="7">
        <v>5.0364151603337799E-3</v>
      </c>
      <c r="J127" s="9" t="s">
        <v>0</v>
      </c>
      <c r="K127" s="7" t="s">
        <v>47</v>
      </c>
      <c r="L127" s="5">
        <v>5</v>
      </c>
      <c r="M127" s="15">
        <f>B127*0.2856</f>
        <v>2.7132000000000001</v>
      </c>
      <c r="N127" s="5"/>
      <c r="O127" s="7"/>
      <c r="P127" s="9">
        <f>B127*0.53</f>
        <v>5.0350000000000001</v>
      </c>
    </row>
    <row r="128" spans="1:16" x14ac:dyDescent="0.3">
      <c r="A128" s="5">
        <v>9.5</v>
      </c>
      <c r="B128" s="5">
        <v>9.5</v>
      </c>
      <c r="C128" s="5">
        <v>17.5</v>
      </c>
      <c r="D128" s="7">
        <f t="shared" si="1"/>
        <v>0.17499999999999999</v>
      </c>
      <c r="E128" s="7">
        <v>1.0233167966680412</v>
      </c>
      <c r="F128" s="7">
        <v>0.12068559425621746</v>
      </c>
      <c r="G128" s="7">
        <v>0.35906434118740016</v>
      </c>
      <c r="H128" s="7">
        <v>43.478260869565226</v>
      </c>
      <c r="I128" s="7">
        <v>4.2627260012385211E-3</v>
      </c>
      <c r="J128" s="9" t="s">
        <v>0</v>
      </c>
      <c r="K128" s="7" t="s">
        <v>47</v>
      </c>
      <c r="L128" s="5">
        <v>5</v>
      </c>
      <c r="M128" s="15">
        <f>B128*0.2856</f>
        <v>2.7132000000000001</v>
      </c>
      <c r="N128" s="5"/>
      <c r="O128" s="7"/>
      <c r="P128" s="9">
        <f>B128*0.53</f>
        <v>5.0350000000000001</v>
      </c>
    </row>
    <row r="129" spans="1:16" x14ac:dyDescent="0.3">
      <c r="A129" s="5">
        <v>14.2</v>
      </c>
      <c r="B129" s="5">
        <v>14.2</v>
      </c>
      <c r="C129" s="5">
        <v>10</v>
      </c>
      <c r="D129" s="7">
        <f t="shared" si="1"/>
        <v>0.1</v>
      </c>
      <c r="E129" s="7">
        <v>1.3880925972803666</v>
      </c>
      <c r="F129" s="7">
        <v>0.16573263540754413</v>
      </c>
      <c r="G129" s="7">
        <v>0.43409599652006614</v>
      </c>
      <c r="H129" s="7">
        <v>46.5115770162692</v>
      </c>
      <c r="I129" s="7">
        <v>7.8861790535533355E-3</v>
      </c>
      <c r="J129" s="9" t="s">
        <v>0</v>
      </c>
      <c r="K129" s="7" t="s">
        <v>47</v>
      </c>
      <c r="L129" s="5">
        <v>5</v>
      </c>
      <c r="M129" s="15">
        <f>B129*0.2856</f>
        <v>4.0555200000000005</v>
      </c>
      <c r="N129" s="5"/>
      <c r="O129" s="7"/>
      <c r="P129" s="9">
        <f>B129*0.53</f>
        <v>7.5259999999999998</v>
      </c>
    </row>
    <row r="130" spans="1:16" x14ac:dyDescent="0.3">
      <c r="A130" s="5">
        <v>6.6</v>
      </c>
      <c r="B130" s="5">
        <v>6.6</v>
      </c>
      <c r="C130" s="5">
        <v>0</v>
      </c>
      <c r="D130" s="7">
        <f t="shared" si="1"/>
        <v>0</v>
      </c>
      <c r="E130" s="7">
        <v>0.79879403208354949</v>
      </c>
      <c r="F130" s="7">
        <v>1.4225437749502811E-2</v>
      </c>
      <c r="G130" s="7">
        <v>6.562431573435823E-2</v>
      </c>
      <c r="H130" s="7">
        <v>13.513513513513514</v>
      </c>
      <c r="I130" s="7">
        <v>2.5225665391227052E-3</v>
      </c>
      <c r="J130" s="9" t="s">
        <v>0</v>
      </c>
      <c r="K130" s="7" t="s">
        <v>47</v>
      </c>
      <c r="L130" s="5">
        <v>5</v>
      </c>
      <c r="M130" s="15">
        <f>B130*0.2856</f>
        <v>1.88496</v>
      </c>
      <c r="N130" s="5"/>
      <c r="O130" s="7"/>
      <c r="P130" s="9">
        <f>B130*0.53</f>
        <v>3.4979999999999998</v>
      </c>
    </row>
    <row r="131" spans="1:16" x14ac:dyDescent="0.3">
      <c r="A131" s="5">
        <v>0</v>
      </c>
      <c r="B131" s="5">
        <v>0</v>
      </c>
      <c r="C131" s="5">
        <v>25</v>
      </c>
      <c r="D131" s="7">
        <f t="shared" ref="D131:D194" si="2">C131/100</f>
        <v>0.25</v>
      </c>
      <c r="E131" s="7">
        <v>0.36255206097342269</v>
      </c>
      <c r="F131" s="7">
        <v>1.6512969299776081E-2</v>
      </c>
      <c r="G131" s="7">
        <v>0.24158063440733324</v>
      </c>
      <c r="H131" s="7">
        <v>3.9447737067340833</v>
      </c>
      <c r="I131" s="7">
        <v>3.3475550639487997E-4</v>
      </c>
      <c r="J131" s="9" t="s">
        <v>0</v>
      </c>
      <c r="K131" s="7" t="s">
        <v>47</v>
      </c>
      <c r="L131" s="5">
        <v>5</v>
      </c>
      <c r="M131" s="15">
        <f>B131*0.2856</f>
        <v>0</v>
      </c>
      <c r="N131" s="5"/>
      <c r="O131" s="7"/>
      <c r="P131" s="9">
        <f>B131*0.53</f>
        <v>0</v>
      </c>
    </row>
    <row r="132" spans="1:16" x14ac:dyDescent="0.3">
      <c r="A132" s="5">
        <v>19</v>
      </c>
      <c r="B132" s="5">
        <v>19</v>
      </c>
      <c r="C132" s="5">
        <v>0</v>
      </c>
      <c r="D132" s="7">
        <f t="shared" si="2"/>
        <v>0</v>
      </c>
      <c r="E132" s="7">
        <v>1.6601097879216338</v>
      </c>
      <c r="F132" s="7">
        <v>3.6071073312682528E-2</v>
      </c>
      <c r="G132" s="7">
        <v>0.14905633137195273</v>
      </c>
      <c r="H132" s="7">
        <v>37.037037037037038</v>
      </c>
      <c r="I132" s="7">
        <v>6.9825485865472117E-3</v>
      </c>
      <c r="J132" s="9" t="s">
        <v>0</v>
      </c>
      <c r="K132" s="7" t="s">
        <v>47</v>
      </c>
      <c r="L132" s="5">
        <v>5</v>
      </c>
      <c r="M132" s="15">
        <f>B132*0.2856</f>
        <v>5.4264000000000001</v>
      </c>
      <c r="N132" s="5"/>
      <c r="O132" s="7"/>
      <c r="P132" s="9">
        <f>B132*0.53</f>
        <v>10.07</v>
      </c>
    </row>
    <row r="133" spans="1:16" x14ac:dyDescent="0.3">
      <c r="A133" s="5">
        <v>4.7</v>
      </c>
      <c r="B133" s="5">
        <v>4.7</v>
      </c>
      <c r="C133" s="5">
        <v>25</v>
      </c>
      <c r="D133" s="7">
        <f t="shared" si="2"/>
        <v>0.25</v>
      </c>
      <c r="E133" s="7">
        <v>0.7085951789116568</v>
      </c>
      <c r="F133" s="7">
        <v>6.0841394272011642E-2</v>
      </c>
      <c r="G133" s="7">
        <v>0.31861888375495562</v>
      </c>
      <c r="H133" s="7">
        <v>22.222222222222221</v>
      </c>
      <c r="I133" s="7">
        <v>2.8606864552789164E-3</v>
      </c>
      <c r="J133" s="9" t="s">
        <v>0</v>
      </c>
      <c r="K133" s="7" t="s">
        <v>47</v>
      </c>
      <c r="L133" s="5">
        <v>5</v>
      </c>
      <c r="M133" s="15">
        <f>B133*0.2856</f>
        <v>1.3423200000000002</v>
      </c>
      <c r="N133" s="5"/>
      <c r="O133" s="7"/>
      <c r="P133" s="9">
        <f>B133*0.53</f>
        <v>2.4910000000000001</v>
      </c>
    </row>
    <row r="134" spans="1:16" s="4" customFormat="1" x14ac:dyDescent="0.3">
      <c r="A134" s="17">
        <v>19</v>
      </c>
      <c r="B134" s="17">
        <v>19</v>
      </c>
      <c r="C134" s="17">
        <v>10</v>
      </c>
      <c r="D134" s="7">
        <f t="shared" si="2"/>
        <v>0.1</v>
      </c>
      <c r="E134" s="18">
        <v>1.8582524073107063</v>
      </c>
      <c r="F134" s="18">
        <v>0.22944423838469374</v>
      </c>
      <c r="G134" s="18">
        <v>0.59867023810743758</v>
      </c>
      <c r="H134" s="18">
        <v>66.666666666666657</v>
      </c>
      <c r="I134" s="18">
        <v>1.3258554252901809E-2</v>
      </c>
      <c r="J134" s="9" t="s">
        <v>0</v>
      </c>
      <c r="K134" s="18" t="s">
        <v>46</v>
      </c>
      <c r="L134" s="17">
        <v>6</v>
      </c>
      <c r="M134" s="19">
        <f>B134*0.2856</f>
        <v>5.4264000000000001</v>
      </c>
      <c r="N134" s="17" t="s">
        <v>14</v>
      </c>
      <c r="O134" s="20" t="s">
        <v>21</v>
      </c>
      <c r="P134" s="21">
        <f>B134*0.53</f>
        <v>10.07</v>
      </c>
    </row>
    <row r="135" spans="1:16" s="4" customFormat="1" x14ac:dyDescent="0.3">
      <c r="A135" s="17">
        <v>6.6</v>
      </c>
      <c r="B135" s="17">
        <v>6.6</v>
      </c>
      <c r="C135" s="17">
        <v>17.5</v>
      </c>
      <c r="D135" s="7">
        <f t="shared" si="2"/>
        <v>0.17499999999999999</v>
      </c>
      <c r="E135" s="18">
        <v>0.99067310542766274</v>
      </c>
      <c r="F135" s="18">
        <v>0.10087587764689665</v>
      </c>
      <c r="G135" s="18">
        <v>0.32947220032345637</v>
      </c>
      <c r="H135" s="18">
        <v>28.571428571428569</v>
      </c>
      <c r="I135" s="18">
        <v>7.5531305165829794E-3</v>
      </c>
      <c r="J135" s="9" t="s">
        <v>0</v>
      </c>
      <c r="K135" s="18" t="s">
        <v>46</v>
      </c>
      <c r="L135" s="17">
        <v>6</v>
      </c>
      <c r="M135" s="19">
        <f>B135*0.2856</f>
        <v>1.88496</v>
      </c>
      <c r="N135" s="17"/>
      <c r="O135" s="22" t="s">
        <v>38</v>
      </c>
      <c r="P135" s="21">
        <f>B135*0.53</f>
        <v>3.4979999999999998</v>
      </c>
    </row>
    <row r="136" spans="1:16" s="4" customFormat="1" x14ac:dyDescent="0.3">
      <c r="A136" s="17">
        <v>9.5</v>
      </c>
      <c r="B136" s="17">
        <v>9.5</v>
      </c>
      <c r="C136" s="17">
        <v>25</v>
      </c>
      <c r="D136" s="7">
        <f t="shared" si="2"/>
        <v>0.25</v>
      </c>
      <c r="E136" s="18">
        <v>1.307749726577847</v>
      </c>
      <c r="F136" s="18">
        <v>0.1748287349699395</v>
      </c>
      <c r="G136" s="18">
        <v>0.50139305514938459</v>
      </c>
      <c r="H136" s="18">
        <v>55.555555555555536</v>
      </c>
      <c r="I136" s="18">
        <v>1.1498647434396075E-2</v>
      </c>
      <c r="J136" s="9" t="s">
        <v>0</v>
      </c>
      <c r="K136" s="18" t="s">
        <v>46</v>
      </c>
      <c r="L136" s="17">
        <v>6</v>
      </c>
      <c r="M136" s="19">
        <f>B136*0.2856</f>
        <v>2.7132000000000001</v>
      </c>
      <c r="N136" s="17"/>
      <c r="O136" s="23" t="s">
        <v>39</v>
      </c>
      <c r="P136" s="21">
        <f>B136*0.53</f>
        <v>5.0350000000000001</v>
      </c>
    </row>
    <row r="137" spans="1:16" s="4" customFormat="1" x14ac:dyDescent="0.3">
      <c r="A137" s="17">
        <v>14.2</v>
      </c>
      <c r="B137" s="17">
        <v>14.2</v>
      </c>
      <c r="C137" s="17">
        <v>10</v>
      </c>
      <c r="D137" s="7">
        <f t="shared" si="2"/>
        <v>0.1</v>
      </c>
      <c r="E137" s="18">
        <v>1.5171685331619333</v>
      </c>
      <c r="F137" s="18">
        <v>0.1946397388031707</v>
      </c>
      <c r="G137" s="18">
        <v>0.49701339174655568</v>
      </c>
      <c r="H137" s="18">
        <v>45.45454545454546</v>
      </c>
      <c r="I137" s="18">
        <v>1.0923583801194146E-2</v>
      </c>
      <c r="J137" s="9" t="s">
        <v>0</v>
      </c>
      <c r="K137" s="18" t="s">
        <v>46</v>
      </c>
      <c r="L137" s="17">
        <v>6</v>
      </c>
      <c r="M137" s="19">
        <f>B137*0.2856</f>
        <v>4.0555200000000005</v>
      </c>
      <c r="N137" s="17"/>
      <c r="O137" s="18"/>
      <c r="P137" s="21">
        <f>B137*0.53</f>
        <v>7.5259999999999998</v>
      </c>
    </row>
    <row r="138" spans="1:16" s="4" customFormat="1" x14ac:dyDescent="0.3">
      <c r="A138" s="17">
        <v>4.7</v>
      </c>
      <c r="B138" s="17">
        <v>4.7</v>
      </c>
      <c r="C138" s="17">
        <v>25</v>
      </c>
      <c r="D138" s="7">
        <f t="shared" si="2"/>
        <v>0.25</v>
      </c>
      <c r="E138" s="18">
        <v>0.89986701241911826</v>
      </c>
      <c r="F138" s="18">
        <v>6.7770076180193123E-2</v>
      </c>
      <c r="G138" s="18">
        <v>0.32886013981309625</v>
      </c>
      <c r="H138" s="18">
        <v>23.255813953488371</v>
      </c>
      <c r="I138" s="18">
        <v>7.8576054285565203E-3</v>
      </c>
      <c r="J138" s="9" t="s">
        <v>0</v>
      </c>
      <c r="K138" s="18" t="s">
        <v>46</v>
      </c>
      <c r="L138" s="17">
        <v>6</v>
      </c>
      <c r="M138" s="19">
        <f>B138*0.2856</f>
        <v>1.3423200000000002</v>
      </c>
      <c r="N138" s="17"/>
      <c r="O138" s="18"/>
      <c r="P138" s="21">
        <f>B138*0.53</f>
        <v>2.4910000000000001</v>
      </c>
    </row>
    <row r="139" spans="1:16" s="4" customFormat="1" x14ac:dyDescent="0.3">
      <c r="A139" s="17">
        <v>0</v>
      </c>
      <c r="B139" s="17">
        <v>0</v>
      </c>
      <c r="C139" s="17">
        <v>10</v>
      </c>
      <c r="D139" s="7">
        <f t="shared" si="2"/>
        <v>0.1</v>
      </c>
      <c r="E139" s="18">
        <v>0.34881182446034326</v>
      </c>
      <c r="F139" s="18">
        <v>7.7500142859398546E-3</v>
      </c>
      <c r="G139" s="18">
        <v>8.1560277146984994E-2</v>
      </c>
      <c r="H139" s="18">
        <v>1.6460913684077523</v>
      </c>
      <c r="I139" s="18">
        <v>7.0883273684175206E-4</v>
      </c>
      <c r="J139" s="9" t="s">
        <v>0</v>
      </c>
      <c r="K139" s="18" t="s">
        <v>46</v>
      </c>
      <c r="L139" s="17">
        <v>6</v>
      </c>
      <c r="M139" s="19">
        <f>B139*0.2856</f>
        <v>0</v>
      </c>
      <c r="N139" s="17"/>
      <c r="O139" s="18"/>
      <c r="P139" s="21">
        <f>B139*0.53</f>
        <v>0</v>
      </c>
    </row>
    <row r="140" spans="1:16" s="4" customFormat="1" x14ac:dyDescent="0.3">
      <c r="A140" s="17">
        <v>14.2</v>
      </c>
      <c r="B140" s="17">
        <v>14.2</v>
      </c>
      <c r="C140" s="17">
        <v>25</v>
      </c>
      <c r="D140" s="7">
        <f t="shared" si="2"/>
        <v>0.25</v>
      </c>
      <c r="E140" s="18">
        <v>1.551773282738742</v>
      </c>
      <c r="F140" s="18">
        <v>0.24889820730807438</v>
      </c>
      <c r="G140" s="18">
        <v>0.65526700956314277</v>
      </c>
      <c r="H140" s="18">
        <v>90.909090909090921</v>
      </c>
      <c r="I140" s="18">
        <v>1.6173720354231286E-2</v>
      </c>
      <c r="J140" s="9" t="s">
        <v>0</v>
      </c>
      <c r="K140" s="18" t="s">
        <v>46</v>
      </c>
      <c r="L140" s="17">
        <v>6</v>
      </c>
      <c r="M140" s="19">
        <f>B140*0.2856</f>
        <v>4.0555200000000005</v>
      </c>
      <c r="N140" s="17"/>
      <c r="O140" s="18"/>
      <c r="P140" s="21">
        <f>B140*0.53</f>
        <v>7.5259999999999998</v>
      </c>
    </row>
    <row r="141" spans="1:16" s="4" customFormat="1" x14ac:dyDescent="0.3">
      <c r="A141" s="17">
        <v>19</v>
      </c>
      <c r="B141" s="17">
        <v>19</v>
      </c>
      <c r="C141" s="17">
        <v>10</v>
      </c>
      <c r="D141" s="7">
        <f t="shared" si="2"/>
        <v>0.1</v>
      </c>
      <c r="E141" s="18">
        <v>1.8421833400824967</v>
      </c>
      <c r="F141" s="18">
        <v>0.21125363064317079</v>
      </c>
      <c r="G141" s="18">
        <v>0.61631945509718322</v>
      </c>
      <c r="H141" s="18">
        <v>52.631578947368432</v>
      </c>
      <c r="I141" s="18">
        <v>1.6881878031263148E-2</v>
      </c>
      <c r="J141" s="9" t="s">
        <v>0</v>
      </c>
      <c r="K141" s="18" t="s">
        <v>46</v>
      </c>
      <c r="L141" s="17">
        <v>6</v>
      </c>
      <c r="M141" s="19">
        <f>B141*0.2856</f>
        <v>5.4264000000000001</v>
      </c>
      <c r="N141" s="17"/>
      <c r="O141" s="18"/>
      <c r="P141" s="21">
        <f>B141*0.53</f>
        <v>10.07</v>
      </c>
    </row>
    <row r="142" spans="1:16" s="4" customFormat="1" x14ac:dyDescent="0.3">
      <c r="A142" s="17">
        <v>4.7</v>
      </c>
      <c r="B142" s="17">
        <v>4.7</v>
      </c>
      <c r="C142" s="17">
        <v>0</v>
      </c>
      <c r="D142" s="7">
        <f t="shared" si="2"/>
        <v>0</v>
      </c>
      <c r="E142" s="18">
        <v>0.68716728617944722</v>
      </c>
      <c r="F142" s="18">
        <v>1.001801746141613E-2</v>
      </c>
      <c r="G142" s="18">
        <v>4.8811887633068318E-2</v>
      </c>
      <c r="H142" s="18">
        <v>10.416666666666664</v>
      </c>
      <c r="I142" s="18">
        <v>2.1865268257604265E-3</v>
      </c>
      <c r="J142" s="9" t="s">
        <v>0</v>
      </c>
      <c r="K142" s="18" t="s">
        <v>46</v>
      </c>
      <c r="L142" s="17">
        <v>6</v>
      </c>
      <c r="M142" s="19">
        <f>B142*0.2856</f>
        <v>1.3423200000000002</v>
      </c>
      <c r="N142" s="17"/>
      <c r="O142" s="18"/>
      <c r="P142" s="21">
        <f>B142*0.53</f>
        <v>2.4910000000000001</v>
      </c>
    </row>
    <row r="143" spans="1:16" s="4" customFormat="1" x14ac:dyDescent="0.3">
      <c r="A143" s="17">
        <v>9.5</v>
      </c>
      <c r="B143" s="17">
        <v>9.5</v>
      </c>
      <c r="C143" s="17">
        <v>25</v>
      </c>
      <c r="D143" s="7">
        <f t="shared" si="2"/>
        <v>0.25</v>
      </c>
      <c r="E143" s="18">
        <v>1.2883198464459293</v>
      </c>
      <c r="F143" s="18">
        <v>0.16777087205094665</v>
      </c>
      <c r="G143" s="18">
        <v>0.48278601037590452</v>
      </c>
      <c r="H143" s="18">
        <v>58.823529411764703</v>
      </c>
      <c r="I143" s="18">
        <v>1.1412270940229473E-2</v>
      </c>
      <c r="J143" s="9" t="s">
        <v>0</v>
      </c>
      <c r="K143" s="18" t="s">
        <v>46</v>
      </c>
      <c r="L143" s="17">
        <v>6</v>
      </c>
      <c r="M143" s="19">
        <f>B143*0.2856</f>
        <v>2.7132000000000001</v>
      </c>
      <c r="N143" s="17"/>
      <c r="O143" s="18"/>
      <c r="P143" s="21">
        <f>B143*0.53</f>
        <v>5.0350000000000001</v>
      </c>
    </row>
    <row r="144" spans="1:16" s="4" customFormat="1" x14ac:dyDescent="0.3">
      <c r="A144" s="17">
        <v>6.6</v>
      </c>
      <c r="B144" s="17">
        <v>6.6</v>
      </c>
      <c r="C144" s="17">
        <v>0</v>
      </c>
      <c r="D144" s="7">
        <f t="shared" si="2"/>
        <v>0</v>
      </c>
      <c r="E144" s="18">
        <v>0.86338995114346151</v>
      </c>
      <c r="F144" s="18">
        <v>1.767052076426507E-2</v>
      </c>
      <c r="G144" s="18">
        <v>8.1801147498389515E-2</v>
      </c>
      <c r="H144" s="18">
        <v>13.698630136986305</v>
      </c>
      <c r="I144" s="18">
        <v>2.5185929304613261E-3</v>
      </c>
      <c r="J144" s="9" t="s">
        <v>0</v>
      </c>
      <c r="K144" s="18" t="s">
        <v>46</v>
      </c>
      <c r="L144" s="17">
        <v>6</v>
      </c>
      <c r="M144" s="19">
        <f>B144*0.2856</f>
        <v>1.88496</v>
      </c>
      <c r="N144" s="17"/>
      <c r="O144" s="18"/>
      <c r="P144" s="21">
        <f>B144*0.53</f>
        <v>3.4979999999999998</v>
      </c>
    </row>
    <row r="145" spans="1:16" s="4" customFormat="1" x14ac:dyDescent="0.3">
      <c r="A145" s="17">
        <v>19</v>
      </c>
      <c r="B145" s="17">
        <v>19</v>
      </c>
      <c r="C145" s="17">
        <v>17.5</v>
      </c>
      <c r="D145" s="7">
        <f t="shared" si="2"/>
        <v>0.17499999999999999</v>
      </c>
      <c r="E145" s="18">
        <v>1.8528732742124376</v>
      </c>
      <c r="F145" s="18">
        <v>0.24346360017587476</v>
      </c>
      <c r="G145" s="18">
        <v>0.71760326679887343</v>
      </c>
      <c r="H145" s="18">
        <v>100</v>
      </c>
      <c r="I145" s="18">
        <v>2.0277142393588674E-2</v>
      </c>
      <c r="J145" s="9" t="s">
        <v>0</v>
      </c>
      <c r="K145" s="18" t="s">
        <v>46</v>
      </c>
      <c r="L145" s="17">
        <v>6</v>
      </c>
      <c r="M145" s="19">
        <f>B145*0.2856</f>
        <v>5.4264000000000001</v>
      </c>
      <c r="N145" s="17"/>
      <c r="O145" s="18"/>
      <c r="P145" s="21">
        <f>B145*0.53</f>
        <v>10.07</v>
      </c>
    </row>
    <row r="146" spans="1:16" s="4" customFormat="1" x14ac:dyDescent="0.3">
      <c r="A146" s="17">
        <v>6.6</v>
      </c>
      <c r="B146" s="17">
        <v>6.6</v>
      </c>
      <c r="C146" s="17">
        <v>10</v>
      </c>
      <c r="D146" s="7">
        <f t="shared" si="2"/>
        <v>0.1</v>
      </c>
      <c r="E146" s="18">
        <v>0.92709276171831245</v>
      </c>
      <c r="F146" s="18">
        <v>8.6327702233859757E-2</v>
      </c>
      <c r="G146" s="18">
        <v>0.27695581693019056</v>
      </c>
      <c r="H146" s="18">
        <v>16.12903225806452</v>
      </c>
      <c r="I146" s="18">
        <v>6.2428981930624031E-3</v>
      </c>
      <c r="J146" s="9" t="s">
        <v>0</v>
      </c>
      <c r="K146" s="18" t="s">
        <v>46</v>
      </c>
      <c r="L146" s="17">
        <v>6</v>
      </c>
      <c r="M146" s="19">
        <f>B146*0.2856</f>
        <v>1.88496</v>
      </c>
      <c r="N146" s="17"/>
      <c r="O146" s="18"/>
      <c r="P146" s="21">
        <f>B146*0.53</f>
        <v>3.4979999999999998</v>
      </c>
    </row>
    <row r="147" spans="1:16" s="4" customFormat="1" x14ac:dyDescent="0.3">
      <c r="A147" s="17">
        <v>0</v>
      </c>
      <c r="B147" s="17">
        <v>0</v>
      </c>
      <c r="C147" s="17">
        <v>17.5</v>
      </c>
      <c r="D147" s="7">
        <f t="shared" si="2"/>
        <v>0.17499999999999999</v>
      </c>
      <c r="E147" s="18">
        <v>0.42940132696880212</v>
      </c>
      <c r="F147" s="18">
        <v>1.2749043174573971E-2</v>
      </c>
      <c r="G147" s="18">
        <v>0.20747128484982058</v>
      </c>
      <c r="H147" s="18">
        <v>2.4242439372221951</v>
      </c>
      <c r="I147" s="18">
        <v>1.2616890023735769E-3</v>
      </c>
      <c r="J147" s="9" t="s">
        <v>0</v>
      </c>
      <c r="K147" s="18" t="s">
        <v>46</v>
      </c>
      <c r="L147" s="17">
        <v>6</v>
      </c>
      <c r="M147" s="19">
        <f>B147*0.2856</f>
        <v>0</v>
      </c>
      <c r="N147" s="17"/>
      <c r="O147" s="18"/>
      <c r="P147" s="21">
        <f>B147*0.53</f>
        <v>0</v>
      </c>
    </row>
    <row r="148" spans="1:16" s="4" customFormat="1" x14ac:dyDescent="0.3">
      <c r="A148" s="17">
        <v>14.2</v>
      </c>
      <c r="B148" s="17">
        <v>14.2</v>
      </c>
      <c r="C148" s="17">
        <v>0</v>
      </c>
      <c r="D148" s="7">
        <f t="shared" si="2"/>
        <v>0</v>
      </c>
      <c r="E148" s="18">
        <v>1.395573670200607</v>
      </c>
      <c r="F148" s="18">
        <v>2.8358878116760938E-2</v>
      </c>
      <c r="G148" s="18">
        <v>0.12086094273200498</v>
      </c>
      <c r="H148" s="18">
        <v>28.571428571428573</v>
      </c>
      <c r="I148" s="18">
        <v>6.1152008106865885E-3</v>
      </c>
      <c r="J148" s="9" t="s">
        <v>0</v>
      </c>
      <c r="K148" s="18" t="s">
        <v>46</v>
      </c>
      <c r="L148" s="17">
        <v>6</v>
      </c>
      <c r="M148" s="19">
        <f>B148*0.2856</f>
        <v>4.0555200000000005</v>
      </c>
      <c r="N148" s="17"/>
      <c r="O148" s="18"/>
      <c r="P148" s="21">
        <f>B148*0.53</f>
        <v>7.5259999999999998</v>
      </c>
    </row>
    <row r="149" spans="1:16" s="4" customFormat="1" x14ac:dyDescent="0.3">
      <c r="A149" s="17">
        <v>4.7</v>
      </c>
      <c r="B149" s="17">
        <v>4.7</v>
      </c>
      <c r="C149" s="17">
        <v>17.5</v>
      </c>
      <c r="D149" s="7">
        <f t="shared" si="2"/>
        <v>0.17499999999999999</v>
      </c>
      <c r="E149" s="18">
        <v>0.84638728042465516</v>
      </c>
      <c r="F149" s="18">
        <v>6.6173806471332447E-2</v>
      </c>
      <c r="G149" s="18">
        <v>0.24237468439907395</v>
      </c>
      <c r="H149" s="18">
        <v>19.23076923076923</v>
      </c>
      <c r="I149" s="18">
        <v>6.2208423218231002E-3</v>
      </c>
      <c r="J149" s="9" t="s">
        <v>0</v>
      </c>
      <c r="K149" s="18" t="s">
        <v>46</v>
      </c>
      <c r="L149" s="17">
        <v>6</v>
      </c>
      <c r="M149" s="19">
        <f>B149*0.2856</f>
        <v>1.3423200000000002</v>
      </c>
      <c r="N149" s="17"/>
      <c r="O149" s="18"/>
      <c r="P149" s="21">
        <f>B149*0.53</f>
        <v>2.4910000000000001</v>
      </c>
    </row>
    <row r="150" spans="1:16" s="4" customFormat="1" x14ac:dyDescent="0.3">
      <c r="A150" s="17">
        <v>0</v>
      </c>
      <c r="B150" s="17">
        <v>0</v>
      </c>
      <c r="C150" s="17">
        <v>25</v>
      </c>
      <c r="D150" s="7">
        <f t="shared" si="2"/>
        <v>0.25</v>
      </c>
      <c r="E150" s="18">
        <v>0.45765689484404087</v>
      </c>
      <c r="F150" s="18">
        <v>1.5744615928500284E-2</v>
      </c>
      <c r="G150" s="18">
        <v>0.24087846918951172</v>
      </c>
      <c r="H150" s="18">
        <v>3.1007791784568228</v>
      </c>
      <c r="I150" s="18">
        <v>1.8054983527105665E-3</v>
      </c>
      <c r="J150" s="9" t="s">
        <v>0</v>
      </c>
      <c r="K150" s="18" t="s">
        <v>46</v>
      </c>
      <c r="L150" s="17">
        <v>6</v>
      </c>
      <c r="M150" s="19">
        <f>B150*0.2856</f>
        <v>0</v>
      </c>
      <c r="N150" s="17"/>
      <c r="O150" s="18"/>
      <c r="P150" s="21">
        <f>B150*0.53</f>
        <v>0</v>
      </c>
    </row>
    <row r="151" spans="1:16" s="4" customFormat="1" x14ac:dyDescent="0.3">
      <c r="A151" s="17">
        <v>9.5</v>
      </c>
      <c r="B151" s="17">
        <v>9.5</v>
      </c>
      <c r="C151" s="17">
        <v>0</v>
      </c>
      <c r="D151" s="7">
        <f t="shared" si="2"/>
        <v>0</v>
      </c>
      <c r="E151" s="18">
        <v>1.0098255948358765</v>
      </c>
      <c r="F151" s="18">
        <v>1.9046505131040156E-2</v>
      </c>
      <c r="G151" s="18">
        <v>9.3837364785673505E-2</v>
      </c>
      <c r="H151" s="18">
        <v>19.999999999999996</v>
      </c>
      <c r="I151" s="18">
        <v>4.0409206733814998E-3</v>
      </c>
      <c r="J151" s="9" t="s">
        <v>0</v>
      </c>
      <c r="K151" s="18" t="s">
        <v>46</v>
      </c>
      <c r="L151" s="17">
        <v>6</v>
      </c>
      <c r="M151" s="19">
        <f>B151*0.2856</f>
        <v>2.7132000000000001</v>
      </c>
      <c r="N151" s="17"/>
      <c r="O151" s="18"/>
      <c r="P151" s="21">
        <f>B151*0.53</f>
        <v>5.0350000000000001</v>
      </c>
    </row>
    <row r="152" spans="1:16" s="4" customFormat="1" x14ac:dyDescent="0.3">
      <c r="A152" s="17">
        <v>4.7</v>
      </c>
      <c r="B152" s="17">
        <v>4.7</v>
      </c>
      <c r="C152" s="17">
        <v>10</v>
      </c>
      <c r="D152" s="7">
        <f t="shared" si="2"/>
        <v>0.1</v>
      </c>
      <c r="E152" s="18">
        <v>0.78122195306319642</v>
      </c>
      <c r="F152" s="18">
        <v>6.0895486865729584E-2</v>
      </c>
      <c r="G152" s="18">
        <v>0.22416876754534198</v>
      </c>
      <c r="H152" s="18">
        <v>11.627906976744185</v>
      </c>
      <c r="I152" s="18">
        <v>4.7250487001746014E-3</v>
      </c>
      <c r="J152" s="9" t="s">
        <v>0</v>
      </c>
      <c r="K152" s="18" t="s">
        <v>46</v>
      </c>
      <c r="L152" s="17">
        <v>6</v>
      </c>
      <c r="M152" s="19">
        <f>B152*0.2856</f>
        <v>1.3423200000000002</v>
      </c>
      <c r="N152" s="17"/>
      <c r="O152" s="18"/>
      <c r="P152" s="21">
        <f>B152*0.53</f>
        <v>2.4910000000000001</v>
      </c>
    </row>
    <row r="153" spans="1:16" s="4" customFormat="1" x14ac:dyDescent="0.3">
      <c r="A153" s="17">
        <v>6.6</v>
      </c>
      <c r="B153" s="17">
        <v>6.6</v>
      </c>
      <c r="C153" s="17">
        <v>0</v>
      </c>
      <c r="D153" s="7">
        <f t="shared" si="2"/>
        <v>0</v>
      </c>
      <c r="E153" s="18">
        <v>0.82215703994971567</v>
      </c>
      <c r="F153" s="18">
        <v>1.3788880838323601E-2</v>
      </c>
      <c r="G153" s="18">
        <v>5.18213330633428E-2</v>
      </c>
      <c r="H153" s="18">
        <v>14.084507042253517</v>
      </c>
      <c r="I153" s="18">
        <v>2.7887754634553785E-3</v>
      </c>
      <c r="J153" s="9" t="s">
        <v>0</v>
      </c>
      <c r="K153" s="18" t="s">
        <v>46</v>
      </c>
      <c r="L153" s="17">
        <v>6</v>
      </c>
      <c r="M153" s="19">
        <f>B153*0.2856</f>
        <v>1.88496</v>
      </c>
      <c r="N153" s="17"/>
      <c r="O153" s="18"/>
      <c r="P153" s="21">
        <f>B153*0.53</f>
        <v>3.4979999999999998</v>
      </c>
    </row>
    <row r="154" spans="1:16" s="4" customFormat="1" x14ac:dyDescent="0.3">
      <c r="A154" s="17">
        <v>19</v>
      </c>
      <c r="B154" s="17">
        <v>19</v>
      </c>
      <c r="C154" s="17">
        <v>25</v>
      </c>
      <c r="D154" s="7">
        <f t="shared" si="2"/>
        <v>0.25</v>
      </c>
      <c r="E154" s="18">
        <v>1.9911501389470792</v>
      </c>
      <c r="F154" s="18">
        <v>0.334560035879651</v>
      </c>
      <c r="G154" s="18">
        <v>0.78573869376210248</v>
      </c>
      <c r="H154" s="18">
        <v>90.909090909090921</v>
      </c>
      <c r="I154" s="18">
        <v>2.087895871690678E-2</v>
      </c>
      <c r="J154" s="9" t="s">
        <v>0</v>
      </c>
      <c r="K154" s="18" t="s">
        <v>46</v>
      </c>
      <c r="L154" s="17">
        <v>6</v>
      </c>
      <c r="M154" s="19">
        <f>B154*0.2856</f>
        <v>5.4264000000000001</v>
      </c>
      <c r="N154" s="17"/>
      <c r="O154" s="18"/>
      <c r="P154" s="21">
        <f>B154*0.53</f>
        <v>10.07</v>
      </c>
    </row>
    <row r="155" spans="1:16" s="4" customFormat="1" x14ac:dyDescent="0.3">
      <c r="A155" s="17">
        <v>9.5</v>
      </c>
      <c r="B155" s="17">
        <v>9.5</v>
      </c>
      <c r="C155" s="17">
        <v>10</v>
      </c>
      <c r="D155" s="7">
        <f t="shared" si="2"/>
        <v>0.1</v>
      </c>
      <c r="E155" s="18">
        <v>1.1478976860591847</v>
      </c>
      <c r="F155" s="18">
        <v>0.13172167391204373</v>
      </c>
      <c r="G155" s="18">
        <v>0.35044996429371023</v>
      </c>
      <c r="H155" s="18">
        <v>28.368774993780015</v>
      </c>
      <c r="I155" s="18">
        <v>6.914712883424462E-3</v>
      </c>
      <c r="J155" s="9" t="s">
        <v>0</v>
      </c>
      <c r="K155" s="18" t="s">
        <v>46</v>
      </c>
      <c r="L155" s="17">
        <v>6</v>
      </c>
      <c r="M155" s="19">
        <f>B155*0.2856</f>
        <v>2.7132000000000001</v>
      </c>
      <c r="N155" s="17"/>
      <c r="O155" s="18"/>
      <c r="P155" s="21">
        <f>B155*0.53</f>
        <v>5.0350000000000001</v>
      </c>
    </row>
    <row r="156" spans="1:16" s="4" customFormat="1" x14ac:dyDescent="0.3">
      <c r="A156" s="17">
        <v>14.2</v>
      </c>
      <c r="B156" s="17">
        <v>14.2</v>
      </c>
      <c r="C156" s="17">
        <v>17.5</v>
      </c>
      <c r="D156" s="7">
        <f t="shared" si="2"/>
        <v>0.17499999999999999</v>
      </c>
      <c r="E156" s="18">
        <v>1.5167157595735867</v>
      </c>
      <c r="F156" s="18">
        <v>0.24736541076423676</v>
      </c>
      <c r="G156" s="18">
        <v>0.58903914886479725</v>
      </c>
      <c r="H156" s="18">
        <v>71.428571428571431</v>
      </c>
      <c r="I156" s="18">
        <v>1.0989598647167573E-2</v>
      </c>
      <c r="J156" s="9" t="s">
        <v>0</v>
      </c>
      <c r="K156" s="18" t="s">
        <v>46</v>
      </c>
      <c r="L156" s="17">
        <v>6</v>
      </c>
      <c r="M156" s="19">
        <f>B156*0.2856</f>
        <v>4.0555200000000005</v>
      </c>
      <c r="N156" s="17"/>
      <c r="O156" s="18"/>
      <c r="P156" s="21">
        <f>B156*0.53</f>
        <v>7.5259999999999998</v>
      </c>
    </row>
    <row r="157" spans="1:16" s="4" customFormat="1" x14ac:dyDescent="0.3">
      <c r="A157" s="17">
        <v>19</v>
      </c>
      <c r="B157" s="17">
        <v>19</v>
      </c>
      <c r="C157" s="17">
        <v>0</v>
      </c>
      <c r="D157" s="7">
        <f t="shared" si="2"/>
        <v>0</v>
      </c>
      <c r="E157" s="18">
        <v>1.6455172826916353</v>
      </c>
      <c r="F157" s="18">
        <v>4.0022333068935934E-2</v>
      </c>
      <c r="G157" s="18">
        <v>0.16817321648512285</v>
      </c>
      <c r="H157" s="18">
        <v>38.461538461538453</v>
      </c>
      <c r="I157" s="18">
        <v>7.7740950026751049E-3</v>
      </c>
      <c r="J157" s="9" t="s">
        <v>0</v>
      </c>
      <c r="K157" s="18" t="s">
        <v>46</v>
      </c>
      <c r="L157" s="17">
        <v>6</v>
      </c>
      <c r="M157" s="19">
        <f>B157*0.2856</f>
        <v>5.4264000000000001</v>
      </c>
      <c r="N157" s="17"/>
      <c r="O157" s="18"/>
      <c r="P157" s="21">
        <f>B157*0.53</f>
        <v>10.07</v>
      </c>
    </row>
    <row r="158" spans="1:16" s="4" customFormat="1" x14ac:dyDescent="0.3">
      <c r="A158" s="17">
        <v>6.6</v>
      </c>
      <c r="B158" s="17">
        <v>6.6</v>
      </c>
      <c r="C158" s="17">
        <v>25</v>
      </c>
      <c r="D158" s="7">
        <f t="shared" si="2"/>
        <v>0.25</v>
      </c>
      <c r="E158" s="18">
        <v>1.0635544866564755</v>
      </c>
      <c r="F158" s="18">
        <v>0.11522235634638502</v>
      </c>
      <c r="G158" s="18">
        <v>0.40321318725529132</v>
      </c>
      <c r="H158" s="18">
        <v>34.482758620689658</v>
      </c>
      <c r="I158" s="18">
        <v>9.6656858622665848E-3</v>
      </c>
      <c r="J158" s="9" t="s">
        <v>0</v>
      </c>
      <c r="K158" s="18" t="s">
        <v>46</v>
      </c>
      <c r="L158" s="17">
        <v>6</v>
      </c>
      <c r="M158" s="19">
        <f>B158*0.2856</f>
        <v>1.88496</v>
      </c>
      <c r="N158" s="17"/>
      <c r="O158" s="18"/>
      <c r="P158" s="21">
        <f>B158*0.53</f>
        <v>3.4979999999999998</v>
      </c>
    </row>
    <row r="159" spans="1:16" s="4" customFormat="1" x14ac:dyDescent="0.3">
      <c r="A159" s="17">
        <v>9.5</v>
      </c>
      <c r="B159" s="17">
        <v>9.5</v>
      </c>
      <c r="C159" s="17">
        <v>17.5</v>
      </c>
      <c r="D159" s="7">
        <f t="shared" si="2"/>
        <v>0.17499999999999999</v>
      </c>
      <c r="E159" s="18">
        <v>1.2021734643022535</v>
      </c>
      <c r="F159" s="18">
        <v>0.16070299255434928</v>
      </c>
      <c r="G159" s="18">
        <v>0.43234529417876189</v>
      </c>
      <c r="H159" s="18">
        <v>43.478260869565219</v>
      </c>
      <c r="I159" s="18">
        <v>9.4110426895904209E-3</v>
      </c>
      <c r="J159" s="9" t="s">
        <v>0</v>
      </c>
      <c r="K159" s="18" t="s">
        <v>46</v>
      </c>
      <c r="L159" s="17">
        <v>6</v>
      </c>
      <c r="M159" s="19">
        <f>B159*0.2856</f>
        <v>2.7132000000000001</v>
      </c>
      <c r="N159" s="17"/>
      <c r="O159" s="18"/>
      <c r="P159" s="21">
        <f>B159*0.53</f>
        <v>5.0350000000000001</v>
      </c>
    </row>
    <row r="160" spans="1:16" s="4" customFormat="1" x14ac:dyDescent="0.3">
      <c r="A160" s="17">
        <v>0</v>
      </c>
      <c r="B160" s="17">
        <v>0</v>
      </c>
      <c r="C160" s="17">
        <v>10</v>
      </c>
      <c r="D160" s="7">
        <f t="shared" si="2"/>
        <v>0.1</v>
      </c>
      <c r="E160" s="18">
        <v>0.36007766834830074</v>
      </c>
      <c r="F160" s="18">
        <v>9.007647904553117E-3</v>
      </c>
      <c r="G160" s="18">
        <v>0.11011388806232769</v>
      </c>
      <c r="H160" s="18">
        <v>1.7621139718525045</v>
      </c>
      <c r="I160" s="18">
        <v>5.8130486427153058E-4</v>
      </c>
      <c r="J160" s="9" t="s">
        <v>0</v>
      </c>
      <c r="K160" s="18" t="s">
        <v>46</v>
      </c>
      <c r="L160" s="17">
        <v>6</v>
      </c>
      <c r="M160" s="19">
        <f>B160*0.2856</f>
        <v>0</v>
      </c>
      <c r="N160" s="17"/>
      <c r="O160" s="18"/>
      <c r="P160" s="21">
        <f>B160*0.53</f>
        <v>0</v>
      </c>
    </row>
    <row r="161" spans="1:16" s="4" customFormat="1" x14ac:dyDescent="0.3">
      <c r="A161" s="17">
        <v>4.7</v>
      </c>
      <c r="B161" s="17">
        <v>4.7</v>
      </c>
      <c r="C161" s="17">
        <v>17.5</v>
      </c>
      <c r="D161" s="7">
        <f t="shared" si="2"/>
        <v>0.17499999999999999</v>
      </c>
      <c r="E161" s="18">
        <v>0.78849256516861777</v>
      </c>
      <c r="F161" s="18">
        <v>6.3734600646963083E-2</v>
      </c>
      <c r="G161" s="18">
        <v>0.18292081500661106</v>
      </c>
      <c r="H161" s="18">
        <v>19.23076923076923</v>
      </c>
      <c r="I161" s="18">
        <v>6.1450567658877554E-3</v>
      </c>
      <c r="J161" s="9" t="s">
        <v>0</v>
      </c>
      <c r="K161" s="18" t="s">
        <v>46</v>
      </c>
      <c r="L161" s="17">
        <v>6</v>
      </c>
      <c r="M161" s="19">
        <f>B161*0.2856</f>
        <v>1.3423200000000002</v>
      </c>
      <c r="N161" s="17"/>
      <c r="O161" s="18"/>
      <c r="P161" s="21">
        <f>B161*0.53</f>
        <v>2.4910000000000001</v>
      </c>
    </row>
    <row r="162" spans="1:16" x14ac:dyDescent="0.3">
      <c r="A162" s="5">
        <v>5</v>
      </c>
      <c r="B162" s="5">
        <v>5</v>
      </c>
      <c r="C162" s="5">
        <v>0</v>
      </c>
      <c r="D162" s="7">
        <f t="shared" si="2"/>
        <v>0</v>
      </c>
      <c r="E162" s="7">
        <v>0.41813229748884512</v>
      </c>
      <c r="F162" s="7">
        <v>9.0361955935911169E-4</v>
      </c>
      <c r="G162" s="7">
        <v>-7.1845730682653652E-3</v>
      </c>
      <c r="H162" s="7">
        <v>2.1857911117469162</v>
      </c>
      <c r="I162" s="7">
        <v>-1.6023640846667825E-5</v>
      </c>
      <c r="J162" s="15" t="s">
        <v>1</v>
      </c>
      <c r="K162" s="24" t="s">
        <v>48</v>
      </c>
      <c r="L162" s="5">
        <v>7</v>
      </c>
      <c r="M162" s="5">
        <f>B162*0.00145</f>
        <v>7.2499999999999995E-3</v>
      </c>
      <c r="N162" s="5" t="s">
        <v>32</v>
      </c>
      <c r="O162" s="7" t="s">
        <v>33</v>
      </c>
      <c r="P162" s="15">
        <f>B162*0.00145</f>
        <v>7.2499999999999995E-3</v>
      </c>
    </row>
    <row r="163" spans="1:16" x14ac:dyDescent="0.3">
      <c r="A163" s="5">
        <v>0.6</v>
      </c>
      <c r="B163" s="5">
        <v>0.6</v>
      </c>
      <c r="C163" s="5">
        <v>25</v>
      </c>
      <c r="D163" s="7">
        <f t="shared" si="2"/>
        <v>0.25</v>
      </c>
      <c r="E163" s="7">
        <v>0.49457541707982344</v>
      </c>
      <c r="F163" s="7">
        <v>1.3949381494729579E-2</v>
      </c>
      <c r="G163" s="7">
        <v>0.22491323034690613</v>
      </c>
      <c r="H163" s="7">
        <v>3.3500838276638287</v>
      </c>
      <c r="I163" s="7">
        <v>4.4768984528454417E-3</v>
      </c>
      <c r="J163" s="15" t="s">
        <v>1</v>
      </c>
      <c r="K163" s="24" t="s">
        <v>48</v>
      </c>
      <c r="L163" s="5">
        <v>7</v>
      </c>
      <c r="M163" s="5">
        <f>B163*0.00145</f>
        <v>8.699999999999999E-4</v>
      </c>
      <c r="N163" s="5"/>
      <c r="O163" s="25" t="s">
        <v>36</v>
      </c>
      <c r="P163" s="15">
        <f>B163*0.00145</f>
        <v>8.699999999999999E-4</v>
      </c>
    </row>
    <row r="164" spans="1:16" x14ac:dyDescent="0.3">
      <c r="A164" s="5">
        <v>15</v>
      </c>
      <c r="B164" s="5">
        <v>15</v>
      </c>
      <c r="C164" s="5">
        <v>0</v>
      </c>
      <c r="D164" s="7">
        <f t="shared" si="2"/>
        <v>0</v>
      </c>
      <c r="E164" s="7">
        <v>0.73033319537673325</v>
      </c>
      <c r="F164" s="7">
        <v>1.6636173674461265E-3</v>
      </c>
      <c r="G164" s="7">
        <v>-2.2238940216497083E-2</v>
      </c>
      <c r="H164" s="7">
        <v>3.0534150707757206</v>
      </c>
      <c r="I164" s="7">
        <v>2.8768772797331879E-4</v>
      </c>
      <c r="J164" s="15" t="s">
        <v>1</v>
      </c>
      <c r="K164" s="24" t="s">
        <v>48</v>
      </c>
      <c r="L164" s="5">
        <v>7</v>
      </c>
      <c r="M164" s="5">
        <f>B164*0.00145</f>
        <v>2.1749999999999999E-2</v>
      </c>
      <c r="N164" s="5"/>
      <c r="O164" s="7"/>
      <c r="P164" s="15">
        <f>B164*0.00145</f>
        <v>2.1749999999999999E-2</v>
      </c>
    </row>
    <row r="165" spans="1:16" x14ac:dyDescent="0.3">
      <c r="A165" s="5">
        <v>5</v>
      </c>
      <c r="B165" s="5">
        <v>5</v>
      </c>
      <c r="C165" s="5">
        <v>17.5</v>
      </c>
      <c r="D165" s="7">
        <f t="shared" si="2"/>
        <v>0.17499999999999999</v>
      </c>
      <c r="E165" s="7">
        <v>0.54458418335387149</v>
      </c>
      <c r="F165" s="7">
        <v>8.2078308505780379E-3</v>
      </c>
      <c r="G165" s="7">
        <v>0.14378808672641552</v>
      </c>
      <c r="H165" s="7">
        <v>3.1496295781462256</v>
      </c>
      <c r="I165" s="7">
        <v>2.6947449213267881E-3</v>
      </c>
      <c r="J165" s="15" t="s">
        <v>1</v>
      </c>
      <c r="K165" s="24" t="s">
        <v>48</v>
      </c>
      <c r="L165" s="5">
        <v>7</v>
      </c>
      <c r="M165" s="5">
        <f>B165*0.00145</f>
        <v>7.2499999999999995E-3</v>
      </c>
      <c r="N165" s="5"/>
      <c r="O165" s="7"/>
      <c r="P165" s="15">
        <f>B165*0.00145</f>
        <v>7.2499999999999995E-3</v>
      </c>
    </row>
    <row r="166" spans="1:16" x14ac:dyDescent="0.3">
      <c r="A166" s="5">
        <v>0.25</v>
      </c>
      <c r="B166" s="5">
        <v>0.25</v>
      </c>
      <c r="C166" s="5">
        <v>25</v>
      </c>
      <c r="D166" s="7">
        <f t="shared" si="2"/>
        <v>0.25</v>
      </c>
      <c r="E166" s="7">
        <v>0.45213683622282147</v>
      </c>
      <c r="F166" s="7">
        <v>1.4148490403947524E-2</v>
      </c>
      <c r="G166" s="7">
        <v>0.18281377511835362</v>
      </c>
      <c r="H166" s="7">
        <v>3.1999853880852993</v>
      </c>
      <c r="I166" s="7">
        <v>3.8921173251747557E-3</v>
      </c>
      <c r="J166" s="15" t="s">
        <v>1</v>
      </c>
      <c r="K166" s="24" t="s">
        <v>48</v>
      </c>
      <c r="L166" s="5">
        <v>7</v>
      </c>
      <c r="M166" s="5">
        <f>B166*0.00145</f>
        <v>3.6249999999999998E-4</v>
      </c>
      <c r="N166" s="5"/>
      <c r="O166" s="7"/>
      <c r="P166" s="15">
        <f>B166*0.00145</f>
        <v>3.6249999999999998E-4</v>
      </c>
    </row>
    <row r="167" spans="1:16" x14ac:dyDescent="0.3">
      <c r="A167" s="5">
        <v>0.3</v>
      </c>
      <c r="B167" s="5">
        <v>0.3</v>
      </c>
      <c r="C167" s="5">
        <v>25</v>
      </c>
      <c r="D167" s="7">
        <f t="shared" si="2"/>
        <v>0.25</v>
      </c>
      <c r="E167" s="7">
        <v>0.40667535090082868</v>
      </c>
      <c r="F167" s="7">
        <v>1.4216436739322717E-2</v>
      </c>
      <c r="G167" s="7">
        <v>0.17856121579852657</v>
      </c>
      <c r="H167" s="7">
        <v>2.4691327883460747</v>
      </c>
      <c r="I167" s="7">
        <v>1.491847377980339E-3</v>
      </c>
      <c r="J167" s="15" t="s">
        <v>1</v>
      </c>
      <c r="K167" s="24" t="s">
        <v>48</v>
      </c>
      <c r="L167" s="5">
        <v>7</v>
      </c>
      <c r="M167" s="5">
        <f>B167*0.00145</f>
        <v>4.3499999999999995E-4</v>
      </c>
      <c r="N167" s="5"/>
      <c r="O167" s="7"/>
      <c r="P167" s="15">
        <f>B167*0.00145</f>
        <v>4.3499999999999995E-4</v>
      </c>
    </row>
    <row r="168" spans="1:16" x14ac:dyDescent="0.3">
      <c r="A168" s="5">
        <v>0</v>
      </c>
      <c r="B168" s="5">
        <v>0</v>
      </c>
      <c r="C168" s="5">
        <v>17.5</v>
      </c>
      <c r="D168" s="7">
        <f t="shared" si="2"/>
        <v>0.17499999999999999</v>
      </c>
      <c r="E168" s="7">
        <v>0.41520172220244378</v>
      </c>
      <c r="F168" s="7">
        <v>7.3571804837231818E-3</v>
      </c>
      <c r="G168" s="7">
        <v>0.13060029237457293</v>
      </c>
      <c r="H168" s="7">
        <v>2.4539819631729864</v>
      </c>
      <c r="I168" s="7">
        <v>4.2464784979722413E-3</v>
      </c>
      <c r="J168" s="15" t="s">
        <v>1</v>
      </c>
      <c r="K168" s="24" t="s">
        <v>48</v>
      </c>
      <c r="L168" s="5">
        <v>7</v>
      </c>
      <c r="M168" s="5">
        <f>B168*0.00145</f>
        <v>0</v>
      </c>
      <c r="N168" s="5"/>
      <c r="O168" s="7"/>
      <c r="P168" s="15">
        <f>B168*0.00145</f>
        <v>0</v>
      </c>
    </row>
    <row r="169" spans="1:16" x14ac:dyDescent="0.3">
      <c r="A169" s="5">
        <v>10</v>
      </c>
      <c r="B169" s="5">
        <v>10</v>
      </c>
      <c r="C169" s="5">
        <v>0</v>
      </c>
      <c r="D169" s="7">
        <f t="shared" si="2"/>
        <v>0</v>
      </c>
      <c r="E169" s="7">
        <v>0.5728902620262537</v>
      </c>
      <c r="F169" s="7">
        <v>1.6242293885560411E-3</v>
      </c>
      <c r="G169" s="7">
        <v>-2.3937270961158275E-2</v>
      </c>
      <c r="H169" s="7">
        <v>2.8776879678651501</v>
      </c>
      <c r="I169" s="7">
        <v>7.8716699247385197E-5</v>
      </c>
      <c r="J169" s="15" t="s">
        <v>1</v>
      </c>
      <c r="K169" s="24" t="s">
        <v>48</v>
      </c>
      <c r="L169" s="5">
        <v>7</v>
      </c>
      <c r="M169" s="5">
        <f>B169*0.00145</f>
        <v>1.4499999999999999E-2</v>
      </c>
      <c r="N169" s="5"/>
      <c r="O169" s="7"/>
      <c r="P169" s="15">
        <f>B169*0.00145</f>
        <v>1.4499999999999999E-2</v>
      </c>
    </row>
    <row r="170" spans="1:16" x14ac:dyDescent="0.3">
      <c r="A170" s="5">
        <v>5</v>
      </c>
      <c r="B170" s="5">
        <v>5</v>
      </c>
      <c r="C170" s="5">
        <v>25</v>
      </c>
      <c r="D170" s="7">
        <f t="shared" si="2"/>
        <v>0.25</v>
      </c>
      <c r="E170" s="7">
        <v>0.58247516415074285</v>
      </c>
      <c r="F170" s="7">
        <v>1.7660295186970175E-2</v>
      </c>
      <c r="G170" s="7">
        <v>0.22830137900834591</v>
      </c>
      <c r="H170" s="7">
        <v>3.5335697209598327</v>
      </c>
      <c r="I170" s="7">
        <v>2.8490578740296806E-3</v>
      </c>
      <c r="J170" s="15" t="s">
        <v>1</v>
      </c>
      <c r="K170" s="24" t="s">
        <v>48</v>
      </c>
      <c r="L170" s="5">
        <v>7</v>
      </c>
      <c r="M170" s="5">
        <f>B170*0.00145</f>
        <v>7.2499999999999995E-3</v>
      </c>
      <c r="N170" s="5"/>
      <c r="O170" s="7"/>
      <c r="P170" s="15">
        <f>B170*0.00145</f>
        <v>7.2499999999999995E-3</v>
      </c>
    </row>
    <row r="171" spans="1:16" x14ac:dyDescent="0.3">
      <c r="A171" s="5">
        <v>0.25</v>
      </c>
      <c r="B171" s="5">
        <v>0.25</v>
      </c>
      <c r="C171" s="5">
        <v>10</v>
      </c>
      <c r="D171" s="7">
        <f t="shared" si="2"/>
        <v>0.1</v>
      </c>
      <c r="E171" s="7">
        <v>0.37335981939189089</v>
      </c>
      <c r="F171" s="7">
        <v>6.0308421408256721E-3</v>
      </c>
      <c r="G171" s="7">
        <v>7.5679379903723643E-2</v>
      </c>
      <c r="H171" s="7">
        <v>2.4844849577512522</v>
      </c>
      <c r="I171" s="7">
        <v>2.5499063138304853E-3</v>
      </c>
      <c r="J171" s="15" t="s">
        <v>1</v>
      </c>
      <c r="K171" s="24" t="s">
        <v>48</v>
      </c>
      <c r="L171" s="5">
        <v>7</v>
      </c>
      <c r="M171" s="5">
        <f>B171*0.00145</f>
        <v>3.6249999999999998E-4</v>
      </c>
      <c r="N171" s="5"/>
      <c r="O171" s="7"/>
      <c r="P171" s="15">
        <f>B171*0.00145</f>
        <v>3.6249999999999998E-4</v>
      </c>
    </row>
    <row r="172" spans="1:16" x14ac:dyDescent="0.3">
      <c r="A172" s="5">
        <v>0.15</v>
      </c>
      <c r="B172" s="5">
        <v>0.15</v>
      </c>
      <c r="C172" s="5">
        <v>17.5</v>
      </c>
      <c r="D172" s="7">
        <f t="shared" si="2"/>
        <v>0.17499999999999999</v>
      </c>
      <c r="E172" s="7">
        <v>0.42113414245403147</v>
      </c>
      <c r="F172" s="7">
        <v>7.9632467862837657E-3</v>
      </c>
      <c r="G172" s="7">
        <v>0.17219660593165576</v>
      </c>
      <c r="H172" s="7">
        <v>2.8368875458488469</v>
      </c>
      <c r="I172" s="7">
        <v>3.204255017379266E-3</v>
      </c>
      <c r="J172" s="15" t="s">
        <v>1</v>
      </c>
      <c r="K172" s="24" t="s">
        <v>48</v>
      </c>
      <c r="L172" s="5">
        <v>7</v>
      </c>
      <c r="M172" s="5">
        <f>B172*0.00145</f>
        <v>2.1749999999999997E-4</v>
      </c>
      <c r="N172" s="5"/>
      <c r="O172" s="7"/>
      <c r="P172" s="15">
        <f>B172*0.00145</f>
        <v>2.1749999999999997E-4</v>
      </c>
    </row>
    <row r="173" spans="1:16" x14ac:dyDescent="0.3">
      <c r="A173" s="5">
        <v>0.6</v>
      </c>
      <c r="B173" s="5">
        <v>0.6</v>
      </c>
      <c r="C173" s="5">
        <v>10</v>
      </c>
      <c r="D173" s="7">
        <f t="shared" si="2"/>
        <v>0.1</v>
      </c>
      <c r="E173" s="7">
        <v>0.42535780165284537</v>
      </c>
      <c r="F173" s="7">
        <v>6.334306276904289E-3</v>
      </c>
      <c r="G173" s="7">
        <v>0.14500070178904256</v>
      </c>
      <c r="H173" s="7">
        <v>2.7210765744646621</v>
      </c>
      <c r="I173" s="7">
        <v>3.3239277761838507E-3</v>
      </c>
      <c r="J173" s="15" t="s">
        <v>1</v>
      </c>
      <c r="K173" s="24" t="s">
        <v>48</v>
      </c>
      <c r="L173" s="5">
        <v>7</v>
      </c>
      <c r="M173" s="5">
        <f>B173*0.00145</f>
        <v>8.699999999999999E-4</v>
      </c>
      <c r="N173" s="5"/>
      <c r="O173" s="7"/>
      <c r="P173" s="15">
        <f>B173*0.00145</f>
        <v>8.699999999999999E-4</v>
      </c>
    </row>
    <row r="174" spans="1:16" x14ac:dyDescent="0.3">
      <c r="A174" s="5">
        <v>0.15</v>
      </c>
      <c r="B174" s="5">
        <v>0.15</v>
      </c>
      <c r="C174" s="5">
        <v>25</v>
      </c>
      <c r="D174" s="7">
        <f t="shared" si="2"/>
        <v>0.25</v>
      </c>
      <c r="E174" s="7">
        <v>0.47349249154517714</v>
      </c>
      <c r="F174" s="7">
        <v>1.4658673737187402E-2</v>
      </c>
      <c r="G174" s="7">
        <v>0.23240778110270766</v>
      </c>
      <c r="H174" s="7">
        <v>3.2388588123259061</v>
      </c>
      <c r="I174" s="7">
        <v>4.5107679506779987E-3</v>
      </c>
      <c r="J174" s="15" t="s">
        <v>1</v>
      </c>
      <c r="K174" s="24" t="s">
        <v>48</v>
      </c>
      <c r="L174" s="5">
        <v>7</v>
      </c>
      <c r="M174" s="5">
        <f>B174*0.00145</f>
        <v>2.1749999999999997E-4</v>
      </c>
      <c r="N174" s="5"/>
      <c r="O174" s="7"/>
      <c r="P174" s="15">
        <f>B174*0.00145</f>
        <v>2.1749999999999997E-4</v>
      </c>
    </row>
    <row r="175" spans="1:16" x14ac:dyDescent="0.3">
      <c r="A175" s="5">
        <v>0.3</v>
      </c>
      <c r="B175" s="5">
        <v>0.3</v>
      </c>
      <c r="C175" s="5">
        <v>10</v>
      </c>
      <c r="D175" s="7">
        <f t="shared" si="2"/>
        <v>0.1</v>
      </c>
      <c r="E175" s="7">
        <v>0.42622589453803211</v>
      </c>
      <c r="F175" s="7">
        <v>1.0022155393331948E-2</v>
      </c>
      <c r="G175" s="7">
        <v>0.165760039535226</v>
      </c>
      <c r="H175" s="7">
        <v>2.6143793481817053</v>
      </c>
      <c r="I175" s="7">
        <v>3.4903614716032642E-3</v>
      </c>
      <c r="J175" s="15" t="s">
        <v>1</v>
      </c>
      <c r="K175" s="24" t="s">
        <v>48</v>
      </c>
      <c r="L175" s="5">
        <v>7</v>
      </c>
      <c r="M175" s="5">
        <f>B175*0.00145</f>
        <v>4.3499999999999995E-4</v>
      </c>
      <c r="N175" s="5"/>
      <c r="O175" s="7"/>
      <c r="P175" s="15">
        <f>B175*0.00145</f>
        <v>4.3499999999999995E-4</v>
      </c>
    </row>
    <row r="176" spans="1:16" x14ac:dyDescent="0.3">
      <c r="A176" s="5">
        <v>15</v>
      </c>
      <c r="B176" s="5">
        <v>15</v>
      </c>
      <c r="C176" s="5">
        <v>17.5</v>
      </c>
      <c r="D176" s="7">
        <f t="shared" si="2"/>
        <v>0.17499999999999999</v>
      </c>
      <c r="E176" s="7">
        <v>0.84149224069431583</v>
      </c>
      <c r="F176" s="7">
        <v>1.2296446452801604E-2</v>
      </c>
      <c r="G176" s="7">
        <v>0.1647670599172173</v>
      </c>
      <c r="H176" s="7">
        <v>4.2462851570719238</v>
      </c>
      <c r="I176" s="7">
        <v>2.0931435864373731E-3</v>
      </c>
      <c r="J176" s="15" t="s">
        <v>1</v>
      </c>
      <c r="K176" s="24" t="s">
        <v>48</v>
      </c>
      <c r="L176" s="5">
        <v>7</v>
      </c>
      <c r="M176" s="5">
        <f>B176*0.00145</f>
        <v>2.1749999999999999E-2</v>
      </c>
      <c r="N176" s="5"/>
      <c r="O176" s="7"/>
      <c r="P176" s="15">
        <f>B176*0.00145</f>
        <v>2.1749999999999999E-2</v>
      </c>
    </row>
    <row r="177" spans="1:16" x14ac:dyDescent="0.3">
      <c r="A177" s="5">
        <v>0</v>
      </c>
      <c r="B177" s="5">
        <v>0</v>
      </c>
      <c r="C177" s="5">
        <v>10</v>
      </c>
      <c r="D177" s="7">
        <f t="shared" si="2"/>
        <v>0.1</v>
      </c>
      <c r="E177" s="7">
        <v>0.37110830179712501</v>
      </c>
      <c r="F177" s="7">
        <v>5.7195015747849567E-3</v>
      </c>
      <c r="G177" s="7">
        <v>9.1134473999171961E-2</v>
      </c>
      <c r="H177" s="7">
        <v>2.3952074969759236</v>
      </c>
      <c r="I177" s="7">
        <v>2.7428981590147429E-3</v>
      </c>
      <c r="J177" s="15" t="s">
        <v>1</v>
      </c>
      <c r="K177" s="24" t="s">
        <v>48</v>
      </c>
      <c r="L177" s="5">
        <v>7</v>
      </c>
      <c r="M177" s="5">
        <f>B177*0.00145</f>
        <v>0</v>
      </c>
      <c r="N177" s="5"/>
      <c r="O177" s="7"/>
      <c r="P177" s="15">
        <f>B177*0.00145</f>
        <v>0</v>
      </c>
    </row>
    <row r="178" spans="1:16" x14ac:dyDescent="0.3">
      <c r="A178" s="5">
        <v>0.3</v>
      </c>
      <c r="B178" s="5">
        <v>0.3</v>
      </c>
      <c r="C178" s="5">
        <v>0</v>
      </c>
      <c r="D178" s="7">
        <f t="shared" si="2"/>
        <v>0</v>
      </c>
      <c r="E178" s="7">
        <v>0.28234807900666564</v>
      </c>
      <c r="F178" s="7">
        <v>1.3131492773076144E-3</v>
      </c>
      <c r="G178" s="7">
        <v>-4.0378679935706208E-2</v>
      </c>
      <c r="H178" s="7">
        <v>1.4925371790312811</v>
      </c>
      <c r="I178" s="7">
        <v>8.0445280907460656E-5</v>
      </c>
      <c r="J178" s="15" t="s">
        <v>1</v>
      </c>
      <c r="K178" s="24" t="s">
        <v>48</v>
      </c>
      <c r="L178" s="5">
        <v>7</v>
      </c>
      <c r="M178" s="5">
        <f>B178*0.00145</f>
        <v>4.3499999999999995E-4</v>
      </c>
      <c r="N178" s="5"/>
      <c r="O178" s="7"/>
      <c r="P178" s="15">
        <f>B178*0.00145</f>
        <v>4.3499999999999995E-4</v>
      </c>
    </row>
    <row r="179" spans="1:16" x14ac:dyDescent="0.3">
      <c r="A179" s="5">
        <v>10</v>
      </c>
      <c r="B179" s="5">
        <v>10</v>
      </c>
      <c r="C179" s="5">
        <v>10</v>
      </c>
      <c r="D179" s="7">
        <f t="shared" si="2"/>
        <v>0.1</v>
      </c>
      <c r="E179" s="7">
        <v>0.65695636927365031</v>
      </c>
      <c r="F179" s="7">
        <v>1.2973332420787791E-2</v>
      </c>
      <c r="G179" s="7">
        <v>0.11446921145602895</v>
      </c>
      <c r="H179" s="7">
        <v>3.565062568925176</v>
      </c>
      <c r="I179" s="7">
        <v>2.4408939907290296E-3</v>
      </c>
      <c r="J179" s="15" t="s">
        <v>1</v>
      </c>
      <c r="K179" s="24" t="s">
        <v>48</v>
      </c>
      <c r="L179" s="5">
        <v>7</v>
      </c>
      <c r="M179" s="5">
        <f>B179*0.00145</f>
        <v>1.4499999999999999E-2</v>
      </c>
      <c r="N179" s="5"/>
      <c r="O179" s="7"/>
      <c r="P179" s="15">
        <f>B179*0.00145</f>
        <v>1.4499999999999999E-2</v>
      </c>
    </row>
    <row r="180" spans="1:16" x14ac:dyDescent="0.3">
      <c r="A180" s="5">
        <v>15</v>
      </c>
      <c r="B180" s="5">
        <v>15</v>
      </c>
      <c r="C180" s="5">
        <v>25</v>
      </c>
      <c r="D180" s="7">
        <f t="shared" si="2"/>
        <v>0.25</v>
      </c>
      <c r="E180" s="7">
        <v>0.8670745723912513</v>
      </c>
      <c r="F180" s="7">
        <v>2.1108261855389488E-2</v>
      </c>
      <c r="G180" s="7">
        <v>0.22367389882187394</v>
      </c>
      <c r="H180" s="7">
        <v>4.6082911763391934</v>
      </c>
      <c r="I180" s="7">
        <v>2.6830878635139381E-3</v>
      </c>
      <c r="J180" s="15" t="s">
        <v>1</v>
      </c>
      <c r="K180" s="24" t="s">
        <v>48</v>
      </c>
      <c r="L180" s="5">
        <v>7</v>
      </c>
      <c r="M180" s="5">
        <f>B180*0.00145</f>
        <v>2.1749999999999999E-2</v>
      </c>
      <c r="N180" s="5"/>
      <c r="O180" s="7"/>
      <c r="P180" s="15">
        <f>B180*0.00145</f>
        <v>2.1749999999999999E-2</v>
      </c>
    </row>
    <row r="181" spans="1:16" x14ac:dyDescent="0.3">
      <c r="A181" s="5">
        <v>0.15</v>
      </c>
      <c r="B181" s="5">
        <v>0.15</v>
      </c>
      <c r="C181" s="5">
        <v>10</v>
      </c>
      <c r="D181" s="7">
        <f t="shared" si="2"/>
        <v>0.1</v>
      </c>
      <c r="E181" s="7">
        <v>0.39917115543714865</v>
      </c>
      <c r="F181" s="7">
        <v>6.6139260568485216E-3</v>
      </c>
      <c r="G181" s="7">
        <v>0.10967917075274092</v>
      </c>
      <c r="H181" s="7">
        <v>2.6489953287384633</v>
      </c>
      <c r="I181" s="7">
        <v>3.4657755702873633E-3</v>
      </c>
      <c r="J181" s="15" t="s">
        <v>1</v>
      </c>
      <c r="K181" s="24" t="s">
        <v>48</v>
      </c>
      <c r="L181" s="5">
        <v>7</v>
      </c>
      <c r="M181" s="5">
        <f>B181*0.00145</f>
        <v>2.1749999999999997E-4</v>
      </c>
      <c r="N181" s="5"/>
      <c r="O181" s="7"/>
      <c r="P181" s="15">
        <f>B181*0.00145</f>
        <v>2.1749999999999997E-4</v>
      </c>
    </row>
    <row r="182" spans="1:16" x14ac:dyDescent="0.3">
      <c r="A182" s="5">
        <v>0.25</v>
      </c>
      <c r="B182" s="5">
        <v>0.25</v>
      </c>
      <c r="C182" s="5">
        <v>17.5</v>
      </c>
      <c r="D182" s="7">
        <f t="shared" si="2"/>
        <v>0.17499999999999999</v>
      </c>
      <c r="E182" s="7">
        <v>0.41885231297429448</v>
      </c>
      <c r="F182" s="7">
        <v>9.2413448022548167E-3</v>
      </c>
      <c r="G182" s="7">
        <v>0.16210556994051217</v>
      </c>
      <c r="H182" s="7">
        <v>2.9197165833487229</v>
      </c>
      <c r="I182" s="7">
        <v>3.1831225525459275E-3</v>
      </c>
      <c r="J182" s="15" t="s">
        <v>1</v>
      </c>
      <c r="K182" s="24" t="s">
        <v>48</v>
      </c>
      <c r="L182" s="5">
        <v>7</v>
      </c>
      <c r="M182" s="5">
        <f>B182*0.00145</f>
        <v>3.6249999999999998E-4</v>
      </c>
      <c r="N182" s="5"/>
      <c r="O182" s="7"/>
      <c r="P182" s="15">
        <f>B182*0.00145</f>
        <v>3.6249999999999998E-4</v>
      </c>
    </row>
    <row r="183" spans="1:16" x14ac:dyDescent="0.3">
      <c r="A183" s="5">
        <v>0.6</v>
      </c>
      <c r="B183" s="5">
        <v>0.6</v>
      </c>
      <c r="C183" s="5">
        <v>0</v>
      </c>
      <c r="D183" s="7">
        <f t="shared" si="2"/>
        <v>0</v>
      </c>
      <c r="E183" s="7">
        <v>0.28784770118376929</v>
      </c>
      <c r="F183" s="7">
        <v>7.4913648558458151E-4</v>
      </c>
      <c r="G183" s="7">
        <v>1.8690187257394908E-2</v>
      </c>
      <c r="H183" s="7">
        <v>1.3937282749744413</v>
      </c>
      <c r="I183" s="7">
        <v>-6.1780916295266219E-4</v>
      </c>
      <c r="J183" s="15" t="s">
        <v>1</v>
      </c>
      <c r="K183" s="24" t="s">
        <v>48</v>
      </c>
      <c r="L183" s="5">
        <v>7</v>
      </c>
      <c r="M183" s="5">
        <f>B183*0.00145</f>
        <v>8.699999999999999E-4</v>
      </c>
      <c r="N183" s="5"/>
      <c r="O183" s="7"/>
      <c r="P183" s="15">
        <f>B183*0.00145</f>
        <v>8.699999999999999E-4</v>
      </c>
    </row>
    <row r="184" spans="1:16" x14ac:dyDescent="0.3">
      <c r="A184" s="5">
        <v>15</v>
      </c>
      <c r="B184" s="5">
        <v>15</v>
      </c>
      <c r="C184" s="5">
        <v>10</v>
      </c>
      <c r="D184" s="7">
        <f t="shared" si="2"/>
        <v>0.1</v>
      </c>
      <c r="E184" s="7">
        <v>0.77545856166810667</v>
      </c>
      <c r="F184" s="7">
        <v>1.4582210529166174E-2</v>
      </c>
      <c r="G184" s="7">
        <v>0.10828127394366382</v>
      </c>
      <c r="H184" s="7">
        <v>4.0160641510178658</v>
      </c>
      <c r="I184" s="7">
        <v>2.7123813000538045E-3</v>
      </c>
      <c r="J184" s="15" t="s">
        <v>1</v>
      </c>
      <c r="K184" s="24" t="s">
        <v>48</v>
      </c>
      <c r="L184" s="5">
        <v>7</v>
      </c>
      <c r="M184" s="5">
        <f>B184*0.00145</f>
        <v>2.1749999999999999E-2</v>
      </c>
      <c r="N184" s="5"/>
      <c r="O184" s="7"/>
      <c r="P184" s="15">
        <f>B184*0.00145</f>
        <v>2.1749999999999999E-2</v>
      </c>
    </row>
    <row r="185" spans="1:16" x14ac:dyDescent="0.3">
      <c r="A185" s="5">
        <v>0.6</v>
      </c>
      <c r="B185" s="5">
        <v>0.6</v>
      </c>
      <c r="C185" s="5">
        <v>17.5</v>
      </c>
      <c r="D185" s="7">
        <f t="shared" si="2"/>
        <v>0.17499999999999999</v>
      </c>
      <c r="E185" s="7">
        <v>0.43403893008453387</v>
      </c>
      <c r="F185" s="7">
        <v>8.6799613147659632E-3</v>
      </c>
      <c r="G185" s="7">
        <v>0.16390849430221732</v>
      </c>
      <c r="H185" s="7">
        <v>2.8368951549737038</v>
      </c>
      <c r="I185" s="7">
        <v>3.1841928169396225E-3</v>
      </c>
      <c r="J185" s="15" t="s">
        <v>1</v>
      </c>
      <c r="K185" s="24" t="s">
        <v>48</v>
      </c>
      <c r="L185" s="5">
        <v>7</v>
      </c>
      <c r="M185" s="5">
        <f>B185*0.00145</f>
        <v>8.699999999999999E-4</v>
      </c>
      <c r="N185" s="5"/>
      <c r="O185" s="7"/>
      <c r="P185" s="15">
        <f>B185*0.00145</f>
        <v>8.699999999999999E-4</v>
      </c>
    </row>
    <row r="186" spans="1:16" x14ac:dyDescent="0.3">
      <c r="A186" s="5">
        <v>0.15</v>
      </c>
      <c r="B186" s="5">
        <v>0.15</v>
      </c>
      <c r="C186" s="5">
        <v>0</v>
      </c>
      <c r="D186" s="7">
        <f t="shared" si="2"/>
        <v>0</v>
      </c>
      <c r="E186" s="7">
        <v>0.27693722284925998</v>
      </c>
      <c r="F186" s="7">
        <v>6.2490608308536535E-4</v>
      </c>
      <c r="G186" s="7">
        <v>-3.7024509983240472E-2</v>
      </c>
      <c r="H186" s="7">
        <v>1.4598539165921389</v>
      </c>
      <c r="I186" s="7">
        <v>-2.354086501552121E-4</v>
      </c>
      <c r="J186" s="15" t="s">
        <v>1</v>
      </c>
      <c r="K186" s="24" t="s">
        <v>48</v>
      </c>
      <c r="L186" s="5">
        <v>7</v>
      </c>
      <c r="M186" s="5">
        <f>B186*0.00145</f>
        <v>2.1749999999999997E-4</v>
      </c>
      <c r="N186" s="5"/>
      <c r="O186" s="7"/>
      <c r="P186" s="15">
        <f>B186*0.00145</f>
        <v>2.1749999999999997E-4</v>
      </c>
    </row>
    <row r="187" spans="1:16" x14ac:dyDescent="0.3">
      <c r="A187" s="5">
        <v>0.3</v>
      </c>
      <c r="B187" s="5">
        <v>0.3</v>
      </c>
      <c r="C187" s="5">
        <v>17.5</v>
      </c>
      <c r="D187" s="7">
        <f t="shared" si="2"/>
        <v>0.17499999999999999</v>
      </c>
      <c r="E187" s="7">
        <v>0.41475887882094525</v>
      </c>
      <c r="F187" s="7">
        <v>6.3415619485494472E-3</v>
      </c>
      <c r="G187" s="7">
        <v>0.14090949799524199</v>
      </c>
      <c r="H187" s="7">
        <v>2.877690330260759</v>
      </c>
      <c r="I187" s="7">
        <v>3.4495882242820269E-3</v>
      </c>
      <c r="J187" s="15" t="s">
        <v>1</v>
      </c>
      <c r="K187" s="24" t="s">
        <v>48</v>
      </c>
      <c r="L187" s="5">
        <v>7</v>
      </c>
      <c r="M187" s="5">
        <f>B187*0.00145</f>
        <v>4.3499999999999995E-4</v>
      </c>
      <c r="N187" s="5"/>
      <c r="O187" s="7"/>
      <c r="P187" s="15">
        <f>B187*0.00145</f>
        <v>4.3499999999999995E-4</v>
      </c>
    </row>
    <row r="188" spans="1:16" x14ac:dyDescent="0.3">
      <c r="A188" s="5">
        <v>0</v>
      </c>
      <c r="B188" s="5">
        <v>0</v>
      </c>
      <c r="C188" s="5">
        <v>25</v>
      </c>
      <c r="D188" s="7">
        <f t="shared" si="2"/>
        <v>0.25</v>
      </c>
      <c r="E188" s="7">
        <v>0.43872594439721568</v>
      </c>
      <c r="F188" s="7">
        <v>1.1910562204105572E-2</v>
      </c>
      <c r="G188" s="7">
        <v>0.16971211333329694</v>
      </c>
      <c r="H188" s="7">
        <v>2.68456501818312</v>
      </c>
      <c r="I188" s="7">
        <v>4.4432405342838162E-3</v>
      </c>
      <c r="J188" s="15" t="s">
        <v>1</v>
      </c>
      <c r="K188" s="24" t="s">
        <v>48</v>
      </c>
      <c r="L188" s="5">
        <v>7</v>
      </c>
      <c r="M188" s="5">
        <f>B188*0.00145</f>
        <v>0</v>
      </c>
      <c r="N188" s="5"/>
      <c r="O188" s="7"/>
      <c r="P188" s="15">
        <f>B188*0.00145</f>
        <v>0</v>
      </c>
    </row>
    <row r="189" spans="1:16" x14ac:dyDescent="0.3">
      <c r="A189" s="5">
        <v>5</v>
      </c>
      <c r="B189" s="5">
        <v>5</v>
      </c>
      <c r="C189" s="5">
        <v>10</v>
      </c>
      <c r="D189" s="7">
        <f t="shared" si="2"/>
        <v>0.1</v>
      </c>
      <c r="E189" s="7">
        <v>0.51371440494893839</v>
      </c>
      <c r="F189" s="7">
        <v>9.0182849729496216E-3</v>
      </c>
      <c r="G189" s="7">
        <v>0.13218788128786296</v>
      </c>
      <c r="H189" s="7">
        <v>3.1250055899850642</v>
      </c>
      <c r="I189" s="7">
        <v>2.4404594450756299E-3</v>
      </c>
      <c r="J189" s="15" t="s">
        <v>1</v>
      </c>
      <c r="K189" s="24" t="s">
        <v>48</v>
      </c>
      <c r="L189" s="5">
        <v>7</v>
      </c>
      <c r="M189" s="5">
        <f>B189*0.00145</f>
        <v>7.2499999999999995E-3</v>
      </c>
      <c r="N189" s="5"/>
      <c r="O189" s="7"/>
      <c r="P189" s="15">
        <f>B189*0.00145</f>
        <v>7.2499999999999995E-3</v>
      </c>
    </row>
    <row r="190" spans="1:16" x14ac:dyDescent="0.3">
      <c r="A190" s="5">
        <v>0</v>
      </c>
      <c r="B190" s="5">
        <v>0</v>
      </c>
      <c r="C190" s="5">
        <v>10</v>
      </c>
      <c r="D190" s="7">
        <f t="shared" si="2"/>
        <v>0.1</v>
      </c>
      <c r="E190" s="7">
        <v>0.36834929337156858</v>
      </c>
      <c r="F190" s="7">
        <v>9.1186999638695801E-4</v>
      </c>
      <c r="G190" s="7">
        <v>4.7012213743283571E-2</v>
      </c>
      <c r="H190" s="7">
        <v>3.3726815484211348</v>
      </c>
      <c r="I190" s="7">
        <v>1.0892390561728447E-3</v>
      </c>
      <c r="J190" s="9"/>
      <c r="K190" s="7"/>
      <c r="L190" s="5">
        <v>8</v>
      </c>
      <c r="M190" s="5">
        <f>B190*0.2856</f>
        <v>0</v>
      </c>
      <c r="N190" s="5" t="s">
        <v>15</v>
      </c>
      <c r="O190" s="16" t="s">
        <v>22</v>
      </c>
      <c r="P190" s="9">
        <f>B190*0.53</f>
        <v>0</v>
      </c>
    </row>
    <row r="191" spans="1:16" x14ac:dyDescent="0.3">
      <c r="A191" s="5">
        <v>9.5</v>
      </c>
      <c r="B191" s="5">
        <v>9.5</v>
      </c>
      <c r="C191" s="5">
        <v>25</v>
      </c>
      <c r="D191" s="7">
        <f t="shared" si="2"/>
        <v>0.25</v>
      </c>
      <c r="E191" s="7">
        <v>2.201232912063952</v>
      </c>
      <c r="F191" s="7">
        <v>2.9273295855234787E-2</v>
      </c>
      <c r="G191" s="7">
        <v>0.27075333087720155</v>
      </c>
      <c r="H191" s="7">
        <v>33.333333333333329</v>
      </c>
      <c r="I191" s="7">
        <v>9.4524301641000785E-3</v>
      </c>
      <c r="J191" s="9"/>
      <c r="K191" s="7"/>
      <c r="L191" s="5">
        <v>8</v>
      </c>
      <c r="M191" s="5">
        <f>B191*0.2856</f>
        <v>2.7132000000000001</v>
      </c>
      <c r="N191" s="5"/>
      <c r="O191" s="7"/>
      <c r="P191" s="9">
        <f>B191*0.53</f>
        <v>5.0350000000000001</v>
      </c>
    </row>
    <row r="192" spans="1:16" x14ac:dyDescent="0.3">
      <c r="A192" s="5">
        <v>0.95</v>
      </c>
      <c r="B192" s="5">
        <v>0.95</v>
      </c>
      <c r="C192" s="5">
        <v>10</v>
      </c>
      <c r="D192" s="7">
        <f t="shared" si="2"/>
        <v>0.1</v>
      </c>
      <c r="E192" s="7">
        <v>0.53502568984578769</v>
      </c>
      <c r="F192" s="7">
        <v>3.9887270402857158E-3</v>
      </c>
      <c r="G192" s="7">
        <v>9.3721915938455913E-2</v>
      </c>
      <c r="H192" s="7">
        <v>5.6337985240737787</v>
      </c>
      <c r="I192" s="7">
        <v>1.453460229628379E-3</v>
      </c>
      <c r="J192" s="9"/>
      <c r="K192" s="7"/>
      <c r="L192" s="5">
        <v>8</v>
      </c>
      <c r="M192" s="5">
        <f>B192*0.2856</f>
        <v>0.27132000000000001</v>
      </c>
      <c r="N192" s="5"/>
      <c r="O192" s="7"/>
      <c r="P192" s="9">
        <f>B192*0.53</f>
        <v>0.50349999999999995</v>
      </c>
    </row>
    <row r="193" spans="1:16" x14ac:dyDescent="0.3">
      <c r="A193" s="5">
        <v>4.7</v>
      </c>
      <c r="B193" s="5">
        <v>4.7</v>
      </c>
      <c r="C193" s="5">
        <v>0</v>
      </c>
      <c r="D193" s="7">
        <f t="shared" si="2"/>
        <v>0</v>
      </c>
      <c r="E193" s="7">
        <v>0.61856030404366702</v>
      </c>
      <c r="F193" s="7">
        <v>1.0000402753386546E-2</v>
      </c>
      <c r="G193" s="7">
        <v>6.1000972278023591E-2</v>
      </c>
      <c r="H193" s="7">
        <v>10.15225825800268</v>
      </c>
      <c r="I193" s="7">
        <v>1.6751910485504617E-3</v>
      </c>
      <c r="J193" s="9"/>
      <c r="K193" s="7"/>
      <c r="L193" s="5">
        <v>8</v>
      </c>
      <c r="M193" s="5">
        <f>B193*0.2856</f>
        <v>1.3423200000000002</v>
      </c>
      <c r="N193" s="5"/>
      <c r="O193" s="7"/>
      <c r="P193" s="9">
        <f>B193*0.53</f>
        <v>2.4910000000000001</v>
      </c>
    </row>
    <row r="194" spans="1:16" x14ac:dyDescent="0.3">
      <c r="A194" s="5">
        <v>14.2</v>
      </c>
      <c r="B194" s="5">
        <v>14.2</v>
      </c>
      <c r="C194" s="5">
        <v>10</v>
      </c>
      <c r="D194" s="7">
        <f t="shared" si="2"/>
        <v>0.1</v>
      </c>
      <c r="E194" s="7">
        <v>2.0846706930201213</v>
      </c>
      <c r="F194" s="7">
        <v>4.6749492558337838E-2</v>
      </c>
      <c r="G194" s="7">
        <v>0.20137328769691454</v>
      </c>
      <c r="H194" s="7">
        <v>32.258064516129032</v>
      </c>
      <c r="I194" s="7">
        <v>6.5820388141849956E-3</v>
      </c>
      <c r="J194" s="9"/>
      <c r="K194" s="7"/>
      <c r="L194" s="5">
        <v>8</v>
      </c>
      <c r="M194" s="5">
        <f>B194*0.2856</f>
        <v>4.0555200000000005</v>
      </c>
      <c r="N194" s="5"/>
      <c r="O194" s="7"/>
      <c r="P194" s="9">
        <f>B194*0.53</f>
        <v>7.5259999999999998</v>
      </c>
    </row>
    <row r="195" spans="1:16" x14ac:dyDescent="0.3">
      <c r="A195" s="5">
        <v>0.95</v>
      </c>
      <c r="B195" s="5">
        <v>0.95</v>
      </c>
      <c r="C195" s="5">
        <v>17.5</v>
      </c>
      <c r="D195" s="7">
        <f t="shared" ref="D195:D258" si="3">C195/100</f>
        <v>0.17499999999999999</v>
      </c>
      <c r="E195" s="7">
        <v>0.63862800090010063</v>
      </c>
      <c r="F195" s="7">
        <v>6.0973526691035056E-3</v>
      </c>
      <c r="G195" s="7">
        <v>0.11185816700341378</v>
      </c>
      <c r="H195" s="7">
        <v>7.4349121172449992</v>
      </c>
      <c r="I195" s="7">
        <v>3.3269408593229119E-3</v>
      </c>
      <c r="J195" s="9"/>
      <c r="K195" s="7"/>
      <c r="L195" s="5">
        <v>8</v>
      </c>
      <c r="M195" s="5">
        <f>B195*0.2856</f>
        <v>0.27132000000000001</v>
      </c>
      <c r="N195" s="5"/>
      <c r="O195" s="7"/>
      <c r="P195" s="9">
        <f>B195*0.53</f>
        <v>0.50349999999999995</v>
      </c>
    </row>
    <row r="196" spans="1:16" x14ac:dyDescent="0.3">
      <c r="A196" s="5">
        <v>0</v>
      </c>
      <c r="B196" s="5">
        <v>0</v>
      </c>
      <c r="C196" s="5">
        <v>25</v>
      </c>
      <c r="D196" s="7">
        <f t="shared" si="3"/>
        <v>0.25</v>
      </c>
      <c r="E196" s="7">
        <v>0.52817586460665589</v>
      </c>
      <c r="F196" s="7">
        <v>4.6749983617437076E-3</v>
      </c>
      <c r="G196" s="7">
        <v>0.15572963914535332</v>
      </c>
      <c r="H196" s="7">
        <v>6.9686185672408643</v>
      </c>
      <c r="I196" s="7">
        <v>5.0614154822262725E-3</v>
      </c>
      <c r="J196" s="9"/>
      <c r="K196" s="7"/>
      <c r="L196" s="5">
        <v>8</v>
      </c>
      <c r="M196" s="5">
        <f>B196*0.2856</f>
        <v>0</v>
      </c>
      <c r="N196" s="5"/>
      <c r="O196" s="7"/>
      <c r="P196" s="9">
        <f>B196*0.53</f>
        <v>0</v>
      </c>
    </row>
    <row r="197" spans="1:16" x14ac:dyDescent="0.3">
      <c r="A197" s="5">
        <v>0.28999999999999998</v>
      </c>
      <c r="B197" s="5">
        <v>0.28999999999999998</v>
      </c>
      <c r="C197" s="5">
        <v>0</v>
      </c>
      <c r="D197" s="7">
        <f t="shared" si="3"/>
        <v>0</v>
      </c>
      <c r="E197" s="7">
        <v>0.31750157799459294</v>
      </c>
      <c r="F197" s="7">
        <v>3.8506992624152698E-4</v>
      </c>
      <c r="G197" s="7">
        <v>3.9732133532448421E-2</v>
      </c>
      <c r="H197" s="7">
        <v>2.1621624672940563</v>
      </c>
      <c r="I197" s="7">
        <v>-1.4923786558898589E-4</v>
      </c>
      <c r="J197" s="9"/>
      <c r="K197" s="7"/>
      <c r="L197" s="5">
        <v>8</v>
      </c>
      <c r="M197" s="5">
        <f>B197*0.2856</f>
        <v>8.2823999999999995E-2</v>
      </c>
      <c r="N197" s="5"/>
      <c r="O197" s="7"/>
      <c r="P197" s="9">
        <f>B197*0.53</f>
        <v>0.1537</v>
      </c>
    </row>
    <row r="198" spans="1:16" x14ac:dyDescent="0.3">
      <c r="A198" s="5">
        <v>14.2</v>
      </c>
      <c r="B198" s="5">
        <v>14.2</v>
      </c>
      <c r="C198" s="5">
        <v>17.5</v>
      </c>
      <c r="D198" s="7">
        <f t="shared" si="3"/>
        <v>0.17499999999999999</v>
      </c>
      <c r="E198" s="7">
        <v>2.6141814197775157</v>
      </c>
      <c r="F198" s="7">
        <v>4.2829383758597087E-2</v>
      </c>
      <c r="G198" s="7">
        <v>0.26148058908587357</v>
      </c>
      <c r="H198" s="7">
        <v>38.46153846153846</v>
      </c>
      <c r="I198" s="7">
        <v>9.5963296018134747E-3</v>
      </c>
      <c r="J198" s="9"/>
      <c r="K198" s="7"/>
      <c r="L198" s="5">
        <v>8</v>
      </c>
      <c r="M198" s="5">
        <f>B198*0.2856</f>
        <v>4.0555200000000005</v>
      </c>
      <c r="N198" s="5"/>
      <c r="O198" s="7"/>
      <c r="P198" s="9">
        <f>B198*0.53</f>
        <v>7.5259999999999998</v>
      </c>
    </row>
    <row r="199" spans="1:16" x14ac:dyDescent="0.3">
      <c r="A199" s="5">
        <v>9.5</v>
      </c>
      <c r="B199" s="5">
        <v>9.5</v>
      </c>
      <c r="C199" s="5">
        <v>10</v>
      </c>
      <c r="D199" s="7">
        <f t="shared" si="3"/>
        <v>0.1</v>
      </c>
      <c r="E199" s="7">
        <v>1.5785803018706157</v>
      </c>
      <c r="F199" s="7">
        <v>3.1959725496012392E-2</v>
      </c>
      <c r="G199" s="7">
        <v>0.14907630557509133</v>
      </c>
      <c r="H199" s="7">
        <v>23.809523809523807</v>
      </c>
      <c r="I199" s="7">
        <v>5.5033200561969489E-3</v>
      </c>
      <c r="J199" s="9"/>
      <c r="K199" s="7"/>
      <c r="L199" s="5">
        <v>8</v>
      </c>
      <c r="M199" s="5">
        <f>B199*0.2856</f>
        <v>2.7132000000000001</v>
      </c>
      <c r="N199" s="5"/>
      <c r="O199" s="7"/>
      <c r="P199" s="9">
        <f>B199*0.53</f>
        <v>5.0350000000000001</v>
      </c>
    </row>
    <row r="200" spans="1:16" x14ac:dyDescent="0.3">
      <c r="A200" s="5">
        <v>0.95</v>
      </c>
      <c r="B200" s="5">
        <v>0.95</v>
      </c>
      <c r="C200" s="5">
        <v>0</v>
      </c>
      <c r="D200" s="7">
        <f t="shared" si="3"/>
        <v>0</v>
      </c>
      <c r="E200" s="7">
        <v>0.37377440541424672</v>
      </c>
      <c r="F200" s="7">
        <v>2.9198737261494625E-3</v>
      </c>
      <c r="G200" s="7">
        <v>3.8932018528254231E-2</v>
      </c>
      <c r="H200" s="7">
        <v>3.6697242951181623</v>
      </c>
      <c r="I200" s="7">
        <v>3.1662074988468222E-4</v>
      </c>
      <c r="J200" s="9"/>
      <c r="K200" s="7"/>
      <c r="L200" s="5">
        <v>8</v>
      </c>
      <c r="M200" s="5">
        <f>B200*0.2856</f>
        <v>0.27132000000000001</v>
      </c>
      <c r="N200" s="5"/>
      <c r="O200" s="7"/>
      <c r="P200" s="9">
        <f>B200*0.53</f>
        <v>0.50349999999999995</v>
      </c>
    </row>
    <row r="201" spans="1:16" x14ac:dyDescent="0.3">
      <c r="A201" s="5">
        <v>14.2</v>
      </c>
      <c r="B201" s="5">
        <v>14.2</v>
      </c>
      <c r="C201" s="5">
        <v>25</v>
      </c>
      <c r="D201" s="7">
        <f t="shared" si="3"/>
        <v>0.25</v>
      </c>
      <c r="E201" s="7">
        <v>1.3455775232261074</v>
      </c>
      <c r="F201" s="7">
        <v>1.7362394271748766E-2</v>
      </c>
      <c r="G201" s="7">
        <v>0.20527437714696761</v>
      </c>
      <c r="H201" s="7">
        <v>20</v>
      </c>
      <c r="I201" s="7">
        <v>7.3028372601993338E-3</v>
      </c>
      <c r="J201" s="9"/>
      <c r="K201" s="7"/>
      <c r="L201" s="5">
        <v>8</v>
      </c>
      <c r="M201" s="5">
        <f>B201*0.2856</f>
        <v>4.0555200000000005</v>
      </c>
      <c r="N201" s="5"/>
      <c r="O201" s="7"/>
      <c r="P201" s="9">
        <f>B201*0.53</f>
        <v>7.5259999999999998</v>
      </c>
    </row>
    <row r="202" spans="1:16" x14ac:dyDescent="0.3">
      <c r="A202" s="5">
        <v>9.5</v>
      </c>
      <c r="B202" s="5">
        <v>9.5</v>
      </c>
      <c r="C202" s="5">
        <v>17.5</v>
      </c>
      <c r="D202" s="7">
        <f t="shared" si="3"/>
        <v>0.17499999999999999</v>
      </c>
      <c r="E202" s="7">
        <v>1.8858671179244662</v>
      </c>
      <c r="F202" s="7">
        <v>3.5879226127984082E-2</v>
      </c>
      <c r="G202" s="7">
        <v>0.23022683296327351</v>
      </c>
      <c r="H202" s="7">
        <v>27.777777777777775</v>
      </c>
      <c r="I202" s="7">
        <v>6.9956212175638702E-3</v>
      </c>
      <c r="J202" s="9"/>
      <c r="K202" s="7"/>
      <c r="L202" s="5">
        <v>8</v>
      </c>
      <c r="M202" s="5">
        <f>B202*0.2856</f>
        <v>2.7132000000000001</v>
      </c>
      <c r="N202" s="5"/>
      <c r="O202" s="7"/>
      <c r="P202" s="9">
        <f>B202*0.53</f>
        <v>5.0350000000000001</v>
      </c>
    </row>
    <row r="203" spans="1:16" x14ac:dyDescent="0.3">
      <c r="A203" s="5">
        <v>19</v>
      </c>
      <c r="B203" s="5">
        <v>19</v>
      </c>
      <c r="C203" s="5">
        <v>0</v>
      </c>
      <c r="D203" s="7">
        <f t="shared" si="3"/>
        <v>0</v>
      </c>
      <c r="E203" s="7">
        <v>1.6362396062459243</v>
      </c>
      <c r="F203" s="7">
        <v>5.4231094497167107E-2</v>
      </c>
      <c r="G203" s="7">
        <v>0.18732934851578786</v>
      </c>
      <c r="H203" s="7">
        <v>39.999999999999993</v>
      </c>
      <c r="I203" s="7">
        <v>7.458625586268218E-3</v>
      </c>
      <c r="J203" s="9"/>
      <c r="K203" s="7"/>
      <c r="L203" s="5">
        <v>8</v>
      </c>
      <c r="M203" s="5">
        <f>B203*0.2856</f>
        <v>5.4264000000000001</v>
      </c>
      <c r="N203" s="5"/>
      <c r="O203" s="7"/>
      <c r="P203" s="9">
        <f>B203*0.53</f>
        <v>10.07</v>
      </c>
    </row>
    <row r="204" spans="1:16" x14ac:dyDescent="0.3">
      <c r="A204" s="5">
        <v>0.28999999999999998</v>
      </c>
      <c r="B204" s="5">
        <v>0.28999999999999998</v>
      </c>
      <c r="C204" s="5">
        <v>25</v>
      </c>
      <c r="D204" s="7">
        <f t="shared" si="3"/>
        <v>0.25</v>
      </c>
      <c r="E204" s="7">
        <v>0.57416819383981821</v>
      </c>
      <c r="F204" s="7">
        <v>6.4933485577960033E-3</v>
      </c>
      <c r="G204" s="7">
        <v>0.15922684309878077</v>
      </c>
      <c r="H204" s="7">
        <v>7.7972961156880451</v>
      </c>
      <c r="I204" s="7">
        <v>4.9407625431466158E-3</v>
      </c>
      <c r="J204" s="9"/>
      <c r="K204" s="7"/>
      <c r="L204" s="5">
        <v>8</v>
      </c>
      <c r="M204" s="5">
        <f>B204*0.2856</f>
        <v>8.2823999999999995E-2</v>
      </c>
      <c r="N204" s="5"/>
      <c r="O204" s="7"/>
      <c r="P204" s="9">
        <f>B204*0.53</f>
        <v>0.1537</v>
      </c>
    </row>
    <row r="205" spans="1:16" x14ac:dyDescent="0.3">
      <c r="A205" s="5">
        <v>14.2</v>
      </c>
      <c r="B205" s="5">
        <v>14.2</v>
      </c>
      <c r="C205" s="5">
        <v>0</v>
      </c>
      <c r="D205" s="7">
        <f t="shared" si="3"/>
        <v>0</v>
      </c>
      <c r="E205" s="7">
        <v>1.2630200830731346</v>
      </c>
      <c r="F205" s="7">
        <v>3.028637104177178E-2</v>
      </c>
      <c r="G205" s="7">
        <v>0.14317938511233619</v>
      </c>
      <c r="H205" s="7">
        <v>28.571428571428569</v>
      </c>
      <c r="I205" s="7">
        <v>5.6283511061424388E-3</v>
      </c>
      <c r="J205" s="9"/>
      <c r="K205" s="7"/>
      <c r="L205" s="5">
        <v>8</v>
      </c>
      <c r="M205" s="5">
        <f>B205*0.2856</f>
        <v>4.0555200000000005</v>
      </c>
      <c r="N205" s="5"/>
      <c r="O205" s="7"/>
      <c r="P205" s="9">
        <f>B205*0.53</f>
        <v>7.5259999999999998</v>
      </c>
    </row>
    <row r="206" spans="1:16" x14ac:dyDescent="0.3">
      <c r="A206" s="5">
        <v>19</v>
      </c>
      <c r="B206" s="5">
        <v>19</v>
      </c>
      <c r="C206" s="5">
        <v>25</v>
      </c>
      <c r="D206" s="7">
        <f t="shared" si="3"/>
        <v>0.25</v>
      </c>
      <c r="E206" s="7">
        <v>3.5124649633260865</v>
      </c>
      <c r="F206" s="7">
        <v>6.7951918840100448E-2</v>
      </c>
      <c r="G206" s="7">
        <v>0.35166426176456456</v>
      </c>
      <c r="H206" s="7">
        <v>52.631578947368425</v>
      </c>
      <c r="I206" s="7">
        <v>1.4735583884644993E-2</v>
      </c>
      <c r="J206" s="9"/>
      <c r="K206" s="7"/>
      <c r="L206" s="5">
        <v>8</v>
      </c>
      <c r="M206" s="5">
        <f>B206*0.2856</f>
        <v>5.4264000000000001</v>
      </c>
      <c r="N206" s="5"/>
      <c r="O206" s="7"/>
      <c r="P206" s="9">
        <f>B206*0.53</f>
        <v>10.07</v>
      </c>
    </row>
    <row r="207" spans="1:16" x14ac:dyDescent="0.3">
      <c r="A207" s="5">
        <v>19</v>
      </c>
      <c r="B207" s="5">
        <v>19</v>
      </c>
      <c r="C207" s="5">
        <v>17.5</v>
      </c>
      <c r="D207" s="7">
        <f t="shared" si="3"/>
        <v>0.17499999999999999</v>
      </c>
      <c r="E207" s="7">
        <v>3.2338194705201917</v>
      </c>
      <c r="F207" s="7">
        <v>5.3493419030894121E-2</v>
      </c>
      <c r="G207" s="7">
        <v>0.28136071186874068</v>
      </c>
      <c r="H207" s="7">
        <v>45.45454545454546</v>
      </c>
      <c r="I207" s="7">
        <v>1.0514813885363947E-2</v>
      </c>
      <c r="J207" s="9"/>
      <c r="K207" s="7"/>
      <c r="L207" s="5">
        <v>8</v>
      </c>
      <c r="M207" s="5">
        <f>B207*0.2856</f>
        <v>5.4264000000000001</v>
      </c>
      <c r="N207" s="5"/>
      <c r="O207" s="7"/>
      <c r="P207" s="9">
        <f>B207*0.53</f>
        <v>10.07</v>
      </c>
    </row>
    <row r="208" spans="1:16" x14ac:dyDescent="0.3">
      <c r="A208" s="5">
        <v>0.28999999999999998</v>
      </c>
      <c r="B208" s="5">
        <v>0.28999999999999998</v>
      </c>
      <c r="C208" s="5">
        <v>10</v>
      </c>
      <c r="D208" s="7">
        <f t="shared" si="3"/>
        <v>0.1</v>
      </c>
      <c r="E208" s="7">
        <v>0.42785853221685444</v>
      </c>
      <c r="F208" s="7">
        <v>3.1074464596814993E-3</v>
      </c>
      <c r="G208" s="7">
        <v>5.6891780014082793E-2</v>
      </c>
      <c r="H208" s="7">
        <v>4.1237106465885942</v>
      </c>
      <c r="I208" s="7">
        <v>1.3591616595373321E-3</v>
      </c>
      <c r="J208" s="9"/>
      <c r="K208" s="7"/>
      <c r="L208" s="5">
        <v>8</v>
      </c>
      <c r="M208" s="5">
        <f>B208*0.2856</f>
        <v>8.2823999999999995E-2</v>
      </c>
      <c r="N208" s="5"/>
      <c r="O208" s="7"/>
      <c r="P208" s="9">
        <f>B208*0.53</f>
        <v>0.1537</v>
      </c>
    </row>
    <row r="209" spans="1:16" x14ac:dyDescent="0.3">
      <c r="A209" s="5">
        <v>14.2</v>
      </c>
      <c r="B209" s="5">
        <v>14.2</v>
      </c>
      <c r="C209" s="5">
        <v>25</v>
      </c>
      <c r="D209" s="7">
        <f t="shared" si="3"/>
        <v>0.25</v>
      </c>
      <c r="E209" s="7">
        <v>2.9750047690818535</v>
      </c>
      <c r="F209" s="7">
        <v>5.190044402213892E-2</v>
      </c>
      <c r="G209" s="7">
        <v>0.31460537390734011</v>
      </c>
      <c r="H209" s="7">
        <v>45.45454545454546</v>
      </c>
      <c r="I209" s="7">
        <v>1.2136689433124098E-2</v>
      </c>
      <c r="J209" s="9"/>
      <c r="K209" s="7"/>
      <c r="L209" s="5">
        <v>8</v>
      </c>
      <c r="M209" s="5">
        <f>B209*0.2856</f>
        <v>4.0555200000000005</v>
      </c>
      <c r="N209" s="5"/>
      <c r="O209" s="7"/>
      <c r="P209" s="9">
        <f>B209*0.53</f>
        <v>7.5259999999999998</v>
      </c>
    </row>
    <row r="210" spans="1:16" x14ac:dyDescent="0.3">
      <c r="A210" s="5">
        <v>0</v>
      </c>
      <c r="B210" s="5">
        <v>0</v>
      </c>
      <c r="C210" s="5">
        <v>17.5</v>
      </c>
      <c r="D210" s="7">
        <f t="shared" si="3"/>
        <v>0.17499999999999999</v>
      </c>
      <c r="E210" s="7">
        <v>0.45052123557129459</v>
      </c>
      <c r="F210" s="7">
        <v>3.9507146812997225E-3</v>
      </c>
      <c r="G210" s="7">
        <v>0.10275328447255061</v>
      </c>
      <c r="H210" s="7">
        <v>5.1413891357416679</v>
      </c>
      <c r="I210" s="7">
        <v>2.3780462170504904E-3</v>
      </c>
      <c r="J210" s="9"/>
      <c r="K210" s="7"/>
      <c r="L210" s="5">
        <v>8</v>
      </c>
      <c r="M210" s="5">
        <f>B210*0.2856</f>
        <v>0</v>
      </c>
      <c r="N210" s="5"/>
      <c r="O210" s="7"/>
      <c r="P210" s="9">
        <f>B210*0.53</f>
        <v>0</v>
      </c>
    </row>
    <row r="211" spans="1:16" x14ac:dyDescent="0.3">
      <c r="A211" s="5">
        <v>9.5</v>
      </c>
      <c r="B211" s="5">
        <v>9.5</v>
      </c>
      <c r="C211" s="5">
        <v>0</v>
      </c>
      <c r="D211" s="7">
        <f t="shared" si="3"/>
        <v>0</v>
      </c>
      <c r="E211" s="7">
        <v>0.9157186582601633</v>
      </c>
      <c r="F211" s="7">
        <v>2.1037042508063975E-2</v>
      </c>
      <c r="G211" s="7">
        <v>9.9479512218109134E-2</v>
      </c>
      <c r="H211" s="7">
        <v>18.867924528301888</v>
      </c>
      <c r="I211" s="7">
        <v>3.6237223627760412E-3</v>
      </c>
      <c r="J211" s="9"/>
      <c r="K211" s="7"/>
      <c r="L211" s="5">
        <v>8</v>
      </c>
      <c r="M211" s="5">
        <f>B211*0.2856</f>
        <v>2.7132000000000001</v>
      </c>
      <c r="N211" s="5"/>
      <c r="O211" s="7"/>
      <c r="P211" s="9">
        <f>B211*0.53</f>
        <v>5.0350000000000001</v>
      </c>
    </row>
    <row r="212" spans="1:16" x14ac:dyDescent="0.3">
      <c r="A212" s="5">
        <v>4.7</v>
      </c>
      <c r="B212" s="5">
        <v>4.7</v>
      </c>
      <c r="C212" s="5">
        <v>10</v>
      </c>
      <c r="D212" s="7">
        <f t="shared" si="3"/>
        <v>0.1</v>
      </c>
      <c r="E212" s="7">
        <v>1.018675288287525</v>
      </c>
      <c r="F212" s="7">
        <v>2.2979254484503026E-2</v>
      </c>
      <c r="G212" s="7">
        <v>0.12679708932948619</v>
      </c>
      <c r="H212" s="7">
        <v>13.513513513513518</v>
      </c>
      <c r="I212" s="7">
        <v>3.6468825473732723E-3</v>
      </c>
      <c r="J212" s="9"/>
      <c r="K212" s="7"/>
      <c r="L212" s="5">
        <v>8</v>
      </c>
      <c r="M212" s="5">
        <f>B212*0.2856</f>
        <v>1.3423200000000002</v>
      </c>
      <c r="N212" s="5"/>
      <c r="O212" s="7"/>
      <c r="P212" s="9">
        <f>B212*0.53</f>
        <v>2.4910000000000001</v>
      </c>
    </row>
    <row r="213" spans="1:16" x14ac:dyDescent="0.3">
      <c r="A213" s="5">
        <v>0</v>
      </c>
      <c r="B213" s="5">
        <v>0</v>
      </c>
      <c r="C213" s="5">
        <v>10</v>
      </c>
      <c r="D213" s="7">
        <f t="shared" si="3"/>
        <v>0.1</v>
      </c>
      <c r="E213" s="7">
        <v>0.36934934349693932</v>
      </c>
      <c r="F213" s="7">
        <v>2.9843767652812906E-3</v>
      </c>
      <c r="G213" s="7">
        <v>5.8628585968363289E-2</v>
      </c>
      <c r="H213" s="7">
        <v>3.6563074795373121</v>
      </c>
      <c r="I213" s="7">
        <v>1.2194309854502063E-3</v>
      </c>
      <c r="J213" s="9"/>
      <c r="K213" s="7"/>
      <c r="L213" s="5">
        <v>8</v>
      </c>
      <c r="M213" s="5">
        <f>B213*0.2856</f>
        <v>0</v>
      </c>
      <c r="N213" s="5"/>
      <c r="O213" s="7"/>
      <c r="P213" s="9">
        <f>B213*0.53</f>
        <v>0</v>
      </c>
    </row>
    <row r="214" spans="1:16" x14ac:dyDescent="0.3">
      <c r="A214" s="5">
        <v>4.7</v>
      </c>
      <c r="B214" s="5">
        <v>4.7</v>
      </c>
      <c r="C214" s="5">
        <v>17.5</v>
      </c>
      <c r="D214" s="7">
        <f t="shared" si="3"/>
        <v>0.17499999999999999</v>
      </c>
      <c r="E214" s="7">
        <v>1.1485661276552031</v>
      </c>
      <c r="F214" s="7">
        <v>1.439868286207323E-2</v>
      </c>
      <c r="G214" s="7">
        <v>0.16922422222285372</v>
      </c>
      <c r="H214" s="7">
        <v>16.528687135862967</v>
      </c>
      <c r="I214" s="7">
        <v>4.7126214702751315E-3</v>
      </c>
      <c r="J214" s="9"/>
      <c r="K214" s="7"/>
      <c r="L214" s="5">
        <v>8</v>
      </c>
      <c r="M214" s="5">
        <f>B214*0.2856</f>
        <v>1.3423200000000002</v>
      </c>
      <c r="N214" s="5"/>
      <c r="O214" s="7"/>
      <c r="P214" s="9">
        <f>B214*0.53</f>
        <v>2.4910000000000001</v>
      </c>
    </row>
    <row r="215" spans="1:16" x14ac:dyDescent="0.3">
      <c r="A215" s="5">
        <v>19</v>
      </c>
      <c r="B215" s="5">
        <v>19</v>
      </c>
      <c r="C215" s="5">
        <v>10</v>
      </c>
      <c r="D215" s="7">
        <f t="shared" si="3"/>
        <v>0.1</v>
      </c>
      <c r="E215" s="7">
        <v>2.5575169583570614</v>
      </c>
      <c r="F215" s="7">
        <v>5.5616272664658552E-2</v>
      </c>
      <c r="G215" s="7">
        <v>0.24136654452698569</v>
      </c>
      <c r="H215" s="7">
        <v>41.666666666666657</v>
      </c>
      <c r="I215" s="7">
        <v>8.6968057490086625E-3</v>
      </c>
      <c r="J215" s="9"/>
      <c r="K215" s="7"/>
      <c r="L215" s="5">
        <v>8</v>
      </c>
      <c r="M215" s="5">
        <f>B215*0.2856</f>
        <v>5.4264000000000001</v>
      </c>
      <c r="N215" s="5"/>
      <c r="O215" s="7"/>
      <c r="P215" s="9">
        <f>B215*0.53</f>
        <v>10.07</v>
      </c>
    </row>
    <row r="216" spans="1:16" x14ac:dyDescent="0.3">
      <c r="A216" s="5">
        <v>0.28999999999999998</v>
      </c>
      <c r="B216" s="5">
        <v>0.28999999999999998</v>
      </c>
      <c r="C216" s="5">
        <v>17.5</v>
      </c>
      <c r="D216" s="7">
        <f t="shared" si="3"/>
        <v>0.17499999999999999</v>
      </c>
      <c r="E216" s="7">
        <v>0.49482078835671389</v>
      </c>
      <c r="F216" s="7">
        <v>5.1185139743597863E-3</v>
      </c>
      <c r="G216" s="7">
        <v>0.12952977775016528</v>
      </c>
      <c r="H216" s="7">
        <v>6.0422931205198624</v>
      </c>
      <c r="I216" s="7">
        <v>2.5237766866133826E-3</v>
      </c>
      <c r="J216" s="9"/>
      <c r="K216" s="7"/>
      <c r="L216" s="5">
        <v>8</v>
      </c>
      <c r="M216" s="5">
        <f>B216*0.2856</f>
        <v>8.2823999999999995E-2</v>
      </c>
      <c r="N216" s="5"/>
      <c r="O216" s="7"/>
      <c r="P216" s="9">
        <f>B216*0.53</f>
        <v>0.1537</v>
      </c>
    </row>
    <row r="217" spans="1:16" x14ac:dyDescent="0.3">
      <c r="A217" s="5">
        <v>0.95</v>
      </c>
      <c r="B217" s="5">
        <v>0.95</v>
      </c>
      <c r="C217" s="5">
        <v>25</v>
      </c>
      <c r="D217" s="7">
        <f t="shared" si="3"/>
        <v>0.25</v>
      </c>
      <c r="E217" s="7">
        <v>0.68769358263062474</v>
      </c>
      <c r="F217" s="7">
        <v>8.7281801817120537E-3</v>
      </c>
      <c r="G217" s="7">
        <v>0.21008148693807405</v>
      </c>
      <c r="H217" s="7">
        <v>10.1010101010101</v>
      </c>
      <c r="I217" s="7">
        <v>5.8802189696573817E-3</v>
      </c>
      <c r="J217" s="9"/>
      <c r="K217" s="7"/>
      <c r="L217" s="5">
        <v>8</v>
      </c>
      <c r="M217" s="5">
        <f>B217*0.2856</f>
        <v>0.27132000000000001</v>
      </c>
      <c r="N217" s="5"/>
      <c r="O217" s="7"/>
      <c r="P217" s="9">
        <f>B217*0.53</f>
        <v>0.50349999999999995</v>
      </c>
    </row>
    <row r="218" spans="1:16" x14ac:dyDescent="0.3">
      <c r="A218" s="5">
        <v>30</v>
      </c>
      <c r="B218" s="5">
        <v>30</v>
      </c>
      <c r="C218" s="5">
        <v>25</v>
      </c>
      <c r="D218" s="7">
        <f t="shared" si="3"/>
        <v>0.25</v>
      </c>
      <c r="E218" s="7">
        <v>1.3418559676189028</v>
      </c>
      <c r="F218" s="7">
        <v>1.2093768077413306E-2</v>
      </c>
      <c r="G218" s="7">
        <v>0.26725444089093797</v>
      </c>
      <c r="H218" s="7">
        <v>5.8996939656327951</v>
      </c>
      <c r="I218" s="7">
        <v>4.2300460649883284E-3</v>
      </c>
      <c r="J218" s="9" t="s">
        <v>1</v>
      </c>
      <c r="K218" s="7" t="s">
        <v>48</v>
      </c>
      <c r="L218" s="5">
        <v>9</v>
      </c>
      <c r="M218" s="5">
        <f>B218*0.00145</f>
        <v>4.3499999999999997E-2</v>
      </c>
      <c r="N218" s="5" t="s">
        <v>16</v>
      </c>
      <c r="O218" s="16" t="s">
        <v>23</v>
      </c>
      <c r="P218" s="9">
        <f>B218*0.00145</f>
        <v>4.3499999999999997E-2</v>
      </c>
    </row>
    <row r="219" spans="1:16" x14ac:dyDescent="0.3">
      <c r="A219" s="5">
        <v>10</v>
      </c>
      <c r="B219" s="5">
        <v>10</v>
      </c>
      <c r="C219" s="5">
        <v>0</v>
      </c>
      <c r="D219" s="7">
        <f t="shared" si="3"/>
        <v>0</v>
      </c>
      <c r="E219" s="7">
        <v>0.5693806351748335</v>
      </c>
      <c r="F219" s="7">
        <v>1.4814714505224052E-3</v>
      </c>
      <c r="G219" s="7">
        <v>1.5572603099488047E-2</v>
      </c>
      <c r="H219" s="7">
        <v>2.6845636261680133</v>
      </c>
      <c r="I219" s="7">
        <v>-6.8039659619413551E-5</v>
      </c>
      <c r="J219" s="9" t="s">
        <v>1</v>
      </c>
      <c r="K219" s="7" t="s">
        <v>48</v>
      </c>
      <c r="L219" s="5">
        <v>9</v>
      </c>
      <c r="M219" s="5">
        <f>B219*0.00145</f>
        <v>1.4499999999999999E-2</v>
      </c>
      <c r="N219" s="5"/>
      <c r="O219" s="7"/>
      <c r="P219" s="9">
        <f>B219*0.00145</f>
        <v>1.4499999999999999E-2</v>
      </c>
    </row>
    <row r="220" spans="1:16" x14ac:dyDescent="0.3">
      <c r="A220" s="5">
        <v>15</v>
      </c>
      <c r="B220" s="5">
        <v>15</v>
      </c>
      <c r="C220" s="5">
        <v>10</v>
      </c>
      <c r="D220" s="7">
        <f t="shared" si="3"/>
        <v>0.1</v>
      </c>
      <c r="E220" s="7">
        <v>0.79053918659313704</v>
      </c>
      <c r="F220" s="7">
        <v>7.3369614277310645E-3</v>
      </c>
      <c r="G220" s="7">
        <v>0.14140678546640406</v>
      </c>
      <c r="H220" s="7">
        <v>3.6429871063043175</v>
      </c>
      <c r="I220" s="7">
        <v>2.1271662855260262E-3</v>
      </c>
      <c r="J220" s="9" t="s">
        <v>1</v>
      </c>
      <c r="K220" s="7" t="s">
        <v>48</v>
      </c>
      <c r="L220" s="5">
        <v>9</v>
      </c>
      <c r="M220" s="5">
        <f>B220*0.00145</f>
        <v>2.1749999999999999E-2</v>
      </c>
      <c r="N220" s="5"/>
      <c r="O220" s="7"/>
      <c r="P220" s="9">
        <f>B220*0.00145</f>
        <v>2.1749999999999999E-2</v>
      </c>
    </row>
    <row r="221" spans="1:16" x14ac:dyDescent="0.3">
      <c r="A221" s="5">
        <v>50</v>
      </c>
      <c r="B221" s="5">
        <v>50</v>
      </c>
      <c r="C221" s="5">
        <v>0</v>
      </c>
      <c r="D221" s="7">
        <f t="shared" si="3"/>
        <v>0</v>
      </c>
      <c r="E221" s="7">
        <v>1.8819291352214005</v>
      </c>
      <c r="F221" s="7">
        <v>5.6221519267567075E-3</v>
      </c>
      <c r="G221" s="7">
        <v>7.362750620396552E-2</v>
      </c>
      <c r="H221" s="7">
        <v>7.2202482918868478</v>
      </c>
      <c r="I221" s="7">
        <v>1.5887298716622741E-3</v>
      </c>
      <c r="J221" s="9" t="s">
        <v>1</v>
      </c>
      <c r="K221" s="7" t="s">
        <v>48</v>
      </c>
      <c r="L221" s="5">
        <v>9</v>
      </c>
      <c r="M221" s="5">
        <f>B221*0.00145</f>
        <v>7.2499999999999995E-2</v>
      </c>
      <c r="N221" s="5"/>
      <c r="O221" s="7"/>
      <c r="P221" s="9">
        <f>B221*0.00145</f>
        <v>7.2499999999999995E-2</v>
      </c>
    </row>
    <row r="222" spans="1:16" x14ac:dyDescent="0.3">
      <c r="A222" s="5">
        <v>30</v>
      </c>
      <c r="B222" s="5">
        <v>30</v>
      </c>
      <c r="C222" s="5">
        <v>17.5</v>
      </c>
      <c r="D222" s="7">
        <f t="shared" si="3"/>
        <v>0.17499999999999999</v>
      </c>
      <c r="E222" s="7">
        <v>1.2966774048270353</v>
      </c>
      <c r="F222" s="7">
        <v>1.2205774436301157E-2</v>
      </c>
      <c r="G222" s="7">
        <v>0.19656170041488319</v>
      </c>
      <c r="H222" s="7">
        <v>5.5710379766238676</v>
      </c>
      <c r="I222" s="7">
        <v>2.6976313141873903E-3</v>
      </c>
      <c r="J222" s="9" t="s">
        <v>1</v>
      </c>
      <c r="K222" s="7" t="s">
        <v>48</v>
      </c>
      <c r="L222" s="5">
        <v>9</v>
      </c>
      <c r="M222" s="5">
        <f>B222*0.00145</f>
        <v>4.3499999999999997E-2</v>
      </c>
      <c r="N222" s="5"/>
      <c r="O222" s="7"/>
      <c r="P222" s="9">
        <f>B222*0.00145</f>
        <v>4.3499999999999997E-2</v>
      </c>
    </row>
    <row r="223" spans="1:16" x14ac:dyDescent="0.3">
      <c r="A223" s="5">
        <v>15</v>
      </c>
      <c r="B223" s="5">
        <v>15</v>
      </c>
      <c r="C223" s="5">
        <v>25</v>
      </c>
      <c r="D223" s="7">
        <f t="shared" si="3"/>
        <v>0.25</v>
      </c>
      <c r="E223" s="7">
        <v>0.87686143255101401</v>
      </c>
      <c r="F223" s="7">
        <v>9.6215534463466729E-3</v>
      </c>
      <c r="G223" s="7">
        <v>0.22608094380512356</v>
      </c>
      <c r="H223" s="7">
        <v>4.1067760013620136</v>
      </c>
      <c r="I223" s="7">
        <v>4.5956980984155071E-3</v>
      </c>
      <c r="J223" s="9" t="s">
        <v>1</v>
      </c>
      <c r="K223" s="7" t="s">
        <v>48</v>
      </c>
      <c r="L223" s="5">
        <v>9</v>
      </c>
      <c r="M223" s="5">
        <f>B223*0.00145</f>
        <v>2.1749999999999999E-2</v>
      </c>
      <c r="N223" s="5"/>
      <c r="O223" s="7"/>
      <c r="P223" s="9">
        <f>B223*0.00145</f>
        <v>2.1749999999999999E-2</v>
      </c>
    </row>
    <row r="224" spans="1:16" x14ac:dyDescent="0.3">
      <c r="A224" s="5">
        <v>20</v>
      </c>
      <c r="B224" s="5">
        <v>20</v>
      </c>
      <c r="C224" s="5">
        <v>0</v>
      </c>
      <c r="D224" s="7">
        <f t="shared" si="3"/>
        <v>0</v>
      </c>
      <c r="E224" s="7">
        <v>0.86486105164104177</v>
      </c>
      <c r="F224" s="7">
        <v>2.5114458857159443E-3</v>
      </c>
      <c r="G224" s="7">
        <v>3.9485087241978745E-2</v>
      </c>
      <c r="H224" s="7">
        <v>3.7243951448559982</v>
      </c>
      <c r="I224" s="7">
        <v>7.2259616907745933E-4</v>
      </c>
      <c r="J224" s="9" t="s">
        <v>1</v>
      </c>
      <c r="K224" s="7" t="s">
        <v>48</v>
      </c>
      <c r="L224" s="5">
        <v>9</v>
      </c>
      <c r="M224" s="5">
        <f>B224*0.00145</f>
        <v>2.8999999999999998E-2</v>
      </c>
      <c r="N224" s="5"/>
      <c r="O224" s="7"/>
      <c r="P224" s="9">
        <f>B224*0.00145</f>
        <v>2.8999999999999998E-2</v>
      </c>
    </row>
    <row r="225" spans="1:16" x14ac:dyDescent="0.3">
      <c r="A225" s="5">
        <v>0</v>
      </c>
      <c r="B225" s="5">
        <v>0</v>
      </c>
      <c r="C225" s="5">
        <v>25</v>
      </c>
      <c r="D225" s="7">
        <f t="shared" si="3"/>
        <v>0.25</v>
      </c>
      <c r="E225" s="7">
        <v>0.41987194396900523</v>
      </c>
      <c r="F225" s="7">
        <v>7.8097205658212206E-3</v>
      </c>
      <c r="G225" s="7">
        <v>0.21644865644918843</v>
      </c>
      <c r="H225" s="7">
        <v>2.6845642691460614</v>
      </c>
      <c r="I225" s="7">
        <v>1.9990957094706101E-3</v>
      </c>
      <c r="J225" s="9" t="s">
        <v>1</v>
      </c>
      <c r="K225" s="7" t="s">
        <v>48</v>
      </c>
      <c r="L225" s="5">
        <v>9</v>
      </c>
      <c r="M225" s="5">
        <f>B225*0.00145</f>
        <v>0</v>
      </c>
      <c r="N225" s="5"/>
      <c r="O225" s="7"/>
      <c r="P225" s="9">
        <f>B225*0.00145</f>
        <v>0</v>
      </c>
    </row>
    <row r="226" spans="1:16" x14ac:dyDescent="0.3">
      <c r="A226" s="5">
        <v>5</v>
      </c>
      <c r="B226" s="5">
        <v>5</v>
      </c>
      <c r="C226" s="5">
        <v>25</v>
      </c>
      <c r="D226" s="7">
        <f t="shared" si="3"/>
        <v>0.25</v>
      </c>
      <c r="E226" s="7">
        <v>0.60071841816971128</v>
      </c>
      <c r="F226" s="7">
        <v>7.649844237216423E-3</v>
      </c>
      <c r="G226" s="7">
        <v>0.21598797972895756</v>
      </c>
      <c r="H226" s="7">
        <v>3.2520327518809808</v>
      </c>
      <c r="I226" s="7">
        <v>4.126161864767601E-3</v>
      </c>
      <c r="J226" s="9" t="s">
        <v>1</v>
      </c>
      <c r="K226" s="7" t="s">
        <v>48</v>
      </c>
      <c r="L226" s="5">
        <v>9</v>
      </c>
      <c r="M226" s="5">
        <f>B226*0.00145</f>
        <v>7.2499999999999995E-3</v>
      </c>
      <c r="N226" s="5"/>
      <c r="O226" s="7"/>
      <c r="P226" s="9">
        <f>B226*0.00145</f>
        <v>7.2499999999999995E-3</v>
      </c>
    </row>
    <row r="227" spans="1:16" x14ac:dyDescent="0.3">
      <c r="A227" s="5">
        <v>0</v>
      </c>
      <c r="B227" s="5">
        <v>0</v>
      </c>
      <c r="C227" s="5">
        <v>17.5</v>
      </c>
      <c r="D227" s="7">
        <f t="shared" si="3"/>
        <v>0.17499999999999999</v>
      </c>
      <c r="E227" s="7">
        <v>0.34247423143215916</v>
      </c>
      <c r="F227" s="7">
        <v>3.7444262293001148E-3</v>
      </c>
      <c r="G227" s="7">
        <v>0.1280732474760754</v>
      </c>
      <c r="H227" s="7">
        <v>2.0942430710139011</v>
      </c>
      <c r="I227" s="7">
        <v>4.8255038181371779E-5</v>
      </c>
      <c r="J227" s="9" t="s">
        <v>1</v>
      </c>
      <c r="K227" s="7" t="s">
        <v>48</v>
      </c>
      <c r="L227" s="5">
        <v>9</v>
      </c>
      <c r="M227" s="5">
        <f>B227*0.00145</f>
        <v>0</v>
      </c>
      <c r="N227" s="5"/>
      <c r="O227" s="7"/>
      <c r="P227" s="9">
        <f>B227*0.00145</f>
        <v>0</v>
      </c>
    </row>
    <row r="228" spans="1:16" x14ac:dyDescent="0.3">
      <c r="A228" s="5">
        <v>15</v>
      </c>
      <c r="B228" s="5">
        <v>15</v>
      </c>
      <c r="C228" s="5">
        <v>17.5</v>
      </c>
      <c r="D228" s="7">
        <f t="shared" si="3"/>
        <v>0.17499999999999999</v>
      </c>
      <c r="E228" s="7">
        <v>0.83834451847604352</v>
      </c>
      <c r="F228" s="7">
        <v>8.9130941294532119E-3</v>
      </c>
      <c r="G228" s="7">
        <v>0.17589546222066466</v>
      </c>
      <c r="H228" s="7">
        <v>3.6496358071834352</v>
      </c>
      <c r="I228" s="7">
        <v>2.6894389840266299E-3</v>
      </c>
      <c r="J228" s="9" t="s">
        <v>1</v>
      </c>
      <c r="K228" s="7" t="s">
        <v>48</v>
      </c>
      <c r="L228" s="5">
        <v>9</v>
      </c>
      <c r="M228" s="5">
        <f>B228*0.00145</f>
        <v>2.1749999999999999E-2</v>
      </c>
      <c r="N228" s="5"/>
      <c r="O228" s="7"/>
      <c r="P228" s="9">
        <f>B228*0.00145</f>
        <v>2.1749999999999999E-2</v>
      </c>
    </row>
    <row r="229" spans="1:16" x14ac:dyDescent="0.3">
      <c r="A229" s="5">
        <v>50</v>
      </c>
      <c r="B229" s="5">
        <v>50</v>
      </c>
      <c r="C229" s="5">
        <v>10</v>
      </c>
      <c r="D229" s="7">
        <f t="shared" si="3"/>
        <v>0.1</v>
      </c>
      <c r="E229" s="7">
        <v>1.8442540517806141</v>
      </c>
      <c r="F229" s="7">
        <v>9.8061300992916579E-3</v>
      </c>
      <c r="G229" s="7">
        <v>0.16648815903669045</v>
      </c>
      <c r="H229" s="7">
        <v>7.5471612462774527</v>
      </c>
      <c r="I229" s="7">
        <v>3.4057835273363299E-3</v>
      </c>
      <c r="J229" s="9" t="s">
        <v>1</v>
      </c>
      <c r="K229" s="7" t="s">
        <v>48</v>
      </c>
      <c r="L229" s="5">
        <v>9</v>
      </c>
      <c r="M229" s="5">
        <f>B229*0.00145</f>
        <v>7.2499999999999995E-2</v>
      </c>
      <c r="N229" s="5"/>
      <c r="O229" s="7"/>
      <c r="P229" s="9">
        <f>B229*0.00145</f>
        <v>7.2499999999999995E-2</v>
      </c>
    </row>
    <row r="230" spans="1:16" x14ac:dyDescent="0.3">
      <c r="A230" s="5">
        <v>5</v>
      </c>
      <c r="B230" s="5">
        <v>5</v>
      </c>
      <c r="C230" s="5">
        <v>17.5</v>
      </c>
      <c r="D230" s="7">
        <f t="shared" si="3"/>
        <v>0.17499999999999999</v>
      </c>
      <c r="E230" s="7">
        <v>0.50167108589632847</v>
      </c>
      <c r="F230" s="7">
        <v>6.197010217990742E-3</v>
      </c>
      <c r="G230" s="7">
        <v>0.14931878010364918</v>
      </c>
      <c r="H230" s="7">
        <v>2.649010437329661</v>
      </c>
      <c r="I230" s="7">
        <v>2.0628371185070701E-3</v>
      </c>
      <c r="J230" s="9" t="s">
        <v>1</v>
      </c>
      <c r="K230" s="7" t="s">
        <v>48</v>
      </c>
      <c r="L230" s="5">
        <v>9</v>
      </c>
      <c r="M230" s="5">
        <f>B230*0.00145</f>
        <v>7.2499999999999995E-3</v>
      </c>
      <c r="N230" s="5"/>
      <c r="O230" s="7"/>
      <c r="P230" s="9">
        <f>B230*0.00145</f>
        <v>7.2499999999999995E-3</v>
      </c>
    </row>
    <row r="231" spans="1:16" x14ac:dyDescent="0.3">
      <c r="A231" s="5">
        <v>30</v>
      </c>
      <c r="B231" s="5">
        <v>30</v>
      </c>
      <c r="C231" s="5">
        <v>0</v>
      </c>
      <c r="D231" s="7">
        <f t="shared" si="3"/>
        <v>0</v>
      </c>
      <c r="E231" s="7">
        <v>1.1831491812449493</v>
      </c>
      <c r="F231" s="7">
        <v>3.6493323698493182E-3</v>
      </c>
      <c r="G231" s="7">
        <v>2.9023350134117054E-2</v>
      </c>
      <c r="H231" s="7">
        <v>4.8661827890511944</v>
      </c>
      <c r="I231" s="7">
        <v>1.0271674640968675E-3</v>
      </c>
      <c r="J231" s="9" t="s">
        <v>1</v>
      </c>
      <c r="K231" s="7" t="s">
        <v>48</v>
      </c>
      <c r="L231" s="5">
        <v>9</v>
      </c>
      <c r="M231" s="5">
        <f>B231*0.00145</f>
        <v>4.3499999999999997E-2</v>
      </c>
      <c r="N231" s="5"/>
      <c r="O231" s="7"/>
      <c r="P231" s="9">
        <f>B231*0.00145</f>
        <v>4.3499999999999997E-2</v>
      </c>
    </row>
    <row r="232" spans="1:16" x14ac:dyDescent="0.3">
      <c r="A232" s="5">
        <v>20</v>
      </c>
      <c r="B232" s="5">
        <v>20</v>
      </c>
      <c r="C232" s="5">
        <v>17.5</v>
      </c>
      <c r="D232" s="7">
        <f t="shared" si="3"/>
        <v>0.17499999999999999</v>
      </c>
      <c r="E232" s="7">
        <v>0.9798016625110636</v>
      </c>
      <c r="F232" s="7">
        <v>9.3746323561567507E-3</v>
      </c>
      <c r="G232" s="7">
        <v>0.16048530157191532</v>
      </c>
      <c r="H232" s="7">
        <v>4.1407872589478707</v>
      </c>
      <c r="I232" s="7">
        <v>3.1550038467906619E-3</v>
      </c>
      <c r="J232" s="9" t="s">
        <v>1</v>
      </c>
      <c r="K232" s="7" t="s">
        <v>48</v>
      </c>
      <c r="L232" s="5">
        <v>9</v>
      </c>
      <c r="M232" s="5">
        <f>B232*0.00145</f>
        <v>2.8999999999999998E-2</v>
      </c>
      <c r="N232" s="5"/>
      <c r="O232" s="7"/>
      <c r="P232" s="9">
        <f>B232*0.00145</f>
        <v>2.8999999999999998E-2</v>
      </c>
    </row>
    <row r="233" spans="1:16" x14ac:dyDescent="0.3">
      <c r="A233" s="5">
        <v>10</v>
      </c>
      <c r="B233" s="5">
        <v>10</v>
      </c>
      <c r="C233" s="5">
        <v>10</v>
      </c>
      <c r="D233" s="7">
        <f t="shared" si="3"/>
        <v>0.1</v>
      </c>
      <c r="E233" s="7">
        <v>0.63869046876060886</v>
      </c>
      <c r="F233" s="7">
        <v>7.1343517650445856E-3</v>
      </c>
      <c r="G233" s="7">
        <v>0.12335146602869218</v>
      </c>
      <c r="H233" s="7">
        <v>2.8368567545254813</v>
      </c>
      <c r="I233" s="7">
        <v>2.3453028664346225E-3</v>
      </c>
      <c r="J233" s="9" t="s">
        <v>1</v>
      </c>
      <c r="K233" s="7" t="s">
        <v>48</v>
      </c>
      <c r="L233" s="5">
        <v>9</v>
      </c>
      <c r="M233" s="5">
        <f>B233*0.00145</f>
        <v>1.4499999999999999E-2</v>
      </c>
      <c r="N233" s="5"/>
      <c r="O233" s="7"/>
      <c r="P233" s="9">
        <f>B233*0.00145</f>
        <v>1.4499999999999999E-2</v>
      </c>
    </row>
    <row r="234" spans="1:16" x14ac:dyDescent="0.3">
      <c r="A234" s="5">
        <v>50</v>
      </c>
      <c r="B234" s="5">
        <v>50</v>
      </c>
      <c r="C234" s="5">
        <v>17.5</v>
      </c>
      <c r="D234" s="7">
        <f t="shared" si="3"/>
        <v>0.17499999999999999</v>
      </c>
      <c r="E234" s="7">
        <v>2.1363573736066379</v>
      </c>
      <c r="F234" s="7">
        <v>1.3256122553860831E-2</v>
      </c>
      <c r="G234" s="7">
        <v>0.20829579519727237</v>
      </c>
      <c r="H234" s="7">
        <v>8.385780067831389</v>
      </c>
      <c r="I234" s="7">
        <v>5.0148525064414168E-3</v>
      </c>
      <c r="J234" s="9" t="s">
        <v>1</v>
      </c>
      <c r="K234" s="7" t="s">
        <v>48</v>
      </c>
      <c r="L234" s="5">
        <v>9</v>
      </c>
      <c r="M234" s="5">
        <f>B234*0.00145</f>
        <v>7.2499999999999995E-2</v>
      </c>
      <c r="N234" s="5"/>
      <c r="O234" s="7"/>
      <c r="P234" s="9">
        <f>B234*0.00145</f>
        <v>7.2499999999999995E-2</v>
      </c>
    </row>
    <row r="235" spans="1:16" x14ac:dyDescent="0.3">
      <c r="A235" s="5">
        <v>5</v>
      </c>
      <c r="B235" s="5">
        <v>5</v>
      </c>
      <c r="C235" s="5">
        <v>0</v>
      </c>
      <c r="D235" s="7">
        <f t="shared" si="3"/>
        <v>0</v>
      </c>
      <c r="E235" s="7">
        <v>0.39626605095910417</v>
      </c>
      <c r="F235" s="7">
        <v>1.3906480190401128E-3</v>
      </c>
      <c r="G235" s="7">
        <v>8.6097464223811038E-4</v>
      </c>
      <c r="H235" s="7">
        <v>2.2099415224701731</v>
      </c>
      <c r="I235" s="7">
        <v>-4.6112219294590362E-5</v>
      </c>
      <c r="J235" s="9" t="s">
        <v>1</v>
      </c>
      <c r="K235" s="7" t="s">
        <v>48</v>
      </c>
      <c r="L235" s="5">
        <v>9</v>
      </c>
      <c r="M235" s="5">
        <f>B235*0.00145</f>
        <v>7.2499999999999995E-3</v>
      </c>
      <c r="N235" s="5"/>
      <c r="O235" s="7"/>
      <c r="P235" s="9">
        <f>B235*0.00145</f>
        <v>7.2499999999999995E-3</v>
      </c>
    </row>
    <row r="236" spans="1:16" x14ac:dyDescent="0.3">
      <c r="A236" s="5">
        <v>0</v>
      </c>
      <c r="B236" s="5">
        <v>0</v>
      </c>
      <c r="C236" s="5">
        <v>10</v>
      </c>
      <c r="D236" s="7">
        <f t="shared" si="3"/>
        <v>0.1</v>
      </c>
      <c r="E236" s="7">
        <v>0.3087616046624318</v>
      </c>
      <c r="F236" s="7">
        <v>2.6326150112760977E-3</v>
      </c>
      <c r="G236" s="7">
        <v>9.2557464543546741E-2</v>
      </c>
      <c r="H236" s="7">
        <v>1.8099545451764754</v>
      </c>
      <c r="I236" s="7">
        <v>-2.4340541657689833E-4</v>
      </c>
      <c r="J236" s="9" t="s">
        <v>1</v>
      </c>
      <c r="K236" s="7" t="s">
        <v>48</v>
      </c>
      <c r="L236" s="5">
        <v>9</v>
      </c>
      <c r="M236" s="5">
        <f>B236*0.00145</f>
        <v>0</v>
      </c>
      <c r="N236" s="5"/>
      <c r="O236" s="7"/>
      <c r="P236" s="9">
        <f>B236*0.00145</f>
        <v>0</v>
      </c>
    </row>
    <row r="237" spans="1:16" x14ac:dyDescent="0.3">
      <c r="A237" s="5">
        <v>10</v>
      </c>
      <c r="B237" s="5">
        <v>10</v>
      </c>
      <c r="C237" s="5">
        <v>25</v>
      </c>
      <c r="D237" s="7">
        <f t="shared" si="3"/>
        <v>0.25</v>
      </c>
      <c r="E237" s="7">
        <v>0.71589147390732732</v>
      </c>
      <c r="F237" s="7">
        <v>9.5721374230978984E-3</v>
      </c>
      <c r="G237" s="7">
        <v>0.22620975155713385</v>
      </c>
      <c r="H237" s="7">
        <v>3.7950668720718328</v>
      </c>
      <c r="I237" s="7">
        <v>4.1519261913823165E-3</v>
      </c>
      <c r="J237" s="9" t="s">
        <v>1</v>
      </c>
      <c r="K237" s="7" t="s">
        <v>48</v>
      </c>
      <c r="L237" s="5">
        <v>9</v>
      </c>
      <c r="M237" s="5">
        <f>B237*0.00145</f>
        <v>1.4499999999999999E-2</v>
      </c>
      <c r="N237" s="5"/>
      <c r="O237" s="7"/>
      <c r="P237" s="9">
        <f>B237*0.00145</f>
        <v>1.4499999999999999E-2</v>
      </c>
    </row>
    <row r="238" spans="1:16" x14ac:dyDescent="0.3">
      <c r="A238" s="5">
        <v>0</v>
      </c>
      <c r="B238" s="5">
        <v>0</v>
      </c>
      <c r="C238" s="5">
        <v>10</v>
      </c>
      <c r="D238" s="7">
        <f t="shared" si="3"/>
        <v>0.1</v>
      </c>
      <c r="E238" s="7">
        <v>0.37015395014817198</v>
      </c>
      <c r="F238" s="7">
        <v>4.2376216192487725E-3</v>
      </c>
      <c r="G238" s="7">
        <v>0.10282313492270767</v>
      </c>
      <c r="H238" s="7">
        <v>2.0100522096717337</v>
      </c>
      <c r="I238" s="7">
        <v>6.4762913331656811E-4</v>
      </c>
      <c r="J238" s="9" t="s">
        <v>1</v>
      </c>
      <c r="K238" s="7" t="s">
        <v>48</v>
      </c>
      <c r="L238" s="5">
        <v>9</v>
      </c>
      <c r="M238" s="5">
        <f>B238*0.00145</f>
        <v>0</v>
      </c>
      <c r="N238" s="5"/>
      <c r="O238" s="7"/>
      <c r="P238" s="9">
        <f>B238*0.00145</f>
        <v>0</v>
      </c>
    </row>
    <row r="239" spans="1:16" x14ac:dyDescent="0.3">
      <c r="A239" s="5">
        <v>20</v>
      </c>
      <c r="B239" s="5">
        <v>20</v>
      </c>
      <c r="C239" s="5">
        <v>25</v>
      </c>
      <c r="D239" s="7">
        <f t="shared" si="3"/>
        <v>0.25</v>
      </c>
      <c r="E239" s="7">
        <v>1.0514160199684215</v>
      </c>
      <c r="F239" s="7">
        <v>1.0437098657579936E-2</v>
      </c>
      <c r="G239" s="7">
        <v>0.22083281996886039</v>
      </c>
      <c r="H239" s="7">
        <v>4.6296281820132243</v>
      </c>
      <c r="I239" s="7">
        <v>4.6933760895109464E-3</v>
      </c>
      <c r="J239" s="9" t="s">
        <v>1</v>
      </c>
      <c r="K239" s="7" t="s">
        <v>48</v>
      </c>
      <c r="L239" s="5">
        <v>9</v>
      </c>
      <c r="M239" s="5">
        <f>B239*0.00145</f>
        <v>2.8999999999999998E-2</v>
      </c>
      <c r="N239" s="5"/>
      <c r="O239" s="7"/>
      <c r="P239" s="9">
        <f>B239*0.00145</f>
        <v>2.8999999999999998E-2</v>
      </c>
    </row>
    <row r="240" spans="1:16" x14ac:dyDescent="0.3">
      <c r="A240" s="5">
        <v>30</v>
      </c>
      <c r="B240" s="5">
        <v>30</v>
      </c>
      <c r="C240" s="5">
        <v>10</v>
      </c>
      <c r="D240" s="7">
        <f t="shared" si="3"/>
        <v>0.1</v>
      </c>
      <c r="E240" s="7">
        <v>1.2922880054820265</v>
      </c>
      <c r="F240" s="7">
        <v>1.0859459340488747E-2</v>
      </c>
      <c r="G240" s="7">
        <v>0.12130811179235756</v>
      </c>
      <c r="H240" s="7">
        <v>5.2219297132603515</v>
      </c>
      <c r="I240" s="7">
        <v>2.7108848614586997E-3</v>
      </c>
      <c r="J240" s="9" t="s">
        <v>1</v>
      </c>
      <c r="K240" s="7" t="s">
        <v>48</v>
      </c>
      <c r="L240" s="5">
        <v>9</v>
      </c>
      <c r="M240" s="5">
        <f>B240*0.00145</f>
        <v>4.3499999999999997E-2</v>
      </c>
      <c r="N240" s="5"/>
      <c r="O240" s="7"/>
      <c r="P240" s="9">
        <f>B240*0.00145</f>
        <v>4.3499999999999997E-2</v>
      </c>
    </row>
    <row r="241" spans="1:16" x14ac:dyDescent="0.3">
      <c r="A241" s="5">
        <v>20</v>
      </c>
      <c r="B241" s="5">
        <v>20</v>
      </c>
      <c r="C241" s="5">
        <v>10</v>
      </c>
      <c r="D241" s="7">
        <f t="shared" si="3"/>
        <v>0.1</v>
      </c>
      <c r="E241" s="7">
        <v>0.84287672262869828</v>
      </c>
      <c r="F241" s="7">
        <v>6.5442289062385625E-3</v>
      </c>
      <c r="G241" s="7">
        <v>0.12113808489900357</v>
      </c>
      <c r="H241" s="7">
        <v>4.0899794855723188</v>
      </c>
      <c r="I241" s="7">
        <v>2.2482224478963149E-3</v>
      </c>
      <c r="J241" s="9" t="s">
        <v>1</v>
      </c>
      <c r="K241" s="7" t="s">
        <v>48</v>
      </c>
      <c r="L241" s="5">
        <v>9</v>
      </c>
      <c r="M241" s="5">
        <f>B241*0.00145</f>
        <v>2.8999999999999998E-2</v>
      </c>
      <c r="N241" s="5"/>
      <c r="O241" s="7"/>
      <c r="P241" s="9">
        <f>B241*0.00145</f>
        <v>2.8999999999999998E-2</v>
      </c>
    </row>
    <row r="242" spans="1:16" x14ac:dyDescent="0.3">
      <c r="A242" s="5">
        <v>50</v>
      </c>
      <c r="B242" s="5">
        <v>50</v>
      </c>
      <c r="C242" s="5">
        <v>25</v>
      </c>
      <c r="D242" s="7">
        <f t="shared" si="3"/>
        <v>0.25</v>
      </c>
      <c r="E242" s="7">
        <v>1.9166365130655527</v>
      </c>
      <c r="F242" s="7">
        <v>1.4353071918641234E-2</v>
      </c>
      <c r="G242" s="7">
        <v>0.25018740345055235</v>
      </c>
      <c r="H242" s="7">
        <v>8.6579685541547153</v>
      </c>
      <c r="I242" s="7">
        <v>5.1008118320674881E-3</v>
      </c>
      <c r="J242" s="9" t="s">
        <v>1</v>
      </c>
      <c r="K242" s="7" t="s">
        <v>48</v>
      </c>
      <c r="L242" s="5">
        <v>9</v>
      </c>
      <c r="M242" s="5">
        <f>B242*0.00145</f>
        <v>7.2499999999999995E-2</v>
      </c>
      <c r="N242" s="5"/>
      <c r="O242" s="7"/>
      <c r="P242" s="9">
        <f>B242*0.00145</f>
        <v>7.2499999999999995E-2</v>
      </c>
    </row>
    <row r="243" spans="1:16" x14ac:dyDescent="0.3">
      <c r="A243" s="5">
        <v>10</v>
      </c>
      <c r="B243" s="5">
        <v>10</v>
      </c>
      <c r="C243" s="5">
        <v>17.5</v>
      </c>
      <c r="D243" s="7">
        <f t="shared" si="3"/>
        <v>0.17499999999999999</v>
      </c>
      <c r="E243" s="7">
        <v>0.64734393447992855</v>
      </c>
      <c r="F243" s="7">
        <v>8.7172000590173999E-3</v>
      </c>
      <c r="G243" s="7">
        <v>0.19103868354902209</v>
      </c>
      <c r="H243" s="7">
        <v>3.2000065974954168</v>
      </c>
      <c r="I243" s="7">
        <v>2.3389893005444466E-3</v>
      </c>
      <c r="J243" s="9" t="s">
        <v>1</v>
      </c>
      <c r="K243" s="7" t="s">
        <v>48</v>
      </c>
      <c r="L243" s="5">
        <v>9</v>
      </c>
      <c r="M243" s="5">
        <f>B243*0.00145</f>
        <v>1.4499999999999999E-2</v>
      </c>
      <c r="N243" s="5"/>
      <c r="O243" s="7"/>
      <c r="P243" s="9">
        <f>B243*0.00145</f>
        <v>1.4499999999999999E-2</v>
      </c>
    </row>
    <row r="244" spans="1:16" x14ac:dyDescent="0.3">
      <c r="A244" s="5">
        <v>5</v>
      </c>
      <c r="B244" s="5">
        <v>5</v>
      </c>
      <c r="C244" s="5">
        <v>10</v>
      </c>
      <c r="D244" s="7">
        <f t="shared" si="3"/>
        <v>0.1</v>
      </c>
      <c r="E244" s="7">
        <v>0.45309780501860042</v>
      </c>
      <c r="F244" s="7">
        <v>4.8924964995818408E-3</v>
      </c>
      <c r="G244" s="7">
        <v>0.16000215170417897</v>
      </c>
      <c r="H244" s="7">
        <v>2.3121371879848556</v>
      </c>
      <c r="I244" s="7">
        <v>1.3363930065634511E-3</v>
      </c>
      <c r="J244" s="9" t="s">
        <v>1</v>
      </c>
      <c r="K244" s="7" t="s">
        <v>48</v>
      </c>
      <c r="L244" s="5">
        <v>9</v>
      </c>
      <c r="M244" s="5">
        <f>B244*0.00145</f>
        <v>7.2499999999999995E-3</v>
      </c>
      <c r="N244" s="5"/>
      <c r="O244" s="7"/>
      <c r="P244" s="9">
        <f>B244*0.00145</f>
        <v>7.2499999999999995E-3</v>
      </c>
    </row>
    <row r="245" spans="1:16" x14ac:dyDescent="0.3">
      <c r="A245" s="5">
        <v>15</v>
      </c>
      <c r="B245" s="5">
        <v>15</v>
      </c>
      <c r="C245" s="5">
        <v>0</v>
      </c>
      <c r="D245" s="7">
        <f t="shared" si="3"/>
        <v>0</v>
      </c>
      <c r="E245" s="7">
        <v>0.72035760202675603</v>
      </c>
      <c r="F245" s="7">
        <v>2.0250667626942613E-3</v>
      </c>
      <c r="G245" s="7">
        <v>3.341069128103491E-2</v>
      </c>
      <c r="H245" s="7">
        <v>3.7523459367626844</v>
      </c>
      <c r="I245" s="7">
        <v>3.5861896771974613E-4</v>
      </c>
      <c r="J245" s="9" t="s">
        <v>1</v>
      </c>
      <c r="K245" s="7" t="s">
        <v>48</v>
      </c>
      <c r="L245" s="5">
        <v>9</v>
      </c>
      <c r="M245" s="5">
        <f>B245*0.00145</f>
        <v>2.1749999999999999E-2</v>
      </c>
      <c r="N245" s="5"/>
      <c r="O245" s="7"/>
      <c r="P245" s="9">
        <f>B245*0.00145</f>
        <v>2.1749999999999999E-2</v>
      </c>
    </row>
    <row r="246" spans="1:16" x14ac:dyDescent="0.3">
      <c r="A246" s="5">
        <v>0</v>
      </c>
      <c r="B246" s="5">
        <v>0</v>
      </c>
      <c r="C246" s="5">
        <v>10</v>
      </c>
      <c r="D246" s="7">
        <f t="shared" si="3"/>
        <v>0.1</v>
      </c>
      <c r="E246" s="7">
        <v>0.32191311276138301</v>
      </c>
      <c r="F246" s="7">
        <v>4.9857683480854578E-3</v>
      </c>
      <c r="G246" s="7">
        <v>0.10216669036775605</v>
      </c>
      <c r="H246" s="7">
        <v>2.5157306683669916</v>
      </c>
      <c r="I246" s="7">
        <v>6.7669159248137135E-4</v>
      </c>
      <c r="J246" s="9" t="s">
        <v>0</v>
      </c>
      <c r="K246" s="7" t="s">
        <v>48</v>
      </c>
      <c r="L246" s="5">
        <v>10</v>
      </c>
      <c r="M246" s="5">
        <f>B246*0.2856</f>
        <v>0</v>
      </c>
      <c r="N246" s="26" t="s">
        <v>25</v>
      </c>
      <c r="O246" s="7" t="s">
        <v>24</v>
      </c>
      <c r="P246" s="9">
        <f>B246*0.53</f>
        <v>0</v>
      </c>
    </row>
    <row r="247" spans="1:16" x14ac:dyDescent="0.3">
      <c r="A247" s="5">
        <v>0.28999999999999998</v>
      </c>
      <c r="B247" s="5">
        <v>0.28999999999999998</v>
      </c>
      <c r="C247" s="5">
        <v>0</v>
      </c>
      <c r="D247" s="7">
        <f t="shared" si="3"/>
        <v>0</v>
      </c>
      <c r="E247" s="7">
        <v>0.28991255045233871</v>
      </c>
      <c r="F247" s="7">
        <v>1.3875479121672144E-3</v>
      </c>
      <c r="G247" s="7">
        <v>7.3033241771639501E-3</v>
      </c>
      <c r="H247" s="7">
        <v>2.4691328615152175</v>
      </c>
      <c r="I247" s="7">
        <v>-8.1531778561912127E-5</v>
      </c>
      <c r="J247" s="9" t="s">
        <v>0</v>
      </c>
      <c r="K247" s="7" t="s">
        <v>48</v>
      </c>
      <c r="L247" s="5">
        <v>10</v>
      </c>
      <c r="M247" s="5">
        <f>B247*0.2856</f>
        <v>8.2823999999999995E-2</v>
      </c>
      <c r="N247" s="5"/>
      <c r="O247" s="7"/>
      <c r="P247" s="9">
        <f>B247*0.53</f>
        <v>0.1537</v>
      </c>
    </row>
    <row r="248" spans="1:16" x14ac:dyDescent="0.3">
      <c r="A248" s="5">
        <v>6.6</v>
      </c>
      <c r="B248" s="5">
        <v>6.6</v>
      </c>
      <c r="C248" s="5">
        <v>10</v>
      </c>
      <c r="D248" s="7">
        <f t="shared" si="3"/>
        <v>0.1</v>
      </c>
      <c r="E248" s="7">
        <v>0.78864772877930844</v>
      </c>
      <c r="F248" s="7">
        <v>8.6863767635802197E-2</v>
      </c>
      <c r="G248" s="7">
        <v>0.26803277354261035</v>
      </c>
      <c r="H248" s="7">
        <v>23.255813953488374</v>
      </c>
      <c r="I248" s="7">
        <v>4.1926310712457615E-3</v>
      </c>
      <c r="J248" s="9" t="s">
        <v>0</v>
      </c>
      <c r="K248" s="7" t="s">
        <v>48</v>
      </c>
      <c r="L248" s="5">
        <v>10</v>
      </c>
      <c r="M248" s="5">
        <f>B248*0.2856</f>
        <v>1.88496</v>
      </c>
      <c r="N248" s="5"/>
      <c r="O248" s="7"/>
      <c r="P248" s="9">
        <f>B248*0.53</f>
        <v>3.4979999999999998</v>
      </c>
    </row>
    <row r="249" spans="1:16" x14ac:dyDescent="0.3">
      <c r="A249" s="5">
        <v>0</v>
      </c>
      <c r="B249" s="5">
        <v>0</v>
      </c>
      <c r="C249" s="5">
        <v>25</v>
      </c>
      <c r="D249" s="7">
        <f t="shared" si="3"/>
        <v>0.25</v>
      </c>
      <c r="E249" s="7">
        <v>0.39878150207869417</v>
      </c>
      <c r="F249" s="7">
        <v>1.8969571077987111E-2</v>
      </c>
      <c r="G249" s="7">
        <v>0.25325000950232324</v>
      </c>
      <c r="H249" s="7">
        <v>3.6563068734275723</v>
      </c>
      <c r="I249" s="7">
        <v>2.0742902627017747E-3</v>
      </c>
      <c r="J249" s="9" t="s">
        <v>0</v>
      </c>
      <c r="K249" s="7" t="s">
        <v>48</v>
      </c>
      <c r="L249" s="5">
        <v>10</v>
      </c>
      <c r="M249" s="5">
        <f>B249*0.2856</f>
        <v>0</v>
      </c>
      <c r="N249" s="5"/>
      <c r="O249" s="7"/>
      <c r="P249" s="9">
        <f>B249*0.53</f>
        <v>0</v>
      </c>
    </row>
    <row r="250" spans="1:16" x14ac:dyDescent="0.3">
      <c r="A250" s="5">
        <v>0.76</v>
      </c>
      <c r="B250" s="5">
        <v>0.76</v>
      </c>
      <c r="C250" s="5">
        <v>0</v>
      </c>
      <c r="D250" s="7">
        <f t="shared" si="3"/>
        <v>0</v>
      </c>
      <c r="E250" s="7">
        <v>0.30714176604692467</v>
      </c>
      <c r="F250" s="7">
        <v>1.7593151018932113E-3</v>
      </c>
      <c r="G250" s="7">
        <v>-2.1602537242328079E-2</v>
      </c>
      <c r="H250" s="7">
        <v>3.7593988502921585</v>
      </c>
      <c r="I250" s="7">
        <v>-2.6328909104028977E-5</v>
      </c>
      <c r="J250" s="9" t="s">
        <v>0</v>
      </c>
      <c r="K250" s="7" t="s">
        <v>48</v>
      </c>
      <c r="L250" s="5">
        <v>10</v>
      </c>
      <c r="M250" s="5">
        <f>B250*0.2856</f>
        <v>0.21705600000000003</v>
      </c>
      <c r="N250" s="5"/>
      <c r="O250" s="7"/>
      <c r="P250" s="9">
        <f>B250*0.53</f>
        <v>0.40280000000000005</v>
      </c>
    </row>
    <row r="251" spans="1:16" x14ac:dyDescent="0.3">
      <c r="A251" s="5">
        <v>4.7</v>
      </c>
      <c r="B251" s="5">
        <v>4.7</v>
      </c>
      <c r="C251" s="5">
        <v>0</v>
      </c>
      <c r="D251" s="7">
        <f t="shared" si="3"/>
        <v>0</v>
      </c>
      <c r="E251" s="7">
        <v>0.56054094621287665</v>
      </c>
      <c r="F251" s="7">
        <v>8.915612207727755E-3</v>
      </c>
      <c r="G251" s="7">
        <v>4.2635090183162583E-2</v>
      </c>
      <c r="H251" s="7">
        <v>9.615384615384615</v>
      </c>
      <c r="I251" s="7">
        <v>1.9954874176884088E-3</v>
      </c>
      <c r="J251" s="9" t="s">
        <v>0</v>
      </c>
      <c r="K251" s="7" t="s">
        <v>48</v>
      </c>
      <c r="L251" s="5">
        <v>10</v>
      </c>
      <c r="M251" s="5">
        <f>B251*0.2856</f>
        <v>1.3423200000000002</v>
      </c>
      <c r="N251" s="5"/>
      <c r="O251" s="7"/>
      <c r="P251" s="9">
        <f>B251*0.53</f>
        <v>2.4910000000000001</v>
      </c>
    </row>
    <row r="252" spans="1:16" x14ac:dyDescent="0.3">
      <c r="A252" s="5">
        <v>0.56999999999999995</v>
      </c>
      <c r="B252" s="5">
        <v>0.56999999999999995</v>
      </c>
      <c r="C252" s="5">
        <v>17.5</v>
      </c>
      <c r="D252" s="7">
        <f t="shared" si="3"/>
        <v>0.17499999999999999</v>
      </c>
      <c r="E252" s="7">
        <v>0.39240275747955999</v>
      </c>
      <c r="F252" s="7">
        <v>8.4796037132034829E-3</v>
      </c>
      <c r="G252" s="7">
        <v>0.1703825642820318</v>
      </c>
      <c r="H252" s="7">
        <v>3.7383174028950124</v>
      </c>
      <c r="I252" s="7">
        <v>1.0940222026960076E-3</v>
      </c>
      <c r="J252" s="9" t="s">
        <v>0</v>
      </c>
      <c r="K252" s="7" t="s">
        <v>48</v>
      </c>
      <c r="L252" s="5">
        <v>10</v>
      </c>
      <c r="M252" s="5">
        <f>B252*0.2856</f>
        <v>0.16279199999999999</v>
      </c>
      <c r="N252" s="5"/>
      <c r="O252" s="7"/>
      <c r="P252" s="9">
        <f>B252*0.53</f>
        <v>0.30209999999999998</v>
      </c>
    </row>
    <row r="253" spans="1:16" x14ac:dyDescent="0.3">
      <c r="A253" s="5">
        <v>0.76</v>
      </c>
      <c r="B253" s="5">
        <v>0.76</v>
      </c>
      <c r="C253" s="5">
        <v>10</v>
      </c>
      <c r="D253" s="7">
        <f t="shared" si="3"/>
        <v>0.1</v>
      </c>
      <c r="E253" s="7">
        <v>0.39593068180585878</v>
      </c>
      <c r="F253" s="7">
        <v>8.9364348283836187E-3</v>
      </c>
      <c r="G253" s="7">
        <v>0.17017597234486004</v>
      </c>
      <c r="H253" s="7">
        <v>3.8240909065419713</v>
      </c>
      <c r="I253" s="7">
        <v>1.3359369837034844E-3</v>
      </c>
      <c r="J253" s="9" t="s">
        <v>0</v>
      </c>
      <c r="K253" s="7" t="s">
        <v>48</v>
      </c>
      <c r="L253" s="5">
        <v>10</v>
      </c>
      <c r="M253" s="5">
        <f>B253*0.2856</f>
        <v>0.21705600000000003</v>
      </c>
      <c r="N253" s="5"/>
      <c r="O253" s="7"/>
      <c r="P253" s="9">
        <f>B253*0.53</f>
        <v>0.40280000000000005</v>
      </c>
    </row>
    <row r="254" spans="1:16" x14ac:dyDescent="0.3">
      <c r="A254" s="5">
        <v>0.28000000000000003</v>
      </c>
      <c r="B254" s="5">
        <v>0.28000000000000003</v>
      </c>
      <c r="C254" s="5">
        <v>25</v>
      </c>
      <c r="D254" s="7">
        <f t="shared" si="3"/>
        <v>0.25</v>
      </c>
      <c r="E254" s="7">
        <v>0.44726799084215341</v>
      </c>
      <c r="F254" s="7">
        <v>1.105680229616799E-2</v>
      </c>
      <c r="G254" s="7">
        <v>0.26300226714390418</v>
      </c>
      <c r="H254" s="7">
        <v>3.79506729067255</v>
      </c>
      <c r="I254" s="7">
        <v>1.9552199506514562E-3</v>
      </c>
      <c r="J254" s="9" t="s">
        <v>0</v>
      </c>
      <c r="K254" s="7" t="s">
        <v>48</v>
      </c>
      <c r="L254" s="5">
        <v>10</v>
      </c>
      <c r="M254" s="5">
        <f>B254*0.2856</f>
        <v>7.9968000000000011E-2</v>
      </c>
      <c r="N254" s="5"/>
      <c r="O254" s="7"/>
      <c r="P254" s="9">
        <f>B254*0.53</f>
        <v>0.14840000000000003</v>
      </c>
    </row>
    <row r="255" spans="1:16" x14ac:dyDescent="0.3">
      <c r="A255" s="5">
        <v>0.76</v>
      </c>
      <c r="B255" s="5">
        <v>0.76</v>
      </c>
      <c r="C255" s="5">
        <v>17.5</v>
      </c>
      <c r="D255" s="7">
        <f t="shared" si="3"/>
        <v>0.17499999999999999</v>
      </c>
      <c r="E255" s="7">
        <v>0.41310768768910644</v>
      </c>
      <c r="F255" s="7">
        <v>8.2840608231323602E-3</v>
      </c>
      <c r="G255" s="7">
        <v>0.18302427879844885</v>
      </c>
      <c r="H255" s="7">
        <v>4.2016817221324532</v>
      </c>
      <c r="I255" s="7">
        <v>1.4303867050788292E-3</v>
      </c>
      <c r="J255" s="9" t="s">
        <v>0</v>
      </c>
      <c r="K255" s="7" t="s">
        <v>48</v>
      </c>
      <c r="L255" s="5">
        <v>10</v>
      </c>
      <c r="M255" s="5">
        <f>B255*0.2856</f>
        <v>0.21705600000000003</v>
      </c>
      <c r="N255" s="5"/>
      <c r="O255" s="7"/>
      <c r="P255" s="9">
        <f>B255*0.53</f>
        <v>0.40280000000000005</v>
      </c>
    </row>
    <row r="256" spans="1:16" x14ac:dyDescent="0.3">
      <c r="A256" s="5">
        <v>0.95</v>
      </c>
      <c r="B256" s="5">
        <v>0.95</v>
      </c>
      <c r="C256" s="5">
        <v>10</v>
      </c>
      <c r="D256" s="7">
        <f t="shared" si="3"/>
        <v>0.1</v>
      </c>
      <c r="E256" s="7">
        <v>0.38576096782671915</v>
      </c>
      <c r="F256" s="7">
        <v>1.0471746352773481E-2</v>
      </c>
      <c r="G256" s="7">
        <v>0.15480993070385451</v>
      </c>
      <c r="H256" s="7">
        <v>4.9140006150126547</v>
      </c>
      <c r="I256" s="7">
        <v>1.3238834898515062E-3</v>
      </c>
      <c r="J256" s="9" t="s">
        <v>0</v>
      </c>
      <c r="K256" s="7" t="s">
        <v>48</v>
      </c>
      <c r="L256" s="5">
        <v>10</v>
      </c>
      <c r="M256" s="5">
        <f>B256*0.2856</f>
        <v>0.27132000000000001</v>
      </c>
      <c r="N256" s="5"/>
      <c r="O256" s="7"/>
      <c r="P256" s="9">
        <f>B256*0.53</f>
        <v>0.50349999999999995</v>
      </c>
    </row>
    <row r="257" spans="1:16" x14ac:dyDescent="0.3">
      <c r="A257" s="5">
        <v>0.95</v>
      </c>
      <c r="B257" s="5">
        <v>0.95</v>
      </c>
      <c r="C257" s="5">
        <v>17.5</v>
      </c>
      <c r="D257" s="7">
        <f t="shared" si="3"/>
        <v>0.17499999999999999</v>
      </c>
      <c r="E257" s="7">
        <v>0.42006919529692027</v>
      </c>
      <c r="F257" s="7">
        <v>9.7332077517550339E-3</v>
      </c>
      <c r="G257" s="7">
        <v>0.18131853203545234</v>
      </c>
      <c r="H257" s="7">
        <v>4.4052858992337161</v>
      </c>
      <c r="I257" s="7">
        <v>1.6677598693851051E-3</v>
      </c>
      <c r="J257" s="9" t="s">
        <v>0</v>
      </c>
      <c r="K257" s="7" t="s">
        <v>48</v>
      </c>
      <c r="L257" s="5">
        <v>10</v>
      </c>
      <c r="M257" s="5">
        <f>B257*0.2856</f>
        <v>0.27132000000000001</v>
      </c>
      <c r="N257" s="5"/>
      <c r="O257" s="7"/>
      <c r="P257" s="9">
        <f>B257*0.53</f>
        <v>0.50349999999999995</v>
      </c>
    </row>
    <row r="258" spans="1:16" x14ac:dyDescent="0.3">
      <c r="A258" s="5">
        <v>0.56999999999999995</v>
      </c>
      <c r="B258" s="5">
        <v>0.56999999999999995</v>
      </c>
      <c r="C258" s="5">
        <v>10</v>
      </c>
      <c r="D258" s="7">
        <f t="shared" si="3"/>
        <v>0.1</v>
      </c>
      <c r="E258" s="7">
        <v>0.38075112603685674</v>
      </c>
      <c r="F258" s="7">
        <v>8.527340900778245E-3</v>
      </c>
      <c r="G258" s="7">
        <v>0.15224726754742957</v>
      </c>
      <c r="H258" s="7">
        <v>3.724394501711604</v>
      </c>
      <c r="I258" s="7">
        <v>1.1168500570913273E-3</v>
      </c>
      <c r="J258" s="9" t="s">
        <v>0</v>
      </c>
      <c r="K258" s="7" t="s">
        <v>48</v>
      </c>
      <c r="L258" s="5">
        <v>10</v>
      </c>
      <c r="M258" s="5">
        <f>B258*0.2856</f>
        <v>0.16279199999999999</v>
      </c>
      <c r="N258" s="5"/>
      <c r="O258" s="7"/>
      <c r="P258" s="9">
        <f>B258*0.53</f>
        <v>0.30209999999999998</v>
      </c>
    </row>
    <row r="259" spans="1:16" x14ac:dyDescent="0.3">
      <c r="A259" s="5">
        <v>9.5</v>
      </c>
      <c r="B259" s="5">
        <v>9.5</v>
      </c>
      <c r="C259" s="5">
        <v>0</v>
      </c>
      <c r="D259" s="7">
        <f t="shared" ref="D259:D322" si="4">C259/100</f>
        <v>0</v>
      </c>
      <c r="E259" s="7">
        <v>0.85678344514924332</v>
      </c>
      <c r="F259" s="7">
        <v>1.6916635915325513E-2</v>
      </c>
      <c r="G259" s="7">
        <v>0.10394357535369625</v>
      </c>
      <c r="H259" s="7">
        <v>18.181818181818183</v>
      </c>
      <c r="I259" s="7">
        <v>3.7008273747512095E-3</v>
      </c>
      <c r="J259" s="9" t="s">
        <v>0</v>
      </c>
      <c r="K259" s="7" t="s">
        <v>48</v>
      </c>
      <c r="L259" s="5">
        <v>10</v>
      </c>
      <c r="M259" s="5">
        <f>B259*0.2856</f>
        <v>2.7132000000000001</v>
      </c>
      <c r="N259" s="5"/>
      <c r="O259" s="7"/>
      <c r="P259" s="9">
        <f>B259*0.53</f>
        <v>5.0350000000000001</v>
      </c>
    </row>
    <row r="260" spans="1:16" x14ac:dyDescent="0.3">
      <c r="A260" s="5">
        <v>0.28000000000000003</v>
      </c>
      <c r="B260" s="5">
        <v>0.28000000000000003</v>
      </c>
      <c r="C260" s="5">
        <v>10</v>
      </c>
      <c r="D260" s="7">
        <f t="shared" si="4"/>
        <v>0.1</v>
      </c>
      <c r="E260" s="7">
        <v>0.35502008497743859</v>
      </c>
      <c r="F260" s="7">
        <v>6.3866119168994508E-3</v>
      </c>
      <c r="G260" s="7">
        <v>0.11793423413315329</v>
      </c>
      <c r="H260" s="7">
        <v>2.9197140437635807</v>
      </c>
      <c r="I260" s="7">
        <v>6.5920059069262023E-4</v>
      </c>
      <c r="J260" s="9" t="s">
        <v>0</v>
      </c>
      <c r="K260" s="7" t="s">
        <v>48</v>
      </c>
      <c r="L260" s="5">
        <v>10</v>
      </c>
      <c r="M260" s="5">
        <f>B260*0.2856</f>
        <v>7.9968000000000011E-2</v>
      </c>
      <c r="N260" s="5"/>
      <c r="O260" s="7"/>
      <c r="P260" s="9">
        <f>B260*0.53</f>
        <v>0.14840000000000003</v>
      </c>
    </row>
    <row r="261" spans="1:16" x14ac:dyDescent="0.3">
      <c r="A261" s="5">
        <v>0.95</v>
      </c>
      <c r="B261" s="5">
        <v>0.95</v>
      </c>
      <c r="C261" s="5">
        <v>25</v>
      </c>
      <c r="D261" s="7">
        <f t="shared" si="4"/>
        <v>0.25</v>
      </c>
      <c r="E261" s="7">
        <v>0.47539162773609844</v>
      </c>
      <c r="F261" s="7">
        <v>1.9529167312556259E-2</v>
      </c>
      <c r="G261" s="7">
        <v>0.26871772880217359</v>
      </c>
      <c r="H261" s="7">
        <v>5.4200542197750883</v>
      </c>
      <c r="I261" s="7">
        <v>2.5215924395970649E-3</v>
      </c>
      <c r="J261" s="9" t="s">
        <v>0</v>
      </c>
      <c r="K261" s="7" t="s">
        <v>48</v>
      </c>
      <c r="L261" s="5">
        <v>10</v>
      </c>
      <c r="M261" s="5">
        <f>B261*0.2856</f>
        <v>0.27132000000000001</v>
      </c>
      <c r="N261" s="5"/>
      <c r="O261" s="7"/>
      <c r="P261" s="9">
        <f>B261*0.53</f>
        <v>0.50349999999999995</v>
      </c>
    </row>
    <row r="262" spans="1:16" x14ac:dyDescent="0.3">
      <c r="A262" s="5">
        <v>14.2</v>
      </c>
      <c r="B262" s="5">
        <v>14.2</v>
      </c>
      <c r="C262" s="5">
        <v>0</v>
      </c>
      <c r="D262" s="7">
        <f t="shared" si="4"/>
        <v>0</v>
      </c>
      <c r="E262" s="7">
        <v>1.1572433511779012</v>
      </c>
      <c r="F262" s="7">
        <v>2.4935058490629179E-2</v>
      </c>
      <c r="G262" s="7">
        <v>0.11584616516162749</v>
      </c>
      <c r="H262" s="7">
        <v>25.641025641025635</v>
      </c>
      <c r="I262" s="7">
        <v>5.0755820756718806E-3</v>
      </c>
      <c r="J262" s="9" t="s">
        <v>0</v>
      </c>
      <c r="K262" s="7" t="s">
        <v>48</v>
      </c>
      <c r="L262" s="5">
        <v>10</v>
      </c>
      <c r="M262" s="5">
        <f>B262*0.2856</f>
        <v>4.0555200000000005</v>
      </c>
      <c r="N262" s="5"/>
      <c r="O262" s="7"/>
      <c r="P262" s="9">
        <f>B262*0.53</f>
        <v>7.5259999999999998</v>
      </c>
    </row>
    <row r="263" spans="1:16" x14ac:dyDescent="0.3">
      <c r="A263" s="5">
        <v>18.899999999999999</v>
      </c>
      <c r="B263" s="5">
        <v>18.899999999999999</v>
      </c>
      <c r="C263" s="5">
        <v>10</v>
      </c>
      <c r="D263" s="7">
        <f t="shared" si="4"/>
        <v>0.1</v>
      </c>
      <c r="E263" s="7">
        <v>1.511405452901152</v>
      </c>
      <c r="F263" s="7">
        <v>0.21300739442172972</v>
      </c>
      <c r="G263" s="7">
        <v>0.56025239280092154</v>
      </c>
      <c r="H263" s="7">
        <v>62.5</v>
      </c>
      <c r="I263" s="7">
        <v>9.539043043104059E-3</v>
      </c>
      <c r="J263" s="9" t="s">
        <v>0</v>
      </c>
      <c r="K263" s="7" t="s">
        <v>48</v>
      </c>
      <c r="L263" s="5">
        <v>10</v>
      </c>
      <c r="M263" s="5">
        <f>B263*0.2856</f>
        <v>5.3978400000000004</v>
      </c>
      <c r="N263" s="5"/>
      <c r="O263" s="7"/>
      <c r="P263" s="9">
        <f>B263*0.53</f>
        <v>10.016999999999999</v>
      </c>
    </row>
    <row r="264" spans="1:16" x14ac:dyDescent="0.3">
      <c r="A264" s="5">
        <v>0</v>
      </c>
      <c r="B264" s="5">
        <v>0</v>
      </c>
      <c r="C264" s="5">
        <v>17.5</v>
      </c>
      <c r="D264" s="7">
        <f t="shared" si="4"/>
        <v>0.17499999999999999</v>
      </c>
      <c r="E264" s="7">
        <v>0.34526485880131447</v>
      </c>
      <c r="F264" s="7">
        <v>7.7531007164624317E-3</v>
      </c>
      <c r="G264" s="7">
        <v>0.15536923425811</v>
      </c>
      <c r="H264" s="7">
        <v>2.5806407547388686</v>
      </c>
      <c r="I264" s="7">
        <v>6.5410156160981489E-4</v>
      </c>
      <c r="J264" s="9" t="s">
        <v>0</v>
      </c>
      <c r="K264" s="7" t="s">
        <v>48</v>
      </c>
      <c r="L264" s="5">
        <v>10</v>
      </c>
      <c r="M264" s="5">
        <f>B264*0.2856</f>
        <v>0</v>
      </c>
      <c r="N264" s="5"/>
      <c r="O264" s="7"/>
      <c r="P264" s="9">
        <f>B264*0.53</f>
        <v>0</v>
      </c>
    </row>
    <row r="265" spans="1:16" x14ac:dyDescent="0.3">
      <c r="A265" s="5">
        <v>14.2</v>
      </c>
      <c r="B265" s="5">
        <v>14.2</v>
      </c>
      <c r="C265" s="5">
        <v>10</v>
      </c>
      <c r="D265" s="7">
        <f t="shared" si="4"/>
        <v>0.1</v>
      </c>
      <c r="E265" s="7">
        <v>1.2597020283940628</v>
      </c>
      <c r="F265" s="7">
        <v>0.17055725620345202</v>
      </c>
      <c r="G265" s="7">
        <v>0.44337293519009824</v>
      </c>
      <c r="H265" s="7">
        <v>55.55555555555555</v>
      </c>
      <c r="I265" s="7">
        <v>8.3793789710440297E-3</v>
      </c>
      <c r="J265" s="9" t="s">
        <v>0</v>
      </c>
      <c r="K265" s="7" t="s">
        <v>48</v>
      </c>
      <c r="L265" s="5">
        <v>10</v>
      </c>
      <c r="M265" s="5">
        <f>B265*0.2856</f>
        <v>4.0555200000000005</v>
      </c>
      <c r="N265" s="5"/>
      <c r="O265" s="7"/>
      <c r="P265" s="9">
        <f>B265*0.53</f>
        <v>7.5259999999999998</v>
      </c>
    </row>
    <row r="266" spans="1:16" x14ac:dyDescent="0.3">
      <c r="A266" s="5">
        <v>18.899999999999999</v>
      </c>
      <c r="B266" s="5">
        <v>18.899999999999999</v>
      </c>
      <c r="C266" s="5">
        <v>0</v>
      </c>
      <c r="D266" s="7">
        <f t="shared" si="4"/>
        <v>0</v>
      </c>
      <c r="E266" s="7">
        <v>1.4707334792702047</v>
      </c>
      <c r="F266" s="7">
        <v>3.2698281092655629E-2</v>
      </c>
      <c r="G266" s="7">
        <v>0.16710005710920262</v>
      </c>
      <c r="H266" s="7">
        <v>33.333333333333336</v>
      </c>
      <c r="I266" s="7">
        <v>6.9151395037846258E-3</v>
      </c>
      <c r="J266" s="9" t="s">
        <v>0</v>
      </c>
      <c r="K266" s="7" t="s">
        <v>48</v>
      </c>
      <c r="L266" s="5">
        <v>10</v>
      </c>
      <c r="M266" s="5">
        <f>B266*0.2856</f>
        <v>5.3978400000000004</v>
      </c>
      <c r="N266" s="5"/>
      <c r="O266" s="7"/>
      <c r="P266" s="9">
        <f>B266*0.53</f>
        <v>10.016999999999999</v>
      </c>
    </row>
    <row r="267" spans="1:16" x14ac:dyDescent="0.3">
      <c r="A267" s="5">
        <v>0.56999999999999995</v>
      </c>
      <c r="B267" s="5">
        <v>0.56999999999999995</v>
      </c>
      <c r="C267" s="5">
        <v>25</v>
      </c>
      <c r="D267" s="7">
        <f t="shared" si="4"/>
        <v>0.25</v>
      </c>
      <c r="E267" s="7">
        <v>0.4390250061513854</v>
      </c>
      <c r="F267" s="7">
        <v>2.0450438465001095E-2</v>
      </c>
      <c r="G267" s="7">
        <v>0.13964034444642048</v>
      </c>
      <c r="H267" s="7">
        <v>4.7732706141016124</v>
      </c>
      <c r="I267" s="7">
        <v>2.5598324535372301E-3</v>
      </c>
      <c r="J267" s="9" t="s">
        <v>0</v>
      </c>
      <c r="K267" s="7" t="s">
        <v>48</v>
      </c>
      <c r="L267" s="5">
        <v>10</v>
      </c>
      <c r="M267" s="5">
        <f>B267*0.2856</f>
        <v>0.16279199999999999</v>
      </c>
      <c r="N267" s="5"/>
      <c r="O267" s="7"/>
      <c r="P267" s="9">
        <f>B267*0.53</f>
        <v>0.30209999999999998</v>
      </c>
    </row>
    <row r="268" spans="1:16" x14ac:dyDescent="0.3">
      <c r="A268" s="5">
        <v>0.28000000000000003</v>
      </c>
      <c r="B268" s="5">
        <v>0.28000000000000003</v>
      </c>
      <c r="C268" s="5">
        <v>17.5</v>
      </c>
      <c r="D268" s="7">
        <f t="shared" si="4"/>
        <v>0.17499999999999999</v>
      </c>
      <c r="E268" s="7">
        <v>0.36857780556667613</v>
      </c>
      <c r="F268" s="7">
        <v>7.5250664993698644E-3</v>
      </c>
      <c r="G268" s="7">
        <v>0.15686928180165027</v>
      </c>
      <c r="H268" s="7">
        <v>3.25201908754299</v>
      </c>
      <c r="I268" s="7">
        <v>1.1749939342848622E-3</v>
      </c>
      <c r="J268" s="9" t="s">
        <v>0</v>
      </c>
      <c r="K268" s="7" t="s">
        <v>48</v>
      </c>
      <c r="L268" s="5">
        <v>10</v>
      </c>
      <c r="M268" s="5">
        <f>B268*0.2856</f>
        <v>7.9968000000000011E-2</v>
      </c>
      <c r="N268" s="5"/>
      <c r="O268" s="7"/>
      <c r="P268" s="9">
        <f>B268*0.53</f>
        <v>0.14840000000000003</v>
      </c>
    </row>
    <row r="269" spans="1:16" x14ac:dyDescent="0.3">
      <c r="A269" s="5">
        <v>6.6</v>
      </c>
      <c r="B269" s="5">
        <v>6.6</v>
      </c>
      <c r="C269" s="5">
        <v>0</v>
      </c>
      <c r="D269" s="7">
        <f t="shared" si="4"/>
        <v>0</v>
      </c>
      <c r="E269" s="7">
        <v>0.66810874241819707</v>
      </c>
      <c r="F269" s="7">
        <v>1.2512169471319692E-2</v>
      </c>
      <c r="G269" s="7">
        <v>7.2505793500293625E-2</v>
      </c>
      <c r="H269" s="7">
        <v>13.157894736842106</v>
      </c>
      <c r="I269" s="7">
        <v>2.5508986015339609E-3</v>
      </c>
      <c r="J269" s="9" t="s">
        <v>0</v>
      </c>
      <c r="K269" s="7" t="s">
        <v>48</v>
      </c>
      <c r="L269" s="5">
        <v>10</v>
      </c>
      <c r="M269" s="5">
        <f>B269*0.2856</f>
        <v>1.88496</v>
      </c>
      <c r="N269" s="5"/>
      <c r="O269" s="7"/>
      <c r="P269" s="9">
        <f>B269*0.53</f>
        <v>3.4979999999999998</v>
      </c>
    </row>
    <row r="270" spans="1:16" x14ac:dyDescent="0.3">
      <c r="A270" s="5">
        <v>9.5</v>
      </c>
      <c r="B270" s="5">
        <v>9.5</v>
      </c>
      <c r="C270" s="5">
        <v>10</v>
      </c>
      <c r="D270" s="7">
        <f t="shared" si="4"/>
        <v>0.1</v>
      </c>
      <c r="E270" s="7">
        <v>0.94429633881450192</v>
      </c>
      <c r="F270" s="7">
        <v>0.12253740836649857</v>
      </c>
      <c r="G270" s="7">
        <v>0.31719607240304548</v>
      </c>
      <c r="H270" s="7">
        <v>35.714285714285715</v>
      </c>
      <c r="I270" s="7">
        <v>5.5951641462424484E-3</v>
      </c>
      <c r="J270" s="9" t="s">
        <v>0</v>
      </c>
      <c r="K270" s="7" t="s">
        <v>48</v>
      </c>
      <c r="L270" s="5">
        <v>10</v>
      </c>
      <c r="M270" s="5">
        <f>B270*0.2856</f>
        <v>2.7132000000000001</v>
      </c>
      <c r="N270" s="5"/>
      <c r="O270" s="7"/>
      <c r="P270" s="9">
        <f>B270*0.53</f>
        <v>5.0350000000000001</v>
      </c>
    </row>
    <row r="271" spans="1:16" x14ac:dyDescent="0.3">
      <c r="A271" s="5">
        <v>0.56999999999999995</v>
      </c>
      <c r="B271" s="5">
        <v>0.56999999999999995</v>
      </c>
      <c r="C271" s="5">
        <v>0</v>
      </c>
      <c r="D271" s="7">
        <f t="shared" si="4"/>
        <v>0</v>
      </c>
      <c r="E271" s="7">
        <v>0.30470046663035882</v>
      </c>
      <c r="F271" s="7">
        <v>1.6741783492176024E-3</v>
      </c>
      <c r="G271" s="7">
        <v>3.2451132970871543E-2</v>
      </c>
      <c r="H271" s="7">
        <v>2.8985128667950057</v>
      </c>
      <c r="I271" s="7">
        <v>-6.6390683036666662E-5</v>
      </c>
      <c r="J271" s="9" t="s">
        <v>0</v>
      </c>
      <c r="K271" s="7" t="s">
        <v>48</v>
      </c>
      <c r="L271" s="5">
        <v>10</v>
      </c>
      <c r="M271" s="5">
        <f>B271*0.2856</f>
        <v>0.16279199999999999</v>
      </c>
      <c r="N271" s="5"/>
      <c r="O271" s="7"/>
      <c r="P271" s="9">
        <f>B271*0.53</f>
        <v>0.30209999999999998</v>
      </c>
    </row>
    <row r="272" spans="1:16" x14ac:dyDescent="0.3">
      <c r="A272" s="5">
        <v>0.76</v>
      </c>
      <c r="B272" s="5">
        <v>0.76</v>
      </c>
      <c r="C272" s="5">
        <v>25</v>
      </c>
      <c r="D272" s="7">
        <f t="shared" si="4"/>
        <v>0.25</v>
      </c>
      <c r="E272" s="7">
        <v>0.43052964416412282</v>
      </c>
      <c r="F272" s="7">
        <v>2.0387621146101431E-2</v>
      </c>
      <c r="G272" s="7">
        <v>0.21321529799956063</v>
      </c>
      <c r="H272" s="7">
        <v>4.4943856242743685</v>
      </c>
      <c r="I272" s="7">
        <v>1.7745226403991978E-3</v>
      </c>
      <c r="J272" s="9" t="s">
        <v>0</v>
      </c>
      <c r="K272" s="7" t="s">
        <v>48</v>
      </c>
      <c r="L272" s="5">
        <v>10</v>
      </c>
      <c r="M272" s="5">
        <f>B272*0.2856</f>
        <v>0.21705600000000003</v>
      </c>
      <c r="N272" s="5"/>
      <c r="O272" s="7"/>
      <c r="P272" s="9">
        <f>B272*0.53</f>
        <v>0.40280000000000005</v>
      </c>
    </row>
    <row r="273" spans="1:16" x14ac:dyDescent="0.3">
      <c r="A273" s="5">
        <v>4.7</v>
      </c>
      <c r="B273" s="5">
        <v>4.7</v>
      </c>
      <c r="C273" s="5">
        <v>10</v>
      </c>
      <c r="D273" s="7">
        <f t="shared" si="4"/>
        <v>0.1</v>
      </c>
      <c r="E273" s="7">
        <v>0.63280660383192244</v>
      </c>
      <c r="F273" s="7">
        <v>5.0771857399995943E-2</v>
      </c>
      <c r="G273" s="7">
        <v>0.18146792113631438</v>
      </c>
      <c r="H273" s="7">
        <v>17.241379310344826</v>
      </c>
      <c r="I273" s="7">
        <v>3.0897609067059469E-3</v>
      </c>
      <c r="J273" s="9" t="s">
        <v>0</v>
      </c>
      <c r="K273" s="7" t="s">
        <v>48</v>
      </c>
      <c r="L273" s="5">
        <v>10</v>
      </c>
      <c r="M273" s="5">
        <f>B273*0.2856</f>
        <v>1.3423200000000002</v>
      </c>
      <c r="N273" s="5"/>
      <c r="O273" s="7"/>
      <c r="P273" s="9">
        <f>B273*0.53</f>
        <v>2.4910000000000001</v>
      </c>
    </row>
    <row r="274" spans="1:16" x14ac:dyDescent="0.3">
      <c r="A274" s="5">
        <v>0.6</v>
      </c>
      <c r="B274" s="5">
        <v>0.6</v>
      </c>
      <c r="C274" s="5">
        <v>25</v>
      </c>
      <c r="D274" s="7">
        <f t="shared" si="4"/>
        <v>0.25</v>
      </c>
      <c r="E274" s="7">
        <v>2.7357250448376309</v>
      </c>
      <c r="F274" s="7">
        <v>8.3437994781205505E-2</v>
      </c>
      <c r="G274" s="7">
        <v>0.41488869431969133</v>
      </c>
      <c r="H274" s="7">
        <v>11.049672791466378</v>
      </c>
      <c r="I274" s="7">
        <v>4.7304411797072926E-3</v>
      </c>
      <c r="J274" s="15" t="s">
        <v>26</v>
      </c>
      <c r="K274" s="7" t="s">
        <v>48</v>
      </c>
      <c r="L274" s="5">
        <v>11</v>
      </c>
      <c r="M274" s="5">
        <f>B274</f>
        <v>0.6</v>
      </c>
      <c r="N274" s="5" t="s">
        <v>28</v>
      </c>
      <c r="O274" s="16" t="s">
        <v>27</v>
      </c>
      <c r="P274" s="15">
        <f>B274</f>
        <v>0.6</v>
      </c>
    </row>
    <row r="275" spans="1:16" x14ac:dyDescent="0.3">
      <c r="A275" s="5">
        <v>0.25</v>
      </c>
      <c r="B275" s="5">
        <v>0.25</v>
      </c>
      <c r="C275" s="5">
        <v>0</v>
      </c>
      <c r="D275" s="7">
        <f t="shared" si="4"/>
        <v>0</v>
      </c>
      <c r="E275" s="7">
        <v>1.0109365588174835</v>
      </c>
      <c r="F275" s="7">
        <v>3.3769647276037287E-3</v>
      </c>
      <c r="G275" s="7">
        <v>-3.7465279435594301E-2</v>
      </c>
      <c r="H275" s="7">
        <v>5.1150836226532705</v>
      </c>
      <c r="I275" s="7">
        <v>5.7223993326617831E-4</v>
      </c>
      <c r="J275" s="15" t="s">
        <v>26</v>
      </c>
      <c r="K275" s="7" t="s">
        <v>48</v>
      </c>
      <c r="L275" s="5">
        <v>11</v>
      </c>
      <c r="M275" s="5">
        <f>B275</f>
        <v>0.25</v>
      </c>
      <c r="N275" s="5"/>
      <c r="O275" s="25" t="s">
        <v>37</v>
      </c>
      <c r="P275" s="15">
        <f>B275</f>
        <v>0.25</v>
      </c>
    </row>
    <row r="276" spans="1:16" x14ac:dyDescent="0.3">
      <c r="A276" s="5">
        <v>0</v>
      </c>
      <c r="B276" s="5">
        <v>0</v>
      </c>
      <c r="C276" s="5">
        <v>10</v>
      </c>
      <c r="D276" s="7">
        <f t="shared" si="4"/>
        <v>0.1</v>
      </c>
      <c r="E276" s="7">
        <v>0.47159921335457533</v>
      </c>
      <c r="F276" s="7">
        <v>7.7850234373134071E-3</v>
      </c>
      <c r="G276" s="7">
        <v>0.11675265880372787</v>
      </c>
      <c r="H276" s="7">
        <v>2.797190311059659</v>
      </c>
      <c r="I276" s="7">
        <v>7.2160774526025678E-3</v>
      </c>
      <c r="J276" s="15" t="s">
        <v>26</v>
      </c>
      <c r="K276" s="7" t="s">
        <v>48</v>
      </c>
      <c r="L276" s="5">
        <v>11</v>
      </c>
      <c r="M276" s="5">
        <f>B276</f>
        <v>0</v>
      </c>
      <c r="N276" s="5"/>
      <c r="O276" s="7"/>
      <c r="P276" s="15">
        <f>B276</f>
        <v>0</v>
      </c>
    </row>
    <row r="277" spans="1:16" x14ac:dyDescent="0.3">
      <c r="A277" s="5">
        <v>0</v>
      </c>
      <c r="B277" s="5">
        <v>0.05</v>
      </c>
      <c r="C277" s="5">
        <v>25</v>
      </c>
      <c r="D277" s="7">
        <f t="shared" si="4"/>
        <v>0.25</v>
      </c>
      <c r="E277" s="7">
        <v>0.9606165862944005</v>
      </c>
      <c r="F277" s="7">
        <v>2.4250788510079953E-2</v>
      </c>
      <c r="G277" s="7">
        <v>0.39657999323410198</v>
      </c>
      <c r="H277" s="7">
        <v>12.269970078882249</v>
      </c>
      <c r="I277" s="7">
        <v>2.7955644853351273E-2</v>
      </c>
      <c r="J277" s="15" t="s">
        <v>26</v>
      </c>
      <c r="K277" s="7" t="s">
        <v>48</v>
      </c>
      <c r="L277" s="5">
        <v>11</v>
      </c>
      <c r="M277" s="5">
        <f>B277</f>
        <v>0.05</v>
      </c>
      <c r="N277" s="5"/>
      <c r="O277" s="7"/>
      <c r="P277" s="15">
        <f>B277</f>
        <v>0.05</v>
      </c>
    </row>
    <row r="278" spans="1:16" x14ac:dyDescent="0.3">
      <c r="A278" s="5">
        <v>0</v>
      </c>
      <c r="B278" s="5">
        <v>0.3</v>
      </c>
      <c r="C278" s="5">
        <v>10</v>
      </c>
      <c r="D278" s="7">
        <f t="shared" si="4"/>
        <v>0.1</v>
      </c>
      <c r="E278" s="7">
        <v>0.98999591804470766</v>
      </c>
      <c r="F278" s="7">
        <v>3.4796072796238565E-2</v>
      </c>
      <c r="G278" s="7">
        <v>0.10129786205063629</v>
      </c>
      <c r="H278" s="7">
        <v>6.4724722322825023</v>
      </c>
      <c r="I278" s="7">
        <v>2.1259076156568864E-3</v>
      </c>
      <c r="J278" s="15" t="s">
        <v>26</v>
      </c>
      <c r="K278" s="7" t="s">
        <v>48</v>
      </c>
      <c r="L278" s="5">
        <v>11</v>
      </c>
      <c r="M278" s="5">
        <f>B278</f>
        <v>0.3</v>
      </c>
      <c r="N278" s="5"/>
      <c r="O278" s="7"/>
      <c r="P278" s="15">
        <f>B278</f>
        <v>0.3</v>
      </c>
    </row>
    <row r="279" spans="1:16" x14ac:dyDescent="0.3">
      <c r="A279" s="5">
        <v>0</v>
      </c>
      <c r="B279" s="5">
        <v>0</v>
      </c>
      <c r="C279" s="5">
        <v>17.5</v>
      </c>
      <c r="D279" s="7">
        <f t="shared" si="4"/>
        <v>0.17499999999999999</v>
      </c>
      <c r="E279" s="7">
        <v>0.61772616014681347</v>
      </c>
      <c r="F279" s="7">
        <v>1.1737247598667126E-2</v>
      </c>
      <c r="G279" s="7">
        <v>0.27246568580162822</v>
      </c>
      <c r="H279" s="7">
        <v>3.9603959534809299</v>
      </c>
      <c r="I279" s="7">
        <v>1.1148646841202248E-2</v>
      </c>
      <c r="J279" s="15" t="s">
        <v>26</v>
      </c>
      <c r="K279" s="7" t="s">
        <v>48</v>
      </c>
      <c r="L279" s="5">
        <v>11</v>
      </c>
      <c r="M279" s="5">
        <f>B279</f>
        <v>0</v>
      </c>
      <c r="N279" s="5"/>
      <c r="O279" s="7"/>
      <c r="P279" s="15">
        <f>B279</f>
        <v>0</v>
      </c>
    </row>
    <row r="280" spans="1:16" x14ac:dyDescent="0.3">
      <c r="A280" s="5">
        <v>0</v>
      </c>
      <c r="B280" s="5">
        <v>0.15</v>
      </c>
      <c r="C280" s="5">
        <v>17.5</v>
      </c>
      <c r="D280" s="7">
        <f t="shared" si="4"/>
        <v>0.17499999999999999</v>
      </c>
      <c r="E280" s="7">
        <v>0.72985123722281608</v>
      </c>
      <c r="F280" s="7">
        <v>4.9674708400408663E-2</v>
      </c>
      <c r="G280" s="7">
        <v>0.29321770929704594</v>
      </c>
      <c r="H280" s="7">
        <v>5.6022518426640673</v>
      </c>
      <c r="I280" s="7">
        <v>5.6768382998560914E-3</v>
      </c>
      <c r="J280" s="15" t="s">
        <v>26</v>
      </c>
      <c r="K280" s="7" t="s">
        <v>48</v>
      </c>
      <c r="L280" s="5">
        <v>11</v>
      </c>
      <c r="M280" s="5">
        <f>B280</f>
        <v>0.15</v>
      </c>
      <c r="N280" s="5"/>
      <c r="O280" s="7"/>
      <c r="P280" s="15">
        <f>B280</f>
        <v>0.15</v>
      </c>
    </row>
    <row r="281" spans="1:16" x14ac:dyDescent="0.3">
      <c r="A281" s="5">
        <v>0</v>
      </c>
      <c r="B281" s="5">
        <v>0.3</v>
      </c>
      <c r="C281" s="5">
        <v>25</v>
      </c>
      <c r="D281" s="7">
        <f t="shared" si="4"/>
        <v>0.25</v>
      </c>
      <c r="E281" s="7">
        <v>1.2197172591809189</v>
      </c>
      <c r="F281" s="7">
        <v>4.6163911231590631E-2</v>
      </c>
      <c r="G281" s="7">
        <v>0.38014449830335495</v>
      </c>
      <c r="H281" s="7">
        <v>7.9051151062106708</v>
      </c>
      <c r="I281" s="7">
        <v>7.0571785770831147E-3</v>
      </c>
      <c r="J281" s="15" t="s">
        <v>26</v>
      </c>
      <c r="K281" s="7" t="s">
        <v>48</v>
      </c>
      <c r="L281" s="5">
        <v>11</v>
      </c>
      <c r="M281" s="5">
        <f>B281</f>
        <v>0.3</v>
      </c>
      <c r="N281" s="5"/>
      <c r="O281" s="7"/>
      <c r="P281" s="15">
        <f>B281</f>
        <v>0.3</v>
      </c>
    </row>
    <row r="282" spans="1:16" x14ac:dyDescent="0.3">
      <c r="A282" s="5">
        <v>0</v>
      </c>
      <c r="B282" s="5">
        <v>0.6</v>
      </c>
      <c r="C282" s="5">
        <v>10</v>
      </c>
      <c r="D282" s="7">
        <f t="shared" si="4"/>
        <v>0.1</v>
      </c>
      <c r="E282" s="7">
        <v>2.6299658758050559</v>
      </c>
      <c r="F282" s="7">
        <v>3.0952111105982921E-2</v>
      </c>
      <c r="G282" s="7">
        <v>0.20953670585060957</v>
      </c>
      <c r="H282" s="7">
        <v>10.989010989010987</v>
      </c>
      <c r="I282" s="7">
        <v>2.2135606107383243E-3</v>
      </c>
      <c r="J282" s="15" t="s">
        <v>26</v>
      </c>
      <c r="K282" s="7" t="s">
        <v>48</v>
      </c>
      <c r="L282" s="5">
        <v>11</v>
      </c>
      <c r="M282" s="5">
        <f>B282</f>
        <v>0.6</v>
      </c>
      <c r="N282" s="5"/>
      <c r="O282" s="7"/>
      <c r="P282" s="15">
        <f>B282</f>
        <v>0.6</v>
      </c>
    </row>
    <row r="283" spans="1:16" x14ac:dyDescent="0.3">
      <c r="A283" s="5">
        <v>0</v>
      </c>
      <c r="B283" s="5">
        <v>0.3</v>
      </c>
      <c r="C283" s="5">
        <v>0</v>
      </c>
      <c r="D283" s="7">
        <f t="shared" si="4"/>
        <v>0</v>
      </c>
      <c r="E283" s="7">
        <v>1.5835748178218045</v>
      </c>
      <c r="F283" s="7">
        <v>4.912534438150087E-3</v>
      </c>
      <c r="G283" s="7">
        <v>-6.938165973502386E-4</v>
      </c>
      <c r="H283" s="7">
        <v>6.3091556507314852</v>
      </c>
      <c r="I283" s="7">
        <v>1.089769424120493E-3</v>
      </c>
      <c r="J283" s="15" t="s">
        <v>26</v>
      </c>
      <c r="K283" s="7" t="s">
        <v>48</v>
      </c>
      <c r="L283" s="5">
        <v>11</v>
      </c>
      <c r="M283" s="5">
        <f>B283</f>
        <v>0.3</v>
      </c>
      <c r="N283" s="5"/>
      <c r="O283" s="7"/>
      <c r="P283" s="15">
        <f>B283</f>
        <v>0.3</v>
      </c>
    </row>
    <row r="284" spans="1:16" x14ac:dyDescent="0.3">
      <c r="A284" s="5">
        <v>0</v>
      </c>
      <c r="B284" s="5">
        <v>1</v>
      </c>
      <c r="C284" s="5">
        <v>0</v>
      </c>
      <c r="D284" s="7">
        <f t="shared" si="4"/>
        <v>0</v>
      </c>
      <c r="E284" s="7">
        <v>10</v>
      </c>
      <c r="F284" s="7">
        <v>0.11996941287179491</v>
      </c>
      <c r="G284" s="7">
        <v>0.30124837503865931</v>
      </c>
      <c r="H284" s="18">
        <v>1000</v>
      </c>
      <c r="I284" s="7">
        <v>7.5050965409778625E-4</v>
      </c>
      <c r="J284" s="15" t="s">
        <v>26</v>
      </c>
      <c r="K284" s="7" t="s">
        <v>48</v>
      </c>
      <c r="L284" s="5">
        <v>11</v>
      </c>
      <c r="M284" s="5">
        <f>B284</f>
        <v>1</v>
      </c>
      <c r="N284" s="5"/>
      <c r="O284" s="7"/>
      <c r="P284" s="15">
        <f>B284</f>
        <v>1</v>
      </c>
    </row>
    <row r="285" spans="1:16" x14ac:dyDescent="0.3">
      <c r="A285" s="5">
        <v>0</v>
      </c>
      <c r="B285" s="5">
        <v>0.05</v>
      </c>
      <c r="C285" s="5">
        <v>10</v>
      </c>
      <c r="D285" s="7">
        <f t="shared" si="4"/>
        <v>0.1</v>
      </c>
      <c r="E285" s="7">
        <v>0.51452838995149031</v>
      </c>
      <c r="F285" s="7">
        <v>1.232659567643858E-2</v>
      </c>
      <c r="G285" s="7">
        <v>0.17072792162313943</v>
      </c>
      <c r="H285" s="7">
        <v>4.2462864162231275</v>
      </c>
      <c r="I285" s="7">
        <v>7.0187550087051093E-3</v>
      </c>
      <c r="J285" s="15" t="s">
        <v>26</v>
      </c>
      <c r="K285" s="7" t="s">
        <v>48</v>
      </c>
      <c r="L285" s="5">
        <v>11</v>
      </c>
      <c r="M285" s="5">
        <f>B285</f>
        <v>0.05</v>
      </c>
      <c r="N285" s="5"/>
      <c r="O285" s="7"/>
      <c r="P285" s="15">
        <f>B285</f>
        <v>0.05</v>
      </c>
    </row>
    <row r="286" spans="1:16" x14ac:dyDescent="0.3">
      <c r="A286" s="5">
        <v>0</v>
      </c>
      <c r="B286" s="5">
        <v>0.3</v>
      </c>
      <c r="C286" s="5">
        <v>17.5</v>
      </c>
      <c r="D286" s="7">
        <f t="shared" si="4"/>
        <v>0.17499999999999999</v>
      </c>
      <c r="E286" s="7">
        <v>1.0397991242593727</v>
      </c>
      <c r="F286" s="7">
        <v>5.3998809890194621E-2</v>
      </c>
      <c r="G286" s="7">
        <v>0.26892568428966634</v>
      </c>
      <c r="H286" s="7">
        <v>5.8996943525390213</v>
      </c>
      <c r="I286" s="7">
        <v>3.5675190946357939E-3</v>
      </c>
      <c r="J286" s="15" t="s">
        <v>26</v>
      </c>
      <c r="K286" s="7" t="s">
        <v>48</v>
      </c>
      <c r="L286" s="5">
        <v>11</v>
      </c>
      <c r="M286" s="5">
        <f>B286</f>
        <v>0.3</v>
      </c>
      <c r="N286" s="5"/>
      <c r="O286" s="7"/>
      <c r="P286" s="15">
        <f>B286</f>
        <v>0.3</v>
      </c>
    </row>
    <row r="287" spans="1:16" x14ac:dyDescent="0.3">
      <c r="A287" s="5">
        <v>0</v>
      </c>
      <c r="B287" s="5">
        <v>0</v>
      </c>
      <c r="C287" s="5">
        <v>10</v>
      </c>
      <c r="D287" s="7">
        <f t="shared" si="4"/>
        <v>0.1</v>
      </c>
      <c r="E287" s="7">
        <v>0.49204372399960417</v>
      </c>
      <c r="F287" s="7">
        <v>1.0893942567684327E-2</v>
      </c>
      <c r="G287" s="7">
        <v>0.17460628988711491</v>
      </c>
      <c r="H287" s="7">
        <v>2.9629696704156196</v>
      </c>
      <c r="I287" s="7">
        <v>7.724095363394726E-3</v>
      </c>
      <c r="J287" s="15" t="s">
        <v>26</v>
      </c>
      <c r="K287" s="7" t="s">
        <v>48</v>
      </c>
      <c r="L287" s="5">
        <v>11</v>
      </c>
      <c r="M287" s="5">
        <f>B287</f>
        <v>0</v>
      </c>
      <c r="N287" s="5"/>
      <c r="O287" s="7"/>
      <c r="P287" s="15">
        <f>B287</f>
        <v>0</v>
      </c>
    </row>
    <row r="288" spans="1:16" x14ac:dyDescent="0.3">
      <c r="A288" s="5">
        <v>0</v>
      </c>
      <c r="B288" s="5">
        <v>0.05</v>
      </c>
      <c r="C288" s="5">
        <v>0</v>
      </c>
      <c r="D288" s="7">
        <f t="shared" si="4"/>
        <v>0</v>
      </c>
      <c r="E288" s="7">
        <v>0.32639595226975321</v>
      </c>
      <c r="F288" s="7">
        <v>9.609920498074439E-4</v>
      </c>
      <c r="G288" s="7">
        <v>-5.5101185666469599E-2</v>
      </c>
      <c r="H288" s="7">
        <v>2.0512792790411885</v>
      </c>
      <c r="I288" s="7">
        <v>-2.7870110519298726E-4</v>
      </c>
      <c r="J288" s="15" t="s">
        <v>26</v>
      </c>
      <c r="K288" s="7" t="s">
        <v>48</v>
      </c>
      <c r="L288" s="5">
        <v>11</v>
      </c>
      <c r="M288" s="5">
        <f>B288</f>
        <v>0.05</v>
      </c>
      <c r="N288" s="5"/>
      <c r="O288" s="7"/>
      <c r="P288" s="15">
        <f>B288</f>
        <v>0.05</v>
      </c>
    </row>
    <row r="289" spans="1:16" x14ac:dyDescent="0.3">
      <c r="A289" s="5">
        <v>0</v>
      </c>
      <c r="B289" s="5">
        <v>0.05</v>
      </c>
      <c r="C289" s="5">
        <v>17.5</v>
      </c>
      <c r="D289" s="7">
        <f t="shared" si="4"/>
        <v>0.17499999999999999</v>
      </c>
      <c r="E289" s="7">
        <v>0.69589777226579108</v>
      </c>
      <c r="F289" s="7">
        <v>1.6420201116610224E-2</v>
      </c>
      <c r="G289" s="7">
        <v>0.29717104757513613</v>
      </c>
      <c r="H289" s="7">
        <v>5.5401677597479893</v>
      </c>
      <c r="I289" s="7">
        <v>1.2827734326776263E-2</v>
      </c>
      <c r="J289" s="15" t="s">
        <v>26</v>
      </c>
      <c r="K289" s="7" t="s">
        <v>48</v>
      </c>
      <c r="L289" s="5">
        <v>11</v>
      </c>
      <c r="M289" s="5">
        <f>B289</f>
        <v>0.05</v>
      </c>
      <c r="N289" s="5"/>
      <c r="O289" s="7"/>
      <c r="P289" s="15">
        <f>B289</f>
        <v>0.05</v>
      </c>
    </row>
    <row r="290" spans="1:16" x14ac:dyDescent="0.3">
      <c r="A290" s="5">
        <v>0</v>
      </c>
      <c r="B290" s="5">
        <v>0.15</v>
      </c>
      <c r="C290" s="5">
        <v>25</v>
      </c>
      <c r="D290" s="7">
        <f t="shared" si="4"/>
        <v>0.25</v>
      </c>
      <c r="E290" s="7">
        <v>0.84540108473647479</v>
      </c>
      <c r="F290" s="7">
        <v>1.8323912773219236E-2</v>
      </c>
      <c r="G290" s="7">
        <v>0.31907687324726741</v>
      </c>
      <c r="H290" s="7">
        <v>7.3800499772001347</v>
      </c>
      <c r="I290" s="7">
        <v>8.3612746579785242E-3</v>
      </c>
      <c r="J290" s="15" t="s">
        <v>26</v>
      </c>
      <c r="K290" s="7" t="s">
        <v>48</v>
      </c>
      <c r="L290" s="5">
        <v>11</v>
      </c>
      <c r="M290" s="5">
        <f>B290</f>
        <v>0.15</v>
      </c>
      <c r="N290" s="5"/>
      <c r="O290" s="7"/>
      <c r="P290" s="15">
        <f>B290</f>
        <v>0.15</v>
      </c>
    </row>
    <row r="291" spans="1:16" x14ac:dyDescent="0.3">
      <c r="A291" s="5">
        <v>0</v>
      </c>
      <c r="B291" s="5">
        <v>0.25</v>
      </c>
      <c r="C291" s="5">
        <v>10</v>
      </c>
      <c r="D291" s="7">
        <f t="shared" si="4"/>
        <v>0.1</v>
      </c>
      <c r="E291" s="7">
        <v>0.78795298146438619</v>
      </c>
      <c r="F291" s="7">
        <v>4.5679390689465971E-2</v>
      </c>
      <c r="G291" s="7">
        <v>0.17048942161448044</v>
      </c>
      <c r="H291" s="7">
        <v>5.4794538715408354</v>
      </c>
      <c r="I291" s="7">
        <v>2.591517263967346E-3</v>
      </c>
      <c r="J291" s="15" t="s">
        <v>26</v>
      </c>
      <c r="K291" s="7" t="s">
        <v>48</v>
      </c>
      <c r="L291" s="5">
        <v>11</v>
      </c>
      <c r="M291" s="5">
        <f>B291</f>
        <v>0.25</v>
      </c>
      <c r="N291" s="5"/>
      <c r="O291" s="7"/>
      <c r="P291" s="15">
        <f>B291</f>
        <v>0.25</v>
      </c>
    </row>
    <row r="292" spans="1:16" x14ac:dyDescent="0.3">
      <c r="A292" s="5">
        <v>0</v>
      </c>
      <c r="B292" s="5">
        <v>0.15</v>
      </c>
      <c r="C292" s="5">
        <v>0</v>
      </c>
      <c r="D292" s="7">
        <f t="shared" si="4"/>
        <v>0</v>
      </c>
      <c r="E292" s="7">
        <v>0.5787143543325628</v>
      </c>
      <c r="F292" s="7">
        <v>2.7075414450972398E-3</v>
      </c>
      <c r="G292" s="7">
        <v>-4.4774383238260107E-2</v>
      </c>
      <c r="H292" s="7">
        <v>3.7243950548265836</v>
      </c>
      <c r="I292" s="7">
        <v>2.5722530399258786E-4</v>
      </c>
      <c r="J292" s="15" t="s">
        <v>26</v>
      </c>
      <c r="K292" s="7" t="s">
        <v>48</v>
      </c>
      <c r="L292" s="5">
        <v>11</v>
      </c>
      <c r="M292" s="5">
        <f>B292</f>
        <v>0.15</v>
      </c>
      <c r="N292" s="5"/>
      <c r="O292" s="7"/>
      <c r="P292" s="15">
        <f>B292</f>
        <v>0.15</v>
      </c>
    </row>
    <row r="293" spans="1:16" x14ac:dyDescent="0.3">
      <c r="A293" s="5">
        <v>0</v>
      </c>
      <c r="B293" s="5">
        <v>0.05</v>
      </c>
      <c r="C293" s="5">
        <v>17.5</v>
      </c>
      <c r="D293" s="7">
        <f t="shared" si="4"/>
        <v>0.17499999999999999</v>
      </c>
      <c r="E293" s="7">
        <v>0.67879417640188133</v>
      </c>
      <c r="F293" s="7">
        <v>1.7334995000581249E-2</v>
      </c>
      <c r="G293" s="7">
        <v>0.30115349402871916</v>
      </c>
      <c r="H293" s="7">
        <v>5.449589511782154</v>
      </c>
      <c r="I293" s="7">
        <v>1.3366289246011874E-2</v>
      </c>
      <c r="J293" s="15" t="s">
        <v>26</v>
      </c>
      <c r="K293" s="7" t="s">
        <v>48</v>
      </c>
      <c r="L293" s="5">
        <v>11</v>
      </c>
      <c r="M293" s="5">
        <f>B293</f>
        <v>0.05</v>
      </c>
      <c r="N293" s="5"/>
      <c r="O293" s="7"/>
      <c r="P293" s="15">
        <f>B293</f>
        <v>0.05</v>
      </c>
    </row>
    <row r="294" spans="1:16" x14ac:dyDescent="0.3">
      <c r="A294" s="5">
        <v>0</v>
      </c>
      <c r="B294" s="5">
        <v>0.8</v>
      </c>
      <c r="C294" s="5">
        <v>0</v>
      </c>
      <c r="D294" s="7">
        <f t="shared" si="4"/>
        <v>0</v>
      </c>
      <c r="E294" s="7">
        <v>10</v>
      </c>
      <c r="F294" s="7">
        <v>8.0787717307063467E-2</v>
      </c>
      <c r="G294" s="7">
        <v>0.15239709189285866</v>
      </c>
      <c r="H294" s="18">
        <v>333.83207895567057</v>
      </c>
      <c r="I294" s="7">
        <v>-2.2672718387689028E-3</v>
      </c>
      <c r="J294" s="15" t="s">
        <v>26</v>
      </c>
      <c r="K294" s="7" t="s">
        <v>48</v>
      </c>
      <c r="L294" s="5">
        <v>11</v>
      </c>
      <c r="M294" s="5">
        <f>B294</f>
        <v>0.8</v>
      </c>
      <c r="N294" s="5"/>
      <c r="O294" s="7"/>
      <c r="P294" s="15">
        <f>B294</f>
        <v>0.8</v>
      </c>
    </row>
    <row r="295" spans="1:16" x14ac:dyDescent="0.3">
      <c r="A295" s="5">
        <v>0</v>
      </c>
      <c r="B295" s="5">
        <v>0.15</v>
      </c>
      <c r="C295" s="5">
        <v>25</v>
      </c>
      <c r="D295" s="7">
        <f t="shared" si="4"/>
        <v>0.25</v>
      </c>
      <c r="E295" s="7">
        <v>0.84767680856514527</v>
      </c>
      <c r="F295" s="7">
        <v>1.8531714561191619E-2</v>
      </c>
      <c r="G295" s="7">
        <v>0.27338667528741201</v>
      </c>
      <c r="H295" s="7">
        <v>6.7340077773395253</v>
      </c>
      <c r="I295" s="7">
        <v>9.5793301431606227E-3</v>
      </c>
      <c r="J295" s="15" t="s">
        <v>26</v>
      </c>
      <c r="K295" s="7" t="s">
        <v>48</v>
      </c>
      <c r="L295" s="5">
        <v>11</v>
      </c>
      <c r="M295" s="5">
        <f>B295</f>
        <v>0.15</v>
      </c>
      <c r="N295" s="5"/>
      <c r="O295" s="7"/>
      <c r="P295" s="15">
        <f>B295</f>
        <v>0.15</v>
      </c>
    </row>
    <row r="296" spans="1:16" x14ac:dyDescent="0.3">
      <c r="A296" s="5">
        <v>0</v>
      </c>
      <c r="B296" s="5">
        <v>0.6</v>
      </c>
      <c r="C296" s="5">
        <v>17.5</v>
      </c>
      <c r="D296" s="7">
        <f t="shared" si="4"/>
        <v>0.17499999999999999</v>
      </c>
      <c r="E296" s="7">
        <v>2.6155694973687549</v>
      </c>
      <c r="F296" s="7">
        <v>8.002061228306101E-2</v>
      </c>
      <c r="G296" s="7">
        <v>0.34697469213824073</v>
      </c>
      <c r="H296" s="7">
        <v>9.9502474704609121</v>
      </c>
      <c r="I296" s="7">
        <v>2.0705292380245044E-3</v>
      </c>
      <c r="J296" s="15" t="s">
        <v>26</v>
      </c>
      <c r="K296" s="7" t="s">
        <v>48</v>
      </c>
      <c r="L296" s="5">
        <v>11</v>
      </c>
      <c r="M296" s="5">
        <f>B296</f>
        <v>0.6</v>
      </c>
      <c r="N296" s="5"/>
      <c r="O296" s="7"/>
      <c r="P296" s="15">
        <f>B296</f>
        <v>0.6</v>
      </c>
    </row>
    <row r="297" spans="1:16" x14ac:dyDescent="0.3">
      <c r="A297" s="5">
        <v>0</v>
      </c>
      <c r="B297" s="5">
        <v>0.25</v>
      </c>
      <c r="C297" s="5">
        <v>25</v>
      </c>
      <c r="D297" s="7">
        <f t="shared" si="4"/>
        <v>0.25</v>
      </c>
      <c r="E297" s="7">
        <v>1.058438393921838</v>
      </c>
      <c r="F297" s="7">
        <v>8.5346592035714819E-2</v>
      </c>
      <c r="G297" s="7">
        <v>0.42966947419688717</v>
      </c>
      <c r="H297" s="7">
        <v>7.168459396374339</v>
      </c>
      <c r="I297" s="7">
        <v>8.7436459190134222E-3</v>
      </c>
      <c r="J297" s="15" t="s">
        <v>26</v>
      </c>
      <c r="K297" s="7" t="s">
        <v>48</v>
      </c>
      <c r="L297" s="5">
        <v>11</v>
      </c>
      <c r="M297" s="5">
        <f>B297</f>
        <v>0.25</v>
      </c>
      <c r="N297" s="5"/>
      <c r="O297" s="7"/>
      <c r="P297" s="15">
        <f>B297</f>
        <v>0.25</v>
      </c>
    </row>
    <row r="298" spans="1:16" x14ac:dyDescent="0.3">
      <c r="A298" s="5">
        <v>0</v>
      </c>
      <c r="B298" s="5">
        <v>0.6</v>
      </c>
      <c r="C298" s="5">
        <v>0</v>
      </c>
      <c r="D298" s="7">
        <f t="shared" si="4"/>
        <v>0</v>
      </c>
      <c r="E298" s="7">
        <v>6.915602853010542</v>
      </c>
      <c r="F298" s="7">
        <v>1.8103579257626172E-2</v>
      </c>
      <c r="G298" s="7">
        <v>1.8192975921727417E-2</v>
      </c>
      <c r="H298" s="7">
        <v>22.222222222222221</v>
      </c>
      <c r="I298" s="7">
        <v>3.6135581974102993E-3</v>
      </c>
      <c r="J298" s="15" t="s">
        <v>26</v>
      </c>
      <c r="K298" s="7" t="s">
        <v>48</v>
      </c>
      <c r="L298" s="5">
        <v>11</v>
      </c>
      <c r="M298" s="5">
        <f>B298</f>
        <v>0.6</v>
      </c>
      <c r="N298" s="5"/>
      <c r="O298" s="7"/>
      <c r="P298" s="15">
        <f>B298</f>
        <v>0.6</v>
      </c>
    </row>
    <row r="299" spans="1:16" x14ac:dyDescent="0.3">
      <c r="A299" s="5">
        <v>0</v>
      </c>
      <c r="B299" s="5">
        <v>0.15</v>
      </c>
      <c r="C299" s="5">
        <v>10</v>
      </c>
      <c r="D299" s="7">
        <f t="shared" si="4"/>
        <v>0.1</v>
      </c>
      <c r="E299" s="7">
        <v>0.58977860787053271</v>
      </c>
      <c r="F299" s="7">
        <v>2.8238337665706485E-2</v>
      </c>
      <c r="G299" s="7">
        <v>0.1545256928368256</v>
      </c>
      <c r="H299" s="7">
        <v>4.8661847461000844</v>
      </c>
      <c r="I299" s="7">
        <v>2.3767445668151956E-3</v>
      </c>
      <c r="J299" s="15" t="s">
        <v>26</v>
      </c>
      <c r="K299" s="7" t="s">
        <v>48</v>
      </c>
      <c r="L299" s="5">
        <v>11</v>
      </c>
      <c r="M299" s="5">
        <f>B299</f>
        <v>0.15</v>
      </c>
      <c r="N299" s="5"/>
      <c r="O299" s="7"/>
      <c r="P299" s="15">
        <f>B299</f>
        <v>0.15</v>
      </c>
    </row>
    <row r="300" spans="1:16" x14ac:dyDescent="0.3">
      <c r="A300" s="5">
        <v>0</v>
      </c>
      <c r="B300" s="5">
        <v>0.25</v>
      </c>
      <c r="C300" s="5">
        <v>17.5</v>
      </c>
      <c r="D300" s="7">
        <f t="shared" si="4"/>
        <v>0.17499999999999999</v>
      </c>
      <c r="E300" s="7">
        <v>0.88831563988394513</v>
      </c>
      <c r="F300" s="7">
        <v>8.293943170026602E-2</v>
      </c>
      <c r="G300" s="7">
        <v>0.40501663302470003</v>
      </c>
      <c r="H300" s="7">
        <v>6.5146617209491646</v>
      </c>
      <c r="I300" s="7">
        <v>5.5861516867616624E-3</v>
      </c>
      <c r="J300" s="15" t="s">
        <v>26</v>
      </c>
      <c r="K300" s="7" t="s">
        <v>48</v>
      </c>
      <c r="L300" s="5">
        <v>11</v>
      </c>
      <c r="M300" s="5">
        <f>B300</f>
        <v>0.25</v>
      </c>
      <c r="N300" s="5"/>
      <c r="O300" s="7"/>
      <c r="P300" s="15">
        <f>B300</f>
        <v>0.25</v>
      </c>
    </row>
    <row r="301" spans="1:16" x14ac:dyDescent="0.3">
      <c r="A301" s="5">
        <v>0</v>
      </c>
      <c r="B301" s="5">
        <v>0</v>
      </c>
      <c r="C301" s="5">
        <v>25</v>
      </c>
      <c r="D301" s="7">
        <f t="shared" si="4"/>
        <v>0.25</v>
      </c>
      <c r="E301" s="7">
        <v>0.78468566306445775</v>
      </c>
      <c r="F301" s="7">
        <v>1.812968092186119E-2</v>
      </c>
      <c r="G301" s="7">
        <v>0.36018195544412335</v>
      </c>
      <c r="H301" s="7">
        <v>6.6445195368055767</v>
      </c>
      <c r="I301" s="7">
        <v>2.0867861349559223E-2</v>
      </c>
      <c r="J301" s="15" t="s">
        <v>26</v>
      </c>
      <c r="K301" s="7" t="s">
        <v>48</v>
      </c>
      <c r="L301" s="5">
        <v>11</v>
      </c>
      <c r="M301" s="5">
        <f>B301</f>
        <v>0</v>
      </c>
      <c r="N301" s="5"/>
      <c r="O301" s="7"/>
      <c r="P301" s="15">
        <f>B301</f>
        <v>0</v>
      </c>
    </row>
    <row r="302" spans="1:16" x14ac:dyDescent="0.3">
      <c r="A302" s="5">
        <v>0</v>
      </c>
      <c r="B302" s="5">
        <v>0.05</v>
      </c>
      <c r="C302" s="5">
        <v>10</v>
      </c>
      <c r="D302" s="7">
        <f t="shared" si="4"/>
        <v>0.1</v>
      </c>
      <c r="E302" s="7">
        <v>0.370032388118894</v>
      </c>
      <c r="F302" s="7">
        <v>7.150594270803323E-3</v>
      </c>
      <c r="G302" s="7">
        <v>6.5958772691240952E-2</v>
      </c>
      <c r="H302" s="7">
        <v>3.2520453080144263</v>
      </c>
      <c r="I302" s="7">
        <v>1.7283500168380258E-3</v>
      </c>
      <c r="J302" s="15" t="s">
        <v>26</v>
      </c>
      <c r="K302" s="7" t="s">
        <v>46</v>
      </c>
      <c r="L302" s="5">
        <v>12</v>
      </c>
      <c r="M302" s="5">
        <f>B302</f>
        <v>0.05</v>
      </c>
      <c r="N302" s="5" t="s">
        <v>34</v>
      </c>
      <c r="O302" s="7" t="s">
        <v>35</v>
      </c>
      <c r="P302" s="15">
        <f>B302</f>
        <v>0.05</v>
      </c>
    </row>
    <row r="303" spans="1:16" x14ac:dyDescent="0.3">
      <c r="A303" s="5">
        <v>0</v>
      </c>
      <c r="B303" s="5">
        <v>0.6</v>
      </c>
      <c r="C303" s="5">
        <v>10</v>
      </c>
      <c r="D303" s="7">
        <f t="shared" si="4"/>
        <v>0.1</v>
      </c>
      <c r="E303" s="7">
        <v>2.3420192778275468</v>
      </c>
      <c r="F303" s="7">
        <v>2.0920738825650077E-2</v>
      </c>
      <c r="G303" s="7">
        <v>0.14394264414310609</v>
      </c>
      <c r="H303" s="7">
        <v>13.333333333333336</v>
      </c>
      <c r="I303" s="7">
        <v>2.5893901482756665E-3</v>
      </c>
      <c r="J303" s="15" t="s">
        <v>26</v>
      </c>
      <c r="K303" s="7" t="s">
        <v>46</v>
      </c>
      <c r="L303" s="5">
        <v>12</v>
      </c>
      <c r="M303" s="5">
        <f>B303</f>
        <v>0.6</v>
      </c>
      <c r="N303" s="5"/>
      <c r="O303" s="7"/>
      <c r="P303" s="15">
        <f>B303</f>
        <v>0.6</v>
      </c>
    </row>
    <row r="304" spans="1:16" x14ac:dyDescent="0.3">
      <c r="A304" s="5">
        <v>0</v>
      </c>
      <c r="B304" s="5">
        <v>0.8</v>
      </c>
      <c r="C304" s="5">
        <v>0</v>
      </c>
      <c r="D304" s="7">
        <f t="shared" si="4"/>
        <v>0</v>
      </c>
      <c r="E304" s="7">
        <v>10</v>
      </c>
      <c r="F304" s="7">
        <v>4.4467156820572368E-2</v>
      </c>
      <c r="G304" s="7">
        <v>0.11131576370043328</v>
      </c>
      <c r="H304" s="7">
        <v>58.823529411764689</v>
      </c>
      <c r="I304" s="7">
        <v>6.3970669256818713E-4</v>
      </c>
      <c r="J304" s="15" t="s">
        <v>26</v>
      </c>
      <c r="K304" s="7" t="s">
        <v>46</v>
      </c>
      <c r="L304" s="5">
        <v>12</v>
      </c>
      <c r="M304" s="5">
        <f>B304</f>
        <v>0.8</v>
      </c>
      <c r="N304" s="5"/>
      <c r="O304" s="7"/>
      <c r="P304" s="15">
        <f>B304</f>
        <v>0.8</v>
      </c>
    </row>
    <row r="305" spans="1:16" x14ac:dyDescent="0.3">
      <c r="A305" s="5">
        <v>0</v>
      </c>
      <c r="B305" s="5">
        <v>0.15</v>
      </c>
      <c r="C305" s="5">
        <v>17.5</v>
      </c>
      <c r="D305" s="7">
        <f t="shared" si="4"/>
        <v>0.17499999999999999</v>
      </c>
      <c r="E305" s="7">
        <v>0.53241270272871433</v>
      </c>
      <c r="F305" s="7">
        <v>2.2209481395740666E-2</v>
      </c>
      <c r="G305" s="7">
        <v>0.16491470997442514</v>
      </c>
      <c r="H305" s="7">
        <v>5.3050385079179634</v>
      </c>
      <c r="I305" s="7">
        <v>1.7970809024089388E-3</v>
      </c>
      <c r="J305" s="15" t="s">
        <v>26</v>
      </c>
      <c r="K305" s="7" t="s">
        <v>46</v>
      </c>
      <c r="L305" s="5">
        <v>12</v>
      </c>
      <c r="M305" s="5">
        <f>B305</f>
        <v>0.15</v>
      </c>
      <c r="N305" s="5"/>
      <c r="O305" s="7"/>
      <c r="P305" s="15">
        <f>B305</f>
        <v>0.15</v>
      </c>
    </row>
    <row r="306" spans="1:16" x14ac:dyDescent="0.3">
      <c r="A306" s="5">
        <v>0</v>
      </c>
      <c r="B306" s="5">
        <v>0</v>
      </c>
      <c r="C306" s="5">
        <v>10</v>
      </c>
      <c r="D306" s="7">
        <f t="shared" si="4"/>
        <v>0.1</v>
      </c>
      <c r="E306" s="7">
        <v>0.39437666743468153</v>
      </c>
      <c r="F306" s="7">
        <v>8.7652620713190646E-3</v>
      </c>
      <c r="G306" s="7">
        <v>0.13822383884507006</v>
      </c>
      <c r="H306" s="7">
        <v>2.7778045135245781</v>
      </c>
      <c r="I306" s="7">
        <v>3.9889479535252133E-3</v>
      </c>
      <c r="J306" s="15" t="s">
        <v>26</v>
      </c>
      <c r="K306" s="7" t="s">
        <v>46</v>
      </c>
      <c r="L306" s="5">
        <v>12</v>
      </c>
      <c r="M306" s="5">
        <f>B306</f>
        <v>0</v>
      </c>
      <c r="N306" s="5"/>
      <c r="O306" s="7"/>
      <c r="P306" s="15">
        <f>B306</f>
        <v>0</v>
      </c>
    </row>
    <row r="307" spans="1:16" x14ac:dyDescent="0.3">
      <c r="A307" s="5">
        <v>0</v>
      </c>
      <c r="B307" s="5">
        <v>0</v>
      </c>
      <c r="C307" s="5">
        <v>17.5</v>
      </c>
      <c r="D307" s="7">
        <f t="shared" si="4"/>
        <v>0.17499999999999999</v>
      </c>
      <c r="E307" s="7">
        <v>0.47510274729082608</v>
      </c>
      <c r="F307" s="7">
        <v>1.046038908699766E-2</v>
      </c>
      <c r="G307" s="7">
        <v>0.19841967840787866</v>
      </c>
      <c r="H307" s="7">
        <v>2.6845619908750078</v>
      </c>
      <c r="I307" s="7">
        <v>6.7531948004024185E-3</v>
      </c>
      <c r="J307" s="15" t="s">
        <v>26</v>
      </c>
      <c r="K307" s="7" t="s">
        <v>46</v>
      </c>
      <c r="L307" s="5">
        <v>12</v>
      </c>
      <c r="M307" s="5">
        <f>B307</f>
        <v>0</v>
      </c>
      <c r="N307" s="5"/>
      <c r="O307" s="7"/>
      <c r="P307" s="15">
        <f>B307</f>
        <v>0</v>
      </c>
    </row>
    <row r="308" spans="1:16" x14ac:dyDescent="0.3">
      <c r="A308" s="5">
        <v>0</v>
      </c>
      <c r="B308" s="5">
        <v>1</v>
      </c>
      <c r="C308" s="5">
        <v>0</v>
      </c>
      <c r="D308" s="7">
        <f t="shared" si="4"/>
        <v>0</v>
      </c>
      <c r="E308" s="7">
        <v>10</v>
      </c>
      <c r="F308" s="7">
        <v>7.7316739512389238E-2</v>
      </c>
      <c r="G308" s="7">
        <v>0.20666322890969469</v>
      </c>
      <c r="H308" s="7">
        <v>100</v>
      </c>
      <c r="I308" s="7">
        <v>3.057809249762955E-4</v>
      </c>
      <c r="J308" s="15" t="s">
        <v>26</v>
      </c>
      <c r="K308" s="7" t="s">
        <v>46</v>
      </c>
      <c r="L308" s="5">
        <v>12</v>
      </c>
      <c r="M308" s="5">
        <f>B308</f>
        <v>1</v>
      </c>
      <c r="N308" s="5"/>
      <c r="O308" s="7"/>
      <c r="P308" s="15">
        <f>B308</f>
        <v>1</v>
      </c>
    </row>
    <row r="309" spans="1:16" x14ac:dyDescent="0.3">
      <c r="A309" s="5">
        <v>0</v>
      </c>
      <c r="B309" s="5">
        <v>0.15</v>
      </c>
      <c r="C309" s="5">
        <v>25</v>
      </c>
      <c r="D309" s="7">
        <f t="shared" si="4"/>
        <v>0.25</v>
      </c>
      <c r="E309" s="7">
        <v>0.58143532178482549</v>
      </c>
      <c r="F309" s="7">
        <v>1.8772344603166409E-2</v>
      </c>
      <c r="G309" s="7">
        <v>0.21428257780478532</v>
      </c>
      <c r="H309" s="7">
        <v>5.3475923745016036</v>
      </c>
      <c r="I309" s="7">
        <v>2.8040139237306937E-3</v>
      </c>
      <c r="J309" s="15" t="s">
        <v>26</v>
      </c>
      <c r="K309" s="7" t="s">
        <v>46</v>
      </c>
      <c r="L309" s="5">
        <v>12</v>
      </c>
      <c r="M309" s="5">
        <f>B309</f>
        <v>0.15</v>
      </c>
      <c r="N309" s="5"/>
      <c r="O309" s="7"/>
      <c r="P309" s="15">
        <f>B309</f>
        <v>0.15</v>
      </c>
    </row>
    <row r="310" spans="1:16" x14ac:dyDescent="0.3">
      <c r="A310" s="5">
        <v>0</v>
      </c>
      <c r="B310" s="5">
        <v>0.05</v>
      </c>
      <c r="C310" s="5">
        <v>0</v>
      </c>
      <c r="D310" s="7">
        <f t="shared" si="4"/>
        <v>0</v>
      </c>
      <c r="E310" s="7">
        <v>0.32037697400810172</v>
      </c>
      <c r="F310" s="7">
        <v>1.9872899290481038E-3</v>
      </c>
      <c r="G310" s="7">
        <v>-4.5920485924515475E-3</v>
      </c>
      <c r="H310" s="7">
        <v>2.0725404857369654</v>
      </c>
      <c r="I310" s="7">
        <v>-4.0723913855860924E-4</v>
      </c>
      <c r="J310" s="15" t="s">
        <v>26</v>
      </c>
      <c r="K310" s="7" t="s">
        <v>46</v>
      </c>
      <c r="L310" s="5">
        <v>12</v>
      </c>
      <c r="M310" s="5">
        <f>B310</f>
        <v>0.05</v>
      </c>
      <c r="N310" s="5"/>
      <c r="O310" s="7"/>
      <c r="P310" s="15">
        <f>B310</f>
        <v>0.05</v>
      </c>
    </row>
    <row r="311" spans="1:16" x14ac:dyDescent="0.3">
      <c r="A311" s="5">
        <v>0</v>
      </c>
      <c r="B311" s="5">
        <v>0.25</v>
      </c>
      <c r="C311" s="5">
        <v>25</v>
      </c>
      <c r="D311" s="7">
        <f t="shared" si="4"/>
        <v>0.25</v>
      </c>
      <c r="E311" s="7">
        <v>0.70325824727649811</v>
      </c>
      <c r="F311" s="7">
        <v>1.679736462142498E-2</v>
      </c>
      <c r="G311" s="7">
        <v>0.20811838877832101</v>
      </c>
      <c r="H311" s="7">
        <v>6.5573895206535324</v>
      </c>
      <c r="I311" s="7">
        <v>2.5388852032258227E-3</v>
      </c>
      <c r="J311" s="15" t="s">
        <v>26</v>
      </c>
      <c r="K311" s="7" t="s">
        <v>46</v>
      </c>
      <c r="L311" s="5">
        <v>12</v>
      </c>
      <c r="M311" s="5">
        <f>B311</f>
        <v>0.25</v>
      </c>
      <c r="N311" s="5"/>
      <c r="O311" s="7"/>
      <c r="P311" s="15">
        <f>B311</f>
        <v>0.25</v>
      </c>
    </row>
    <row r="312" spans="1:16" x14ac:dyDescent="0.3">
      <c r="A312" s="5">
        <v>0</v>
      </c>
      <c r="B312" s="5">
        <v>0.05</v>
      </c>
      <c r="C312" s="5">
        <v>17.5</v>
      </c>
      <c r="D312" s="7">
        <f t="shared" si="4"/>
        <v>0.17499999999999999</v>
      </c>
      <c r="E312" s="7">
        <v>0.42786650066454157</v>
      </c>
      <c r="F312" s="7">
        <v>1.0833723829597491E-2</v>
      </c>
      <c r="G312" s="7">
        <v>0.11852856225928565</v>
      </c>
      <c r="H312" s="7">
        <v>3.3057536605052991</v>
      </c>
      <c r="I312" s="7">
        <v>3.2823598766509761E-3</v>
      </c>
      <c r="J312" s="15" t="s">
        <v>26</v>
      </c>
      <c r="K312" s="7" t="s">
        <v>46</v>
      </c>
      <c r="L312" s="5">
        <v>12</v>
      </c>
      <c r="M312" s="5">
        <f>B312</f>
        <v>0.05</v>
      </c>
      <c r="N312" s="5"/>
      <c r="O312" s="7"/>
      <c r="P312" s="15">
        <f>B312</f>
        <v>0.05</v>
      </c>
    </row>
    <row r="313" spans="1:16" x14ac:dyDescent="0.3">
      <c r="A313" s="5">
        <v>0</v>
      </c>
      <c r="B313" s="5">
        <v>0.15</v>
      </c>
      <c r="C313" s="5">
        <v>0</v>
      </c>
      <c r="D313" s="7">
        <f t="shared" si="4"/>
        <v>0</v>
      </c>
      <c r="E313" s="7">
        <v>0.48998153225870511</v>
      </c>
      <c r="F313" s="7">
        <v>4.6724029854837848E-3</v>
      </c>
      <c r="G313" s="7">
        <v>-4.0398493800100077E-3</v>
      </c>
      <c r="H313" s="7">
        <v>3.5650618581319473</v>
      </c>
      <c r="I313" s="7">
        <v>3.7247610971620666E-4</v>
      </c>
      <c r="J313" s="15" t="s">
        <v>26</v>
      </c>
      <c r="K313" s="7" t="s">
        <v>46</v>
      </c>
      <c r="L313" s="5">
        <v>12</v>
      </c>
      <c r="M313" s="5">
        <f>B313</f>
        <v>0.15</v>
      </c>
      <c r="N313" s="5"/>
      <c r="O313" s="7"/>
      <c r="P313" s="15">
        <f>B313</f>
        <v>0.15</v>
      </c>
    </row>
    <row r="314" spans="1:16" x14ac:dyDescent="0.3">
      <c r="A314" s="5">
        <v>0</v>
      </c>
      <c r="B314" s="5">
        <v>0.6</v>
      </c>
      <c r="C314" s="5">
        <v>17.5</v>
      </c>
      <c r="D314" s="7">
        <f t="shared" si="4"/>
        <v>0.17499999999999999</v>
      </c>
      <c r="E314" s="7">
        <v>2.3243079627164849</v>
      </c>
      <c r="F314" s="7">
        <v>3.3243533717737458E-2</v>
      </c>
      <c r="G314" s="7">
        <v>0.22430270130492691</v>
      </c>
      <c r="H314" s="7">
        <v>12.658227848101266</v>
      </c>
      <c r="I314" s="7">
        <v>2.7346047434193138E-3</v>
      </c>
      <c r="J314" s="15" t="s">
        <v>26</v>
      </c>
      <c r="K314" s="7" t="s">
        <v>46</v>
      </c>
      <c r="L314" s="5">
        <v>12</v>
      </c>
      <c r="M314" s="5">
        <f>B314</f>
        <v>0.6</v>
      </c>
      <c r="N314" s="5"/>
      <c r="O314" s="7"/>
      <c r="P314" s="15">
        <f>B314</f>
        <v>0.6</v>
      </c>
    </row>
    <row r="315" spans="1:16" x14ac:dyDescent="0.3">
      <c r="A315" s="5">
        <v>0</v>
      </c>
      <c r="B315" s="5">
        <v>0.25</v>
      </c>
      <c r="C315" s="5">
        <v>10</v>
      </c>
      <c r="D315" s="7">
        <f t="shared" si="4"/>
        <v>0.1</v>
      </c>
      <c r="E315" s="7">
        <v>0.62871033563690626</v>
      </c>
      <c r="F315" s="7">
        <v>1.3382126983682702E-2</v>
      </c>
      <c r="G315" s="7">
        <v>0.11357634127122096</v>
      </c>
      <c r="H315" s="7">
        <v>7.2727292585654126</v>
      </c>
      <c r="I315" s="7">
        <v>1.4421754119406938E-3</v>
      </c>
      <c r="J315" s="15" t="s">
        <v>26</v>
      </c>
      <c r="K315" s="7" t="s">
        <v>46</v>
      </c>
      <c r="L315" s="5">
        <v>12</v>
      </c>
      <c r="M315" s="5">
        <f>B315</f>
        <v>0.25</v>
      </c>
      <c r="N315" s="5"/>
      <c r="O315" s="7"/>
      <c r="P315" s="15">
        <f>B315</f>
        <v>0.25</v>
      </c>
    </row>
    <row r="316" spans="1:16" x14ac:dyDescent="0.3">
      <c r="A316" s="5">
        <v>0</v>
      </c>
      <c r="B316" s="5">
        <v>0.3</v>
      </c>
      <c r="C316" s="5">
        <v>17.5</v>
      </c>
      <c r="D316" s="7">
        <f t="shared" si="4"/>
        <v>0.17499999999999999</v>
      </c>
      <c r="E316" s="7">
        <v>0.84032926037425582</v>
      </c>
      <c r="F316" s="7">
        <v>1.7491023089077601E-2</v>
      </c>
      <c r="G316" s="7">
        <v>0.16713942659504522</v>
      </c>
      <c r="H316" s="7">
        <v>6.9686515034965542</v>
      </c>
      <c r="I316" s="7">
        <v>1.722356857255334E-3</v>
      </c>
      <c r="J316" s="15" t="s">
        <v>26</v>
      </c>
      <c r="K316" s="7" t="s">
        <v>46</v>
      </c>
      <c r="L316" s="5">
        <v>12</v>
      </c>
      <c r="M316" s="5">
        <f>B316</f>
        <v>0.3</v>
      </c>
      <c r="N316" s="5"/>
      <c r="O316" s="7"/>
      <c r="P316" s="15">
        <f>B316</f>
        <v>0.3</v>
      </c>
    </row>
    <row r="317" spans="1:16" x14ac:dyDescent="0.3">
      <c r="A317" s="5">
        <v>0</v>
      </c>
      <c r="B317" s="5">
        <v>0.6</v>
      </c>
      <c r="C317" s="5">
        <v>0</v>
      </c>
      <c r="D317" s="7">
        <f t="shared" si="4"/>
        <v>0</v>
      </c>
      <c r="E317" s="7">
        <v>6.0038986287370815</v>
      </c>
      <c r="F317" s="7">
        <v>1.6202609689584022E-2</v>
      </c>
      <c r="G317" s="7">
        <v>5.8997116461037225E-2</v>
      </c>
      <c r="H317" s="7">
        <v>20</v>
      </c>
      <c r="I317" s="7">
        <v>3.5058765291447469E-3</v>
      </c>
      <c r="J317" s="15" t="s">
        <v>26</v>
      </c>
      <c r="K317" s="7" t="s">
        <v>46</v>
      </c>
      <c r="L317" s="5">
        <v>12</v>
      </c>
      <c r="M317" s="5">
        <f>B317</f>
        <v>0.6</v>
      </c>
      <c r="N317" s="5"/>
      <c r="O317" s="7"/>
      <c r="P317" s="15">
        <f>B317</f>
        <v>0.6</v>
      </c>
    </row>
    <row r="318" spans="1:16" x14ac:dyDescent="0.3">
      <c r="A318" s="5">
        <v>0</v>
      </c>
      <c r="B318" s="5">
        <v>0</v>
      </c>
      <c r="C318" s="5">
        <v>25</v>
      </c>
      <c r="D318" s="7">
        <f t="shared" si="4"/>
        <v>0.25</v>
      </c>
      <c r="E318" s="7">
        <v>0.56420526751219613</v>
      </c>
      <c r="F318" s="7">
        <v>1.2982342411730706E-2</v>
      </c>
      <c r="G318" s="7">
        <v>0.25822258487833072</v>
      </c>
      <c r="H318" s="7">
        <v>3.9682529804993156</v>
      </c>
      <c r="I318" s="7">
        <v>1.0595122972372226E-2</v>
      </c>
      <c r="J318" s="15" t="s">
        <v>26</v>
      </c>
      <c r="K318" s="7" t="s">
        <v>46</v>
      </c>
      <c r="L318" s="5">
        <v>12</v>
      </c>
      <c r="M318" s="5">
        <f>B318</f>
        <v>0</v>
      </c>
      <c r="N318" s="5"/>
      <c r="O318" s="7"/>
      <c r="P318" s="15">
        <f>B318</f>
        <v>0</v>
      </c>
    </row>
    <row r="319" spans="1:16" x14ac:dyDescent="0.3">
      <c r="A319" s="5">
        <v>0</v>
      </c>
      <c r="B319" s="5">
        <v>0.05</v>
      </c>
      <c r="C319" s="5">
        <v>10</v>
      </c>
      <c r="D319" s="7">
        <f t="shared" si="4"/>
        <v>0.1</v>
      </c>
      <c r="E319" s="7">
        <v>0.38075830620948292</v>
      </c>
      <c r="F319" s="7">
        <v>1.4957157279419984E-2</v>
      </c>
      <c r="G319" s="7">
        <v>8.0962177527728496E-2</v>
      </c>
      <c r="H319" s="7">
        <v>3.9920162489841977</v>
      </c>
      <c r="I319" s="7">
        <v>2.0937496139951921E-3</v>
      </c>
      <c r="J319" s="15" t="s">
        <v>26</v>
      </c>
      <c r="K319" s="7" t="s">
        <v>46</v>
      </c>
      <c r="L319" s="5">
        <v>12</v>
      </c>
      <c r="M319" s="5">
        <f>B319</f>
        <v>0.05</v>
      </c>
      <c r="N319" s="5"/>
      <c r="O319" s="7"/>
      <c r="P319" s="15">
        <f>B319</f>
        <v>0.05</v>
      </c>
    </row>
    <row r="320" spans="1:16" x14ac:dyDescent="0.3">
      <c r="A320" s="5">
        <v>0</v>
      </c>
      <c r="B320" s="5">
        <v>0.3</v>
      </c>
      <c r="C320" s="5">
        <v>25</v>
      </c>
      <c r="D320" s="7">
        <f t="shared" si="4"/>
        <v>0.25</v>
      </c>
      <c r="E320" s="7">
        <v>0.82820668817220056</v>
      </c>
      <c r="F320" s="7">
        <v>2.3875816237387062E-2</v>
      </c>
      <c r="G320" s="7">
        <v>0.22987328793792128</v>
      </c>
      <c r="H320" s="7">
        <v>7.2202307705832522</v>
      </c>
      <c r="I320" s="7">
        <v>2.3457930838182151E-3</v>
      </c>
      <c r="J320" s="15" t="s">
        <v>26</v>
      </c>
      <c r="K320" s="7" t="s">
        <v>46</v>
      </c>
      <c r="L320" s="5">
        <v>12</v>
      </c>
      <c r="M320" s="5">
        <f>B320</f>
        <v>0.3</v>
      </c>
      <c r="N320" s="5"/>
      <c r="O320" s="7"/>
      <c r="P320" s="15">
        <f>B320</f>
        <v>0.3</v>
      </c>
    </row>
    <row r="321" spans="1:16" x14ac:dyDescent="0.3">
      <c r="A321" s="5">
        <v>0</v>
      </c>
      <c r="B321" s="5">
        <v>0.6</v>
      </c>
      <c r="C321" s="5">
        <v>10</v>
      </c>
      <c r="D321" s="7">
        <f t="shared" si="4"/>
        <v>0.1</v>
      </c>
      <c r="E321" s="7">
        <v>2.3126296516285292</v>
      </c>
      <c r="F321" s="7">
        <v>2.2748345202004493E-2</v>
      </c>
      <c r="G321" s="7">
        <v>0.13695218312767987</v>
      </c>
      <c r="H321" s="7">
        <v>13.605477990826531</v>
      </c>
      <c r="I321" s="7">
        <v>2.6198150763790812E-3</v>
      </c>
      <c r="J321" s="15" t="s">
        <v>26</v>
      </c>
      <c r="K321" s="7" t="s">
        <v>46</v>
      </c>
      <c r="L321" s="5">
        <v>12</v>
      </c>
      <c r="M321" s="5">
        <f>B321</f>
        <v>0.6</v>
      </c>
      <c r="N321" s="5"/>
      <c r="O321" s="7"/>
      <c r="P321" s="15">
        <f>B321</f>
        <v>0.6</v>
      </c>
    </row>
    <row r="322" spans="1:16" x14ac:dyDescent="0.3">
      <c r="A322" s="5">
        <v>0</v>
      </c>
      <c r="B322" s="5">
        <v>0</v>
      </c>
      <c r="C322" s="5">
        <v>17.5</v>
      </c>
      <c r="D322" s="7">
        <f t="shared" si="4"/>
        <v>0.17499999999999999</v>
      </c>
      <c r="E322" s="7">
        <v>0.46706777460036258</v>
      </c>
      <c r="F322" s="7">
        <v>1.0482225753239094E-2</v>
      </c>
      <c r="G322" s="7">
        <v>0.18269176677186549</v>
      </c>
      <c r="H322" s="7">
        <v>2.5316436588398044</v>
      </c>
      <c r="I322" s="7">
        <v>7.3327935442129965E-3</v>
      </c>
      <c r="J322" s="15" t="s">
        <v>26</v>
      </c>
      <c r="K322" s="7" t="s">
        <v>46</v>
      </c>
      <c r="L322" s="5">
        <v>12</v>
      </c>
      <c r="M322" s="5">
        <f>B322</f>
        <v>0</v>
      </c>
      <c r="N322" s="5"/>
      <c r="O322" s="7"/>
      <c r="P322" s="15">
        <f>B322</f>
        <v>0</v>
      </c>
    </row>
    <row r="323" spans="1:16" x14ac:dyDescent="0.3">
      <c r="A323" s="5">
        <v>0</v>
      </c>
      <c r="B323" s="5">
        <v>0.3</v>
      </c>
      <c r="C323" s="5">
        <v>0</v>
      </c>
      <c r="D323" s="7">
        <f t="shared" ref="D323:D355" si="5">C323/100</f>
        <v>0</v>
      </c>
      <c r="E323" s="7">
        <v>1.266036803963154</v>
      </c>
      <c r="F323" s="7">
        <v>4.7917063272642346E-3</v>
      </c>
      <c r="G323" s="7">
        <v>6.3976637729147301E-3</v>
      </c>
      <c r="H323" s="7">
        <v>6.0790151525154696</v>
      </c>
      <c r="I323" s="7">
        <v>6.360282279012433E-4</v>
      </c>
      <c r="J323" s="15" t="s">
        <v>26</v>
      </c>
      <c r="K323" s="7" t="s">
        <v>46</v>
      </c>
      <c r="L323" s="5">
        <v>12</v>
      </c>
      <c r="M323" s="5">
        <f>B323</f>
        <v>0.3</v>
      </c>
      <c r="N323" s="5"/>
      <c r="O323" s="7"/>
      <c r="P323" s="15">
        <f>B323</f>
        <v>0.3</v>
      </c>
    </row>
    <row r="324" spans="1:16" x14ac:dyDescent="0.3">
      <c r="A324" s="5">
        <v>0</v>
      </c>
      <c r="B324" s="5">
        <v>0.25</v>
      </c>
      <c r="C324" s="5">
        <v>0</v>
      </c>
      <c r="D324" s="7">
        <f t="shared" si="5"/>
        <v>0</v>
      </c>
      <c r="E324" s="7">
        <v>0.7427508534263938</v>
      </c>
      <c r="F324" s="7">
        <v>4.1689690946150933E-3</v>
      </c>
      <c r="G324" s="7">
        <v>-3.4476019567721172E-2</v>
      </c>
      <c r="H324" s="7">
        <v>4.6838382884918932</v>
      </c>
      <c r="I324" s="7">
        <v>4.5914003712341916E-4</v>
      </c>
      <c r="J324" s="15" t="s">
        <v>26</v>
      </c>
      <c r="K324" s="7" t="s">
        <v>46</v>
      </c>
      <c r="L324" s="5">
        <v>12</v>
      </c>
      <c r="M324" s="5">
        <f>B324</f>
        <v>0.25</v>
      </c>
      <c r="N324" s="5"/>
      <c r="O324" s="7"/>
      <c r="P324" s="15">
        <f>B324</f>
        <v>0.25</v>
      </c>
    </row>
    <row r="325" spans="1:16" x14ac:dyDescent="0.3">
      <c r="A325" s="5">
        <v>0</v>
      </c>
      <c r="B325" s="5">
        <v>0.15</v>
      </c>
      <c r="C325" s="5">
        <v>10</v>
      </c>
      <c r="D325" s="7">
        <f t="shared" si="5"/>
        <v>0.1</v>
      </c>
      <c r="E325" s="7">
        <v>0.47757651417172581</v>
      </c>
      <c r="F325" s="7">
        <v>1.0508501014776902E-2</v>
      </c>
      <c r="G325" s="7">
        <v>0.10351876908612123</v>
      </c>
      <c r="H325" s="7">
        <v>5.6338057827065704</v>
      </c>
      <c r="I325" s="7">
        <v>1.25854005211486E-3</v>
      </c>
      <c r="J325" s="15" t="s">
        <v>26</v>
      </c>
      <c r="K325" s="7" t="s">
        <v>46</v>
      </c>
      <c r="L325" s="5">
        <v>12</v>
      </c>
      <c r="M325" s="5">
        <f>B325</f>
        <v>0.15</v>
      </c>
      <c r="N325" s="5"/>
      <c r="O325" s="7"/>
      <c r="P325" s="15">
        <f>B325</f>
        <v>0.15</v>
      </c>
    </row>
    <row r="326" spans="1:16" x14ac:dyDescent="0.3">
      <c r="A326" s="5">
        <v>0</v>
      </c>
      <c r="B326" s="5">
        <v>0.05</v>
      </c>
      <c r="C326" s="5">
        <v>25</v>
      </c>
      <c r="D326" s="7">
        <f t="shared" si="5"/>
        <v>0.25</v>
      </c>
      <c r="E326" s="7">
        <v>0.4900446938948726</v>
      </c>
      <c r="F326" s="7">
        <v>1.0847024006775556E-2</v>
      </c>
      <c r="G326" s="7">
        <v>0.19383345536063157</v>
      </c>
      <c r="H326" s="7">
        <v>4.6728961037745584</v>
      </c>
      <c r="I326" s="7">
        <v>5.437100717859385E-3</v>
      </c>
      <c r="J326" s="15" t="s">
        <v>26</v>
      </c>
      <c r="K326" s="7" t="s">
        <v>46</v>
      </c>
      <c r="L326" s="5">
        <v>12</v>
      </c>
      <c r="M326" s="5">
        <f>B326</f>
        <v>0.05</v>
      </c>
      <c r="N326" s="5"/>
      <c r="O326" s="7"/>
      <c r="P326" s="15">
        <f>B326</f>
        <v>0.05</v>
      </c>
    </row>
    <row r="327" spans="1:16" x14ac:dyDescent="0.3">
      <c r="A327" s="5">
        <v>0</v>
      </c>
      <c r="B327" s="5">
        <v>0.3</v>
      </c>
      <c r="C327" s="5">
        <v>10</v>
      </c>
      <c r="D327" s="7">
        <f t="shared" si="5"/>
        <v>0.1</v>
      </c>
      <c r="E327" s="7">
        <v>0.78303800509214549</v>
      </c>
      <c r="F327" s="7">
        <v>1.4045506199469945E-2</v>
      </c>
      <c r="G327" s="7">
        <v>0.11088055450668854</v>
      </c>
      <c r="H327" s="7">
        <v>7.7218727083711478</v>
      </c>
      <c r="I327" s="7">
        <v>1.3067843542200475E-3</v>
      </c>
      <c r="J327" s="15" t="s">
        <v>26</v>
      </c>
      <c r="K327" s="7" t="s">
        <v>46</v>
      </c>
      <c r="L327" s="5">
        <v>12</v>
      </c>
      <c r="M327" s="5">
        <f>B327</f>
        <v>0.3</v>
      </c>
      <c r="N327" s="5"/>
      <c r="O327" s="7"/>
      <c r="P327" s="15">
        <f>B327</f>
        <v>0.3</v>
      </c>
    </row>
    <row r="328" spans="1:16" x14ac:dyDescent="0.3">
      <c r="A328" s="5">
        <v>0</v>
      </c>
      <c r="B328" s="5">
        <v>0.6</v>
      </c>
      <c r="C328" s="5">
        <v>25</v>
      </c>
      <c r="D328" s="7">
        <f t="shared" si="5"/>
        <v>0.25</v>
      </c>
      <c r="E328" s="7">
        <v>2.2931491806988471</v>
      </c>
      <c r="F328" s="7">
        <v>2.8721344507134691E-2</v>
      </c>
      <c r="G328" s="7">
        <v>0.24064669538855976</v>
      </c>
      <c r="H328" s="7">
        <v>11.299463502922219</v>
      </c>
      <c r="I328" s="7">
        <v>2.4780551190761169E-3</v>
      </c>
      <c r="J328" s="15" t="s">
        <v>26</v>
      </c>
      <c r="K328" s="7" t="s">
        <v>46</v>
      </c>
      <c r="L328" s="5">
        <v>12</v>
      </c>
      <c r="M328" s="5">
        <f>B328</f>
        <v>0.6</v>
      </c>
      <c r="N328" s="5"/>
      <c r="O328" s="7"/>
      <c r="P328" s="15">
        <f>B328</f>
        <v>0.6</v>
      </c>
    </row>
    <row r="329" spans="1:16" x14ac:dyDescent="0.3">
      <c r="A329" s="5">
        <v>0</v>
      </c>
      <c r="B329" s="5">
        <v>0.25</v>
      </c>
      <c r="C329" s="5">
        <v>17.5</v>
      </c>
      <c r="D329" s="7">
        <f t="shared" si="5"/>
        <v>0.17499999999999999</v>
      </c>
      <c r="E329" s="7">
        <v>0.63442588199148664</v>
      </c>
      <c r="F329" s="7">
        <v>2.3494189885690044E-2</v>
      </c>
      <c r="G329" s="7">
        <v>0.17221115394649522</v>
      </c>
      <c r="H329" s="7">
        <v>6.3491853834285923</v>
      </c>
      <c r="I329" s="7">
        <v>1.7098745733491148E-3</v>
      </c>
      <c r="J329" s="15" t="s">
        <v>26</v>
      </c>
      <c r="K329" s="7" t="s">
        <v>46</v>
      </c>
      <c r="L329" s="5">
        <v>12</v>
      </c>
      <c r="M329" s="5">
        <f>B329</f>
        <v>0.25</v>
      </c>
      <c r="N329" s="5"/>
      <c r="O329" s="7"/>
      <c r="P329" s="15">
        <f>B329</f>
        <v>0.25</v>
      </c>
    </row>
    <row r="330" spans="1:16" x14ac:dyDescent="0.3">
      <c r="A330" s="5">
        <v>0</v>
      </c>
      <c r="B330" s="5">
        <v>0.6</v>
      </c>
      <c r="C330" s="5">
        <v>25</v>
      </c>
      <c r="D330" s="7">
        <f t="shared" si="5"/>
        <v>0.25</v>
      </c>
      <c r="E330" s="7">
        <v>0.46496043375896484</v>
      </c>
      <c r="F330" s="7">
        <v>9.5584271209532834E-3</v>
      </c>
      <c r="G330" s="7">
        <v>0.21703808885622755</v>
      </c>
      <c r="H330" s="7">
        <v>2.8777000923043001</v>
      </c>
      <c r="I330" s="7">
        <v>3.0804481579969987E-3</v>
      </c>
      <c r="J330" s="5" t="s">
        <v>45</v>
      </c>
      <c r="K330" s="7" t="s">
        <v>48</v>
      </c>
      <c r="L330" s="5">
        <v>13</v>
      </c>
      <c r="M330" s="5">
        <v>0</v>
      </c>
      <c r="N330" s="7" t="s">
        <v>41</v>
      </c>
      <c r="O330" s="7" t="s">
        <v>42</v>
      </c>
      <c r="P330" s="5">
        <v>0</v>
      </c>
    </row>
    <row r="331" spans="1:16" x14ac:dyDescent="0.3">
      <c r="A331" s="5">
        <v>10</v>
      </c>
      <c r="B331" s="5">
        <v>10</v>
      </c>
      <c r="C331" s="5">
        <v>10</v>
      </c>
      <c r="D331" s="7">
        <f t="shared" si="5"/>
        <v>0.1</v>
      </c>
      <c r="E331" s="7">
        <v>0.47146739298412438</v>
      </c>
      <c r="F331" s="7">
        <v>5.4048408482260165E-3</v>
      </c>
      <c r="G331" s="7">
        <v>0.16323268453137219</v>
      </c>
      <c r="H331" s="7">
        <v>1.8867924653265025</v>
      </c>
      <c r="I331" s="7">
        <v>4.6424445303163784E-3</v>
      </c>
      <c r="J331" s="5" t="s">
        <v>45</v>
      </c>
      <c r="K331" s="7" t="s">
        <v>48</v>
      </c>
      <c r="L331" s="5">
        <v>13</v>
      </c>
      <c r="M331" s="5">
        <v>0</v>
      </c>
      <c r="N331" s="7"/>
      <c r="O331" s="7"/>
      <c r="P331" s="5">
        <v>0</v>
      </c>
    </row>
    <row r="332" spans="1:16" x14ac:dyDescent="0.3">
      <c r="A332" s="5">
        <v>0</v>
      </c>
      <c r="B332" s="5">
        <v>0</v>
      </c>
      <c r="C332" s="5">
        <v>17.5</v>
      </c>
      <c r="D332" s="7">
        <f t="shared" si="5"/>
        <v>0.17499999999999999</v>
      </c>
      <c r="E332" s="7">
        <v>0.39575975130561725</v>
      </c>
      <c r="F332" s="7">
        <v>2.7544622643304551E-3</v>
      </c>
      <c r="G332" s="7">
        <v>0.15243987251251545</v>
      </c>
      <c r="H332" s="7">
        <v>2.4539866279415463</v>
      </c>
      <c r="I332" s="7">
        <v>9.7374565504642491E-4</v>
      </c>
      <c r="J332" s="5" t="s">
        <v>45</v>
      </c>
      <c r="K332" s="7" t="s">
        <v>48</v>
      </c>
      <c r="L332" s="5">
        <v>13</v>
      </c>
      <c r="M332" s="5">
        <v>0</v>
      </c>
      <c r="N332" s="7"/>
      <c r="O332" s="7"/>
      <c r="P332" s="5">
        <v>0</v>
      </c>
    </row>
    <row r="333" spans="1:16" x14ac:dyDescent="0.3">
      <c r="A333" s="5">
        <v>0.15</v>
      </c>
      <c r="B333" s="5">
        <v>0.15</v>
      </c>
      <c r="C333" s="5">
        <v>0</v>
      </c>
      <c r="D333" s="7">
        <f t="shared" si="5"/>
        <v>0</v>
      </c>
      <c r="E333" s="7">
        <v>0.28188802184865991</v>
      </c>
      <c r="F333" s="7">
        <v>5.5915246537163855E-5</v>
      </c>
      <c r="G333" s="7">
        <v>-4.0738479153561435E-3</v>
      </c>
      <c r="H333" s="7">
        <v>1.6597498592295301</v>
      </c>
      <c r="I333" s="7">
        <v>-3.2565216505030421E-4</v>
      </c>
      <c r="J333" s="5" t="s">
        <v>45</v>
      </c>
      <c r="K333" s="7" t="s">
        <v>48</v>
      </c>
      <c r="L333" s="5">
        <v>13</v>
      </c>
      <c r="M333" s="5">
        <v>0</v>
      </c>
      <c r="N333" s="7"/>
      <c r="O333" s="7"/>
      <c r="P333" s="5">
        <v>0</v>
      </c>
    </row>
    <row r="334" spans="1:16" x14ac:dyDescent="0.3">
      <c r="A334" s="5">
        <v>5</v>
      </c>
      <c r="B334" s="5">
        <v>5</v>
      </c>
      <c r="C334" s="5">
        <v>25</v>
      </c>
      <c r="D334" s="7">
        <f t="shared" si="5"/>
        <v>0.25</v>
      </c>
      <c r="E334" s="7">
        <v>0.49998065946762082</v>
      </c>
      <c r="F334" s="7">
        <v>1.3794542815886549E-2</v>
      </c>
      <c r="G334" s="7">
        <v>0.13462025530905042</v>
      </c>
      <c r="H334" s="7">
        <v>3.1999978981537218</v>
      </c>
      <c r="I334" s="7">
        <v>5.2743014505262833E-3</v>
      </c>
      <c r="J334" s="5" t="s">
        <v>45</v>
      </c>
      <c r="K334" s="7" t="s">
        <v>48</v>
      </c>
      <c r="L334" s="5">
        <v>13</v>
      </c>
      <c r="M334" s="5">
        <v>0</v>
      </c>
      <c r="N334" s="7"/>
      <c r="O334" s="7"/>
      <c r="P334" s="5">
        <v>0</v>
      </c>
    </row>
    <row r="335" spans="1:16" x14ac:dyDescent="0.3">
      <c r="A335" s="5">
        <v>0.3</v>
      </c>
      <c r="B335" s="5">
        <v>0.3</v>
      </c>
      <c r="C335" s="5">
        <v>10</v>
      </c>
      <c r="D335" s="7">
        <f t="shared" si="5"/>
        <v>0.1</v>
      </c>
      <c r="E335" s="7">
        <v>0.38683093061642521</v>
      </c>
      <c r="F335" s="7">
        <v>4.1656803454148735E-3</v>
      </c>
      <c r="G335" s="7">
        <v>0.14045254803432294</v>
      </c>
      <c r="H335" s="7">
        <v>2.2598899571673079</v>
      </c>
      <c r="I335" s="7">
        <v>1.0004644193923641E-3</v>
      </c>
      <c r="J335" s="5" t="s">
        <v>45</v>
      </c>
      <c r="K335" s="7" t="s">
        <v>48</v>
      </c>
      <c r="L335" s="5">
        <v>13</v>
      </c>
      <c r="M335" s="5">
        <v>0</v>
      </c>
      <c r="N335" s="7"/>
      <c r="O335" s="7"/>
      <c r="P335" s="5">
        <v>0</v>
      </c>
    </row>
    <row r="336" spans="1:16" x14ac:dyDescent="0.3">
      <c r="A336" s="5">
        <v>0.25</v>
      </c>
      <c r="B336" s="5">
        <v>0.25</v>
      </c>
      <c r="C336" s="5">
        <v>0</v>
      </c>
      <c r="D336" s="7">
        <f t="shared" si="5"/>
        <v>0</v>
      </c>
      <c r="E336" s="7">
        <v>0.29004294263264596</v>
      </c>
      <c r="F336" s="7">
        <v>-4.1190542545909337E-4</v>
      </c>
      <c r="G336" s="7">
        <v>-5.4496845503322344E-3</v>
      </c>
      <c r="H336" s="7">
        <v>1.8264854154000225</v>
      </c>
      <c r="I336" s="7">
        <v>-9.8852991268409338E-5</v>
      </c>
      <c r="J336" s="5" t="s">
        <v>45</v>
      </c>
      <c r="K336" s="7" t="s">
        <v>48</v>
      </c>
      <c r="L336" s="5">
        <v>13</v>
      </c>
      <c r="M336" s="5">
        <v>0</v>
      </c>
      <c r="N336" s="7"/>
      <c r="O336" s="7"/>
      <c r="P336" s="5">
        <v>0</v>
      </c>
    </row>
    <row r="337" spans="1:16" x14ac:dyDescent="0.3">
      <c r="A337" s="5">
        <v>0.15</v>
      </c>
      <c r="B337" s="5">
        <v>0.15</v>
      </c>
      <c r="C337" s="5">
        <v>25</v>
      </c>
      <c r="D337" s="7">
        <f t="shared" si="5"/>
        <v>0.25</v>
      </c>
      <c r="E337" s="7">
        <v>0.46406484978372814</v>
      </c>
      <c r="F337" s="7">
        <v>7.1120906171335471E-3</v>
      </c>
      <c r="G337" s="7">
        <v>0.24509164477194856</v>
      </c>
      <c r="H337" s="7">
        <v>3.1495956596290053</v>
      </c>
      <c r="I337" s="7">
        <v>1.6893788918404123E-3</v>
      </c>
      <c r="J337" s="5" t="s">
        <v>45</v>
      </c>
      <c r="K337" s="7" t="s">
        <v>48</v>
      </c>
      <c r="L337" s="5">
        <v>13</v>
      </c>
      <c r="M337" s="5">
        <v>0</v>
      </c>
      <c r="N337" s="7"/>
      <c r="O337" s="7"/>
      <c r="P337" s="5">
        <v>0</v>
      </c>
    </row>
    <row r="338" spans="1:16" x14ac:dyDescent="0.3">
      <c r="A338" s="5">
        <v>5</v>
      </c>
      <c r="B338" s="5">
        <v>5</v>
      </c>
      <c r="C338" s="5">
        <v>10</v>
      </c>
      <c r="D338" s="7">
        <f t="shared" si="5"/>
        <v>0.1</v>
      </c>
      <c r="E338" s="7">
        <v>0.45719465411025945</v>
      </c>
      <c r="F338" s="7">
        <v>5.6578580565161459E-3</v>
      </c>
      <c r="G338" s="7">
        <v>0.1257724551961642</v>
      </c>
      <c r="H338" s="7">
        <v>1.9704435932789708</v>
      </c>
      <c r="I338" s="7">
        <v>4.0478058643110965E-3</v>
      </c>
      <c r="J338" s="5" t="s">
        <v>45</v>
      </c>
      <c r="K338" s="7" t="s">
        <v>48</v>
      </c>
      <c r="L338" s="5">
        <v>13</v>
      </c>
      <c r="M338" s="5">
        <v>0</v>
      </c>
      <c r="N338" s="7"/>
      <c r="O338" s="7"/>
      <c r="P338" s="5">
        <v>0</v>
      </c>
    </row>
    <row r="339" spans="1:16" x14ac:dyDescent="0.3">
      <c r="A339" s="5">
        <v>1</v>
      </c>
      <c r="B339" s="5">
        <v>1</v>
      </c>
      <c r="C339" s="5">
        <v>17.5</v>
      </c>
      <c r="D339" s="7">
        <f t="shared" si="5"/>
        <v>0.17499999999999999</v>
      </c>
      <c r="E339" s="7">
        <v>0.52110574301740165</v>
      </c>
      <c r="F339" s="7">
        <v>6.1223497590633131E-3</v>
      </c>
      <c r="G339" s="7">
        <v>0.19327080851795098</v>
      </c>
      <c r="H339" s="7">
        <v>2.7210981777653198</v>
      </c>
      <c r="I339" s="7">
        <v>6.6667812842554231E-3</v>
      </c>
      <c r="J339" s="5" t="s">
        <v>45</v>
      </c>
      <c r="K339" s="7" t="s">
        <v>48</v>
      </c>
      <c r="L339" s="5">
        <v>13</v>
      </c>
      <c r="M339" s="5">
        <v>0</v>
      </c>
      <c r="N339" s="7"/>
      <c r="O339" s="7"/>
      <c r="P339" s="5">
        <v>0</v>
      </c>
    </row>
    <row r="340" spans="1:16" x14ac:dyDescent="0.3">
      <c r="A340" s="5">
        <v>15</v>
      </c>
      <c r="B340" s="5">
        <v>15</v>
      </c>
      <c r="C340" s="5">
        <v>0</v>
      </c>
      <c r="D340" s="7">
        <f t="shared" si="5"/>
        <v>0</v>
      </c>
      <c r="E340" s="7">
        <v>0.30122566038491511</v>
      </c>
      <c r="F340" s="7">
        <v>-6.0126392054829424E-5</v>
      </c>
      <c r="G340" s="7">
        <v>-3.7178877020394019E-3</v>
      </c>
      <c r="H340" s="7">
        <v>1.8779348498372352</v>
      </c>
      <c r="I340" s="7">
        <v>-4.6320829562809807E-5</v>
      </c>
      <c r="J340" s="5" t="s">
        <v>45</v>
      </c>
      <c r="K340" s="7" t="s">
        <v>48</v>
      </c>
      <c r="L340" s="5">
        <v>13</v>
      </c>
      <c r="M340" s="5">
        <v>0</v>
      </c>
      <c r="N340" s="7"/>
      <c r="O340" s="7"/>
      <c r="P340" s="5">
        <v>0</v>
      </c>
    </row>
    <row r="341" spans="1:16" x14ac:dyDescent="0.3">
      <c r="A341" s="5">
        <v>10</v>
      </c>
      <c r="B341" s="5">
        <v>10</v>
      </c>
      <c r="C341" s="5">
        <v>25</v>
      </c>
      <c r="D341" s="7">
        <f t="shared" si="5"/>
        <v>0.25</v>
      </c>
      <c r="E341" s="7">
        <v>0.60594194461419959</v>
      </c>
      <c r="F341" s="7">
        <v>9.7705110667127663E-3</v>
      </c>
      <c r="G341" s="7">
        <v>0.25638297580291569</v>
      </c>
      <c r="H341" s="7">
        <v>3.5273366904590748</v>
      </c>
      <c r="I341" s="7">
        <v>8.9456330858796972E-3</v>
      </c>
      <c r="J341" s="5" t="s">
        <v>45</v>
      </c>
      <c r="K341" s="7" t="s">
        <v>48</v>
      </c>
      <c r="L341" s="5">
        <v>13</v>
      </c>
      <c r="M341" s="5">
        <v>0</v>
      </c>
      <c r="N341" s="7"/>
      <c r="O341" s="7"/>
      <c r="P341" s="5">
        <v>0</v>
      </c>
    </row>
    <row r="342" spans="1:16" x14ac:dyDescent="0.3">
      <c r="A342" s="5">
        <v>0.15</v>
      </c>
      <c r="B342" s="5">
        <v>0.15</v>
      </c>
      <c r="C342" s="5">
        <v>17.5</v>
      </c>
      <c r="D342" s="7">
        <f t="shared" si="5"/>
        <v>0.17499999999999999</v>
      </c>
      <c r="E342" s="7">
        <v>0.43554678885843101</v>
      </c>
      <c r="F342" s="7">
        <v>5.9786426153762718E-3</v>
      </c>
      <c r="G342" s="7">
        <v>0.2027673521234663</v>
      </c>
      <c r="H342" s="7">
        <v>2.7211075398139286</v>
      </c>
      <c r="I342" s="7">
        <v>1.8416952800868712E-3</v>
      </c>
      <c r="J342" s="5" t="s">
        <v>45</v>
      </c>
      <c r="K342" s="7" t="s">
        <v>48</v>
      </c>
      <c r="L342" s="5">
        <v>13</v>
      </c>
      <c r="M342" s="5">
        <v>0</v>
      </c>
      <c r="N342" s="7"/>
      <c r="O342" s="7"/>
      <c r="P342" s="5">
        <v>0</v>
      </c>
    </row>
    <row r="343" spans="1:16" x14ac:dyDescent="0.3">
      <c r="A343" s="5">
        <v>0.3</v>
      </c>
      <c r="B343" s="5">
        <v>0.3</v>
      </c>
      <c r="C343" s="5">
        <v>25</v>
      </c>
      <c r="D343" s="7">
        <f t="shared" si="5"/>
        <v>0.25</v>
      </c>
      <c r="E343" s="7">
        <v>0.4755002456187884</v>
      </c>
      <c r="F343" s="7">
        <v>6.8079109523105866E-3</v>
      </c>
      <c r="G343" s="7">
        <v>0.23079316849837084</v>
      </c>
      <c r="H343" s="7">
        <v>3.053434178582398</v>
      </c>
      <c r="I343" s="7">
        <v>2.6794483301306442E-3</v>
      </c>
      <c r="J343" s="5" t="s">
        <v>45</v>
      </c>
      <c r="K343" s="7" t="s">
        <v>48</v>
      </c>
      <c r="L343" s="5">
        <v>13</v>
      </c>
      <c r="M343" s="5">
        <v>0</v>
      </c>
      <c r="N343" s="7"/>
      <c r="O343" s="7"/>
      <c r="P343" s="5">
        <v>0</v>
      </c>
    </row>
    <row r="344" spans="1:16" x14ac:dyDescent="0.3">
      <c r="A344" s="5">
        <v>0.6</v>
      </c>
      <c r="B344" s="5">
        <v>0.6</v>
      </c>
      <c r="C344" s="5">
        <v>0</v>
      </c>
      <c r="D344" s="7">
        <f t="shared" si="5"/>
        <v>0</v>
      </c>
      <c r="E344" s="7">
        <v>0.28516147540587616</v>
      </c>
      <c r="F344" s="7">
        <v>1.374872827091876E-4</v>
      </c>
      <c r="G344" s="7">
        <v>-3.3008983560017136E-2</v>
      </c>
      <c r="H344" s="7">
        <v>1.7467247999506013</v>
      </c>
      <c r="I344" s="7">
        <v>-4.9364959633750767E-4</v>
      </c>
      <c r="J344" s="5" t="s">
        <v>45</v>
      </c>
      <c r="K344" s="7" t="s">
        <v>48</v>
      </c>
      <c r="L344" s="5">
        <v>13</v>
      </c>
      <c r="M344" s="5">
        <v>0</v>
      </c>
      <c r="N344" s="7"/>
      <c r="O344" s="7"/>
      <c r="P344" s="5">
        <v>0</v>
      </c>
    </row>
    <row r="345" spans="1:16" x14ac:dyDescent="0.3">
      <c r="A345" s="5">
        <v>15</v>
      </c>
      <c r="B345" s="5">
        <v>15</v>
      </c>
      <c r="C345" s="5">
        <v>25</v>
      </c>
      <c r="D345" s="7">
        <f t="shared" si="5"/>
        <v>0.25</v>
      </c>
      <c r="E345" s="7">
        <v>0.55313950343319596</v>
      </c>
      <c r="F345" s="7">
        <v>1.3574643835315238E-2</v>
      </c>
      <c r="G345" s="7">
        <v>0.21949426685519247</v>
      </c>
      <c r="H345" s="7">
        <v>3.3222482378797054</v>
      </c>
      <c r="I345" s="7">
        <v>8.1538418392967486E-3</v>
      </c>
      <c r="J345" s="5" t="s">
        <v>45</v>
      </c>
      <c r="K345" s="7" t="s">
        <v>48</v>
      </c>
      <c r="L345" s="5">
        <v>13</v>
      </c>
      <c r="M345" s="5">
        <v>0</v>
      </c>
      <c r="N345" s="7"/>
      <c r="O345" s="7"/>
      <c r="P345" s="5">
        <v>0</v>
      </c>
    </row>
    <row r="346" spans="1:16" x14ac:dyDescent="0.3">
      <c r="A346" s="5">
        <v>0.25</v>
      </c>
      <c r="B346" s="5">
        <v>0.25</v>
      </c>
      <c r="C346" s="5">
        <v>17.5</v>
      </c>
      <c r="D346" s="7">
        <f t="shared" si="5"/>
        <v>0.17499999999999999</v>
      </c>
      <c r="E346" s="7">
        <v>0.43398352571251803</v>
      </c>
      <c r="F346" s="7">
        <v>6.8767579980703701E-3</v>
      </c>
      <c r="G346" s="7">
        <v>0.18162992056026073</v>
      </c>
      <c r="H346" s="7">
        <v>2.9197199522910009</v>
      </c>
      <c r="I346" s="7">
        <v>1.6267238431153276E-3</v>
      </c>
      <c r="J346" s="5" t="s">
        <v>45</v>
      </c>
      <c r="K346" s="7" t="s">
        <v>48</v>
      </c>
      <c r="L346" s="5">
        <v>13</v>
      </c>
      <c r="M346" s="5">
        <v>0</v>
      </c>
      <c r="N346" s="7"/>
      <c r="O346" s="7"/>
      <c r="P346" s="5">
        <v>0</v>
      </c>
    </row>
    <row r="347" spans="1:16" x14ac:dyDescent="0.3">
      <c r="A347" s="5">
        <v>0.6</v>
      </c>
      <c r="B347" s="5">
        <v>0.6</v>
      </c>
      <c r="C347" s="5">
        <v>17.5</v>
      </c>
      <c r="D347" s="7">
        <f t="shared" si="5"/>
        <v>0.17499999999999999</v>
      </c>
      <c r="E347" s="7">
        <v>0.42769275463527034</v>
      </c>
      <c r="F347" s="7">
        <v>6.4227585970799087E-3</v>
      </c>
      <c r="G347" s="7">
        <v>0.19632283077704327</v>
      </c>
      <c r="H347" s="7">
        <v>2.9629439210373354</v>
      </c>
      <c r="I347" s="7">
        <v>1.5880323533793029E-3</v>
      </c>
      <c r="J347" s="5" t="s">
        <v>45</v>
      </c>
      <c r="K347" s="7" t="s">
        <v>48</v>
      </c>
      <c r="L347" s="5">
        <v>13</v>
      </c>
      <c r="M347" s="5">
        <v>0</v>
      </c>
      <c r="N347" s="7"/>
      <c r="O347" s="7"/>
      <c r="P347" s="5">
        <v>0</v>
      </c>
    </row>
    <row r="348" spans="1:16" x14ac:dyDescent="0.3">
      <c r="A348" s="5">
        <v>0</v>
      </c>
      <c r="B348" s="5">
        <v>0</v>
      </c>
      <c r="C348" s="5">
        <v>10</v>
      </c>
      <c r="D348" s="7">
        <f t="shared" si="5"/>
        <v>0.1</v>
      </c>
      <c r="E348" s="7">
        <v>0.3391941642756644</v>
      </c>
      <c r="F348" s="7">
        <v>1.4429318523412628E-3</v>
      </c>
      <c r="G348" s="7">
        <v>6.1774435687056206E-2</v>
      </c>
      <c r="H348" s="7">
        <v>2.0833340477910127</v>
      </c>
      <c r="I348" s="7">
        <v>8.9107961088932125E-6</v>
      </c>
      <c r="J348" s="5" t="s">
        <v>45</v>
      </c>
      <c r="K348" s="7" t="s">
        <v>48</v>
      </c>
      <c r="L348" s="5">
        <v>13</v>
      </c>
      <c r="M348" s="5">
        <v>0</v>
      </c>
      <c r="N348" s="7"/>
      <c r="O348" s="7"/>
      <c r="P348" s="5">
        <v>0</v>
      </c>
    </row>
    <row r="349" spans="1:16" x14ac:dyDescent="0.3">
      <c r="A349" s="5">
        <v>5</v>
      </c>
      <c r="B349" s="5">
        <v>5</v>
      </c>
      <c r="C349" s="5">
        <v>17.5</v>
      </c>
      <c r="D349" s="7">
        <f t="shared" si="5"/>
        <v>0.17499999999999999</v>
      </c>
      <c r="E349" s="7">
        <v>0.48571168216650107</v>
      </c>
      <c r="F349" s="7">
        <v>6.3463125737810129E-3</v>
      </c>
      <c r="G349" s="7">
        <v>0.18932232105152669</v>
      </c>
      <c r="H349" s="7">
        <v>2.6490145098990157</v>
      </c>
      <c r="I349" s="7">
        <v>5.6845296082435638E-3</v>
      </c>
      <c r="J349" s="5" t="s">
        <v>45</v>
      </c>
      <c r="K349" s="7" t="s">
        <v>48</v>
      </c>
      <c r="L349" s="5">
        <v>13</v>
      </c>
      <c r="M349" s="5">
        <v>0</v>
      </c>
      <c r="N349" s="7"/>
      <c r="O349" s="7"/>
      <c r="P349" s="5">
        <v>0</v>
      </c>
    </row>
    <row r="350" spans="1:16" x14ac:dyDescent="0.3">
      <c r="A350" s="5">
        <v>0.15</v>
      </c>
      <c r="B350" s="5">
        <v>0.15</v>
      </c>
      <c r="C350" s="5">
        <v>10</v>
      </c>
      <c r="D350" s="7">
        <f t="shared" si="5"/>
        <v>0.1</v>
      </c>
      <c r="E350" s="7">
        <v>0.3650460136942128</v>
      </c>
      <c r="F350" s="7">
        <v>6.1575615401329702E-3</v>
      </c>
      <c r="G350" s="7">
        <v>0.12885655700977827</v>
      </c>
      <c r="H350" s="7">
        <v>1.9607862400373814</v>
      </c>
      <c r="I350" s="7">
        <v>3.7264072173434117E-4</v>
      </c>
      <c r="J350" s="5" t="s">
        <v>45</v>
      </c>
      <c r="K350" s="7" t="s">
        <v>48</v>
      </c>
      <c r="L350" s="5">
        <v>13</v>
      </c>
      <c r="M350" s="5">
        <v>0</v>
      </c>
      <c r="N350" s="7"/>
      <c r="O350" s="7"/>
      <c r="P350" s="5">
        <v>0</v>
      </c>
    </row>
    <row r="351" spans="1:16" x14ac:dyDescent="0.3">
      <c r="A351" s="5">
        <v>1</v>
      </c>
      <c r="B351" s="5">
        <v>1</v>
      </c>
      <c r="C351" s="5">
        <v>0</v>
      </c>
      <c r="D351" s="7">
        <f t="shared" si="5"/>
        <v>0</v>
      </c>
      <c r="E351" s="7">
        <v>0.29199845331124619</v>
      </c>
      <c r="F351" s="7">
        <v>3.7792732697580094E-4</v>
      </c>
      <c r="G351" s="7">
        <v>-5.1854671478224645E-2</v>
      </c>
      <c r="H351" s="7">
        <v>1.9704437632785579</v>
      </c>
      <c r="I351" s="7">
        <v>-2.5540430764469865E-4</v>
      </c>
      <c r="J351" s="5" t="s">
        <v>45</v>
      </c>
      <c r="K351" s="7" t="s">
        <v>48</v>
      </c>
      <c r="L351" s="5">
        <v>13</v>
      </c>
      <c r="M351" s="5">
        <v>0</v>
      </c>
      <c r="N351" s="7"/>
      <c r="O351" s="7"/>
      <c r="P351" s="5">
        <v>0</v>
      </c>
    </row>
    <row r="352" spans="1:16" x14ac:dyDescent="0.3">
      <c r="A352" s="5">
        <v>15</v>
      </c>
      <c r="B352" s="5">
        <v>15</v>
      </c>
      <c r="C352" s="5">
        <v>10</v>
      </c>
      <c r="D352" s="7">
        <f t="shared" si="5"/>
        <v>0.1</v>
      </c>
      <c r="E352" s="7">
        <v>0.47620924000201886</v>
      </c>
      <c r="F352" s="7">
        <v>6.4022827942937007E-3</v>
      </c>
      <c r="G352" s="7">
        <v>0.15815250256451918</v>
      </c>
      <c r="H352" s="7">
        <v>2.6143295148688823</v>
      </c>
      <c r="I352" s="7">
        <v>4.9952819508431324E-3</v>
      </c>
      <c r="J352" s="5" t="s">
        <v>45</v>
      </c>
      <c r="K352" s="7" t="s">
        <v>48</v>
      </c>
      <c r="L352" s="5">
        <v>13</v>
      </c>
      <c r="M352" s="5">
        <v>0</v>
      </c>
      <c r="N352" s="7"/>
      <c r="O352" s="7"/>
      <c r="P352" s="5">
        <v>0</v>
      </c>
    </row>
    <row r="353" spans="1:16" x14ac:dyDescent="0.3">
      <c r="A353" s="5">
        <v>0.3</v>
      </c>
      <c r="B353" s="5">
        <v>0.3</v>
      </c>
      <c r="C353" s="5">
        <v>17.5</v>
      </c>
      <c r="D353" s="7">
        <f t="shared" si="5"/>
        <v>0.17499999999999999</v>
      </c>
      <c r="E353" s="7">
        <v>0.42981272939410892</v>
      </c>
      <c r="F353" s="7">
        <v>7.9390436464536265E-3</v>
      </c>
      <c r="G353" s="7">
        <v>0.18678513945982245</v>
      </c>
      <c r="H353" s="7">
        <v>2.9411788241209593</v>
      </c>
      <c r="I353" s="7">
        <v>1.5359485825223139E-3</v>
      </c>
      <c r="J353" s="5" t="s">
        <v>45</v>
      </c>
      <c r="K353" s="7" t="s">
        <v>48</v>
      </c>
      <c r="L353" s="5">
        <v>13</v>
      </c>
      <c r="M353" s="5">
        <v>0</v>
      </c>
      <c r="N353" s="7"/>
      <c r="O353" s="7"/>
      <c r="P353" s="5">
        <v>0</v>
      </c>
    </row>
    <row r="354" spans="1:16" x14ac:dyDescent="0.3">
      <c r="A354" s="5">
        <v>0.25</v>
      </c>
      <c r="B354" s="5">
        <v>0.25</v>
      </c>
      <c r="C354" s="5">
        <v>25</v>
      </c>
      <c r="D354" s="7">
        <f t="shared" si="5"/>
        <v>0.25</v>
      </c>
      <c r="E354" s="7">
        <v>0.47322381483837994</v>
      </c>
      <c r="F354" s="7">
        <v>1.1907819756176843E-2</v>
      </c>
      <c r="G354" s="7">
        <v>0.2345364650674916</v>
      </c>
      <c r="H354" s="7">
        <v>3.2000109082139288</v>
      </c>
      <c r="I354" s="7">
        <v>3.4800573142548773E-3</v>
      </c>
      <c r="J354" s="5" t="s">
        <v>45</v>
      </c>
      <c r="K354" s="7" t="s">
        <v>48</v>
      </c>
      <c r="L354" s="5">
        <v>13</v>
      </c>
      <c r="M354" s="5">
        <v>0</v>
      </c>
      <c r="N354" s="7"/>
      <c r="O354" s="7"/>
      <c r="P354" s="5">
        <v>0</v>
      </c>
    </row>
    <row r="355" spans="1:16" x14ac:dyDescent="0.3">
      <c r="A355" s="5">
        <v>5</v>
      </c>
      <c r="B355" s="5">
        <v>5</v>
      </c>
      <c r="C355" s="5">
        <v>0</v>
      </c>
      <c r="D355" s="7">
        <f t="shared" si="5"/>
        <v>0</v>
      </c>
      <c r="E355" s="7">
        <v>0.28798523463671805</v>
      </c>
      <c r="F355" s="7">
        <v>9.4376011024556748E-5</v>
      </c>
      <c r="G355" s="7">
        <v>-5.0653172904568722E-2</v>
      </c>
      <c r="H355" s="7">
        <v>1.9323681684616503</v>
      </c>
      <c r="I355" s="7">
        <v>-3.2224055454159115E-4</v>
      </c>
      <c r="J355" s="5" t="s">
        <v>45</v>
      </c>
      <c r="K355" s="7" t="s">
        <v>48</v>
      </c>
      <c r="L355" s="5">
        <v>13</v>
      </c>
      <c r="M355" s="5">
        <v>0</v>
      </c>
      <c r="N355" s="7"/>
      <c r="O355" s="7"/>
      <c r="P355" s="5">
        <v>0</v>
      </c>
    </row>
    <row r="356" spans="1:16" x14ac:dyDescent="0.3">
      <c r="A356" s="5">
        <v>0</v>
      </c>
      <c r="B356" s="5">
        <v>0</v>
      </c>
      <c r="C356" s="5">
        <v>25</v>
      </c>
      <c r="D356" s="7">
        <f>C356/100</f>
        <v>0.25</v>
      </c>
      <c r="E356" s="7">
        <v>0.40923792167810685</v>
      </c>
      <c r="F356" s="7">
        <v>6.4725466706907452E-3</v>
      </c>
      <c r="G356" s="7">
        <v>0.13369281030878677</v>
      </c>
      <c r="H356" s="7">
        <v>2.6845762201370196</v>
      </c>
      <c r="I356" s="7">
        <v>1.2366840308705718E-3</v>
      </c>
      <c r="J356" s="5" t="s">
        <v>45</v>
      </c>
      <c r="K356" s="7" t="s">
        <v>48</v>
      </c>
      <c r="L356" s="5">
        <v>13</v>
      </c>
      <c r="M356" s="5">
        <v>0</v>
      </c>
      <c r="N356" s="7"/>
      <c r="O356" s="7"/>
      <c r="P356" s="5">
        <v>0</v>
      </c>
    </row>
    <row r="357" spans="1:16" x14ac:dyDescent="0.3">
      <c r="A357" s="5">
        <v>15</v>
      </c>
      <c r="B357" s="5">
        <v>15</v>
      </c>
      <c r="C357" s="5">
        <v>17.5</v>
      </c>
      <c r="D357" s="7">
        <f>C357/100</f>
        <v>0.17499999999999999</v>
      </c>
      <c r="E357" s="7">
        <v>0.52311478707936276</v>
      </c>
      <c r="F357" s="7">
        <v>8.687468119373383E-3</v>
      </c>
      <c r="G357" s="7">
        <v>8.1159402164263761E-2</v>
      </c>
      <c r="H357" s="7">
        <v>3.30577217446272</v>
      </c>
      <c r="I357" s="7">
        <v>7.1277564811742921E-3</v>
      </c>
      <c r="J357" s="5" t="s">
        <v>45</v>
      </c>
      <c r="K357" s="7" t="s">
        <v>48</v>
      </c>
      <c r="L357" s="5">
        <v>13</v>
      </c>
      <c r="M357" s="5">
        <v>0</v>
      </c>
      <c r="N357" s="7"/>
      <c r="O357" s="7"/>
      <c r="P357" s="5">
        <v>0</v>
      </c>
    </row>
    <row r="358" spans="1:16" x14ac:dyDescent="0.3">
      <c r="A358" s="5">
        <v>1</v>
      </c>
      <c r="B358" s="5">
        <v>1</v>
      </c>
      <c r="C358" s="5">
        <v>17.5</v>
      </c>
      <c r="D358" s="7">
        <f>C358/100</f>
        <v>0.17499999999999999</v>
      </c>
      <c r="E358" s="7">
        <v>0.45383063330221224</v>
      </c>
      <c r="F358" s="7">
        <v>3.7734012897957985E-3</v>
      </c>
      <c r="G358" s="7">
        <v>0.15800852957149369</v>
      </c>
      <c r="H358" s="7">
        <v>3.3388976831915311</v>
      </c>
      <c r="I358" s="7">
        <v>2.8653680646387666E-3</v>
      </c>
      <c r="J358" s="15" t="s">
        <v>52</v>
      </c>
      <c r="K358" s="7" t="s">
        <v>48</v>
      </c>
      <c r="L358" s="5">
        <v>14</v>
      </c>
      <c r="M358" s="5">
        <v>0.14352500000000001</v>
      </c>
      <c r="N358" s="5" t="s">
        <v>53</v>
      </c>
      <c r="O358" s="5" t="s">
        <v>54</v>
      </c>
      <c r="P358" s="15"/>
    </row>
    <row r="359" spans="1:16" x14ac:dyDescent="0.3">
      <c r="A359" s="5">
        <v>0.6</v>
      </c>
      <c r="B359" s="5">
        <v>0.6</v>
      </c>
      <c r="C359" s="5">
        <v>17.5</v>
      </c>
      <c r="D359" s="7">
        <f>C359/100</f>
        <v>0.17499999999999999</v>
      </c>
      <c r="E359" s="7">
        <v>0.44826356913997639</v>
      </c>
      <c r="F359" s="7">
        <v>4.467152491857829E-3</v>
      </c>
      <c r="G359" s="7">
        <v>0.15790355562624991</v>
      </c>
      <c r="H359" s="7">
        <v>3.4305315717978924</v>
      </c>
      <c r="I359" s="7">
        <v>2.8099261995842735E-3</v>
      </c>
      <c r="J359" s="15" t="s">
        <v>52</v>
      </c>
      <c r="K359" s="7" t="s">
        <v>48</v>
      </c>
      <c r="L359" s="5">
        <v>14</v>
      </c>
      <c r="M359" s="5">
        <v>0.154311</v>
      </c>
      <c r="N359" s="5"/>
      <c r="O359" s="7"/>
      <c r="P359" s="15"/>
    </row>
    <row r="360" spans="1:16" x14ac:dyDescent="0.3">
      <c r="A360" s="5">
        <v>20</v>
      </c>
      <c r="B360" s="5">
        <v>20</v>
      </c>
      <c r="C360" s="5">
        <v>17.5</v>
      </c>
      <c r="D360" s="7">
        <f t="shared" ref="D360:D413" si="6">C360/100</f>
        <v>0.17499999999999999</v>
      </c>
      <c r="E360" s="7">
        <v>1.508571664260747</v>
      </c>
      <c r="F360" s="7">
        <v>0.12320414231922</v>
      </c>
      <c r="G360" s="7">
        <v>0.3772909769306364</v>
      </c>
      <c r="H360" s="7">
        <v>52.631578947368425</v>
      </c>
      <c r="I360" s="7">
        <v>7.1542193536920998E-3</v>
      </c>
      <c r="J360" s="15" t="s">
        <v>52</v>
      </c>
      <c r="K360" s="7" t="s">
        <v>48</v>
      </c>
      <c r="L360" s="5">
        <v>14</v>
      </c>
      <c r="M360" s="5">
        <v>2.8704999999999998</v>
      </c>
      <c r="N360" s="5"/>
      <c r="O360" s="7"/>
      <c r="P360" s="15"/>
    </row>
    <row r="361" spans="1:16" x14ac:dyDescent="0.3">
      <c r="A361" s="5">
        <v>15</v>
      </c>
      <c r="B361" s="5">
        <v>15</v>
      </c>
      <c r="C361" s="5">
        <v>17.5</v>
      </c>
      <c r="D361" s="7">
        <f t="shared" si="6"/>
        <v>0.17499999999999999</v>
      </c>
      <c r="E361" s="7">
        <v>1.0886402908919106</v>
      </c>
      <c r="F361" s="7">
        <v>4.2259093700755077E-2</v>
      </c>
      <c r="G361" s="7">
        <v>0.24936021401734099</v>
      </c>
      <c r="H361" s="7">
        <v>21.739130434782606</v>
      </c>
      <c r="I361" s="7">
        <v>4.2339824380457011E-3</v>
      </c>
      <c r="J361" s="15" t="s">
        <v>52</v>
      </c>
      <c r="K361" s="7" t="s">
        <v>48</v>
      </c>
      <c r="L361" s="5">
        <v>14</v>
      </c>
      <c r="M361" s="5">
        <v>1.4424999999999999</v>
      </c>
      <c r="N361" s="5"/>
      <c r="O361" s="7"/>
      <c r="P361" s="15"/>
    </row>
    <row r="362" spans="1:16" x14ac:dyDescent="0.3">
      <c r="A362" s="5">
        <v>10</v>
      </c>
      <c r="B362" s="5">
        <v>10</v>
      </c>
      <c r="C362" s="5">
        <v>17.5</v>
      </c>
      <c r="D362" s="7">
        <f t="shared" si="6"/>
        <v>0.17499999999999999</v>
      </c>
      <c r="E362" s="7">
        <v>1.0687810734238981</v>
      </c>
      <c r="F362" s="7">
        <v>8.0042051794686001E-2</v>
      </c>
      <c r="G362" s="7">
        <v>0.28920436357748069</v>
      </c>
      <c r="H362" s="7">
        <v>39.999999999999993</v>
      </c>
      <c r="I362" s="7">
        <v>6.1778531024697728E-3</v>
      </c>
      <c r="J362" s="15" t="s">
        <v>52</v>
      </c>
      <c r="K362" s="7" t="s">
        <v>48</v>
      </c>
      <c r="L362" s="5">
        <v>14</v>
      </c>
      <c r="M362" s="5">
        <v>2.2877000000000001</v>
      </c>
      <c r="N362" s="5"/>
      <c r="O362" s="7"/>
      <c r="P362" s="15"/>
    </row>
    <row r="363" spans="1:16" x14ac:dyDescent="0.3">
      <c r="A363" s="5">
        <v>30</v>
      </c>
      <c r="B363" s="5">
        <v>30</v>
      </c>
      <c r="C363" s="5">
        <v>17.5</v>
      </c>
      <c r="D363" s="7">
        <f t="shared" si="6"/>
        <v>0.17499999999999999</v>
      </c>
      <c r="E363" s="7">
        <v>2.2258290864070926</v>
      </c>
      <c r="F363" s="7">
        <v>0.3031821956117608</v>
      </c>
      <c r="G363" s="7">
        <v>0.77352528790764974</v>
      </c>
      <c r="H363" s="7">
        <v>90.909090909090921</v>
      </c>
      <c r="I363" s="7">
        <v>1.6729729109539765E-2</v>
      </c>
      <c r="J363" s="15" t="s">
        <v>52</v>
      </c>
      <c r="K363" s="7" t="s">
        <v>48</v>
      </c>
      <c r="L363" s="5">
        <v>14</v>
      </c>
      <c r="M363" s="5">
        <v>6.8631000000000002</v>
      </c>
      <c r="N363" s="5"/>
      <c r="O363" s="7"/>
      <c r="P363" s="15"/>
    </row>
    <row r="364" spans="1:16" x14ac:dyDescent="0.3">
      <c r="A364" s="5">
        <v>15</v>
      </c>
      <c r="B364" s="5">
        <v>15</v>
      </c>
      <c r="C364" s="5">
        <v>17.5</v>
      </c>
      <c r="D364" s="7">
        <f t="shared" si="6"/>
        <v>0.17499999999999999</v>
      </c>
      <c r="E364" s="7">
        <v>1.4698941230867337</v>
      </c>
      <c r="F364" s="7">
        <v>0.18362374895470773</v>
      </c>
      <c r="G364" s="7">
        <v>0.48729565650576789</v>
      </c>
      <c r="H364" s="7">
        <v>66.666666666666671</v>
      </c>
      <c r="I364" s="7">
        <v>9.1254982644651539E-3</v>
      </c>
      <c r="J364" s="15" t="s">
        <v>52</v>
      </c>
      <c r="K364" s="7" t="s">
        <v>48</v>
      </c>
      <c r="L364" s="5">
        <v>14</v>
      </c>
      <c r="M364" s="5">
        <v>3.8577750000000002</v>
      </c>
      <c r="N364" s="5"/>
      <c r="O364" s="7"/>
      <c r="P364" s="15"/>
    </row>
    <row r="365" spans="1:16" x14ac:dyDescent="0.3">
      <c r="A365" s="5">
        <v>20</v>
      </c>
      <c r="B365" s="5">
        <v>20</v>
      </c>
      <c r="C365" s="5">
        <v>17.5</v>
      </c>
      <c r="D365" s="7">
        <f t="shared" si="6"/>
        <v>0.17499999999999999</v>
      </c>
      <c r="E365" s="7">
        <v>1.791305209962023</v>
      </c>
      <c r="F365" s="7">
        <v>0.23084367948556522</v>
      </c>
      <c r="G365" s="7">
        <v>0.57695284896799304</v>
      </c>
      <c r="H365" s="7">
        <v>90.909090909090921</v>
      </c>
      <c r="I365" s="7">
        <v>1.0932662791055314E-2</v>
      </c>
      <c r="J365" s="15" t="s">
        <v>52</v>
      </c>
      <c r="K365" s="7" t="s">
        <v>48</v>
      </c>
      <c r="L365" s="5">
        <v>14</v>
      </c>
      <c r="M365" s="5">
        <v>4.5754000000000001</v>
      </c>
      <c r="N365" s="5"/>
      <c r="O365" s="7"/>
      <c r="P365" s="15"/>
    </row>
    <row r="366" spans="1:16" x14ac:dyDescent="0.3">
      <c r="A366" s="5">
        <v>5</v>
      </c>
      <c r="B366" s="5">
        <v>5</v>
      </c>
      <c r="C366" s="5">
        <v>17.5</v>
      </c>
      <c r="D366" s="7">
        <f t="shared" si="6"/>
        <v>0.17499999999999999</v>
      </c>
      <c r="E366" s="7">
        <v>0.60060350110299587</v>
      </c>
      <c r="F366" s="7">
        <v>9.5179669067521726E-3</v>
      </c>
      <c r="G366" s="7">
        <v>0.18852440568602402</v>
      </c>
      <c r="H366" s="7">
        <v>6.4308463167465018</v>
      </c>
      <c r="I366" s="7">
        <v>2.7029130732918044E-3</v>
      </c>
      <c r="J366" s="15" t="s">
        <v>52</v>
      </c>
      <c r="K366" s="7" t="s">
        <v>48</v>
      </c>
      <c r="L366" s="5">
        <v>14</v>
      </c>
      <c r="M366" s="5">
        <v>0.4817805</v>
      </c>
      <c r="N366" s="5"/>
      <c r="O366" s="7"/>
      <c r="P366" s="15"/>
    </row>
    <row r="367" spans="1:16" x14ac:dyDescent="0.3">
      <c r="A367" s="5">
        <v>0.6</v>
      </c>
      <c r="B367" s="5">
        <v>0.6</v>
      </c>
      <c r="C367" s="5">
        <v>17.5</v>
      </c>
      <c r="D367" s="7">
        <f t="shared" si="6"/>
        <v>0.17499999999999999</v>
      </c>
      <c r="E367" s="7">
        <v>0.417553607217093</v>
      </c>
      <c r="F367" s="7">
        <v>4.8050489927860818E-3</v>
      </c>
      <c r="G367" s="7">
        <v>0.16657474720678922</v>
      </c>
      <c r="H367" s="7">
        <v>3.1496014349427148</v>
      </c>
      <c r="I367" s="7">
        <v>1.7130088365940512E-3</v>
      </c>
      <c r="J367" s="15" t="s">
        <v>52</v>
      </c>
      <c r="K367" s="7" t="s">
        <v>48</v>
      </c>
      <c r="L367" s="5">
        <v>14</v>
      </c>
      <c r="M367" s="5">
        <v>5.7700000000000001E-2</v>
      </c>
      <c r="N367" s="5"/>
      <c r="O367" s="7"/>
      <c r="P367" s="15"/>
    </row>
    <row r="368" spans="1:16" x14ac:dyDescent="0.3">
      <c r="A368" s="5">
        <v>5</v>
      </c>
      <c r="B368" s="5">
        <v>5</v>
      </c>
      <c r="C368" s="5">
        <v>17.5</v>
      </c>
      <c r="D368" s="7">
        <f t="shared" si="6"/>
        <v>0.17499999999999999</v>
      </c>
      <c r="E368" s="7">
        <v>0.75587315338704786</v>
      </c>
      <c r="F368" s="7">
        <v>3.6181898112486136E-2</v>
      </c>
      <c r="G368" s="7">
        <v>0.24432117093885763</v>
      </c>
      <c r="H368" s="7">
        <v>17.241379310344826</v>
      </c>
      <c r="I368" s="7">
        <v>5.2787654057853267E-3</v>
      </c>
      <c r="J368" s="15" t="s">
        <v>52</v>
      </c>
      <c r="K368" s="7" t="s">
        <v>48</v>
      </c>
      <c r="L368" s="5">
        <v>14</v>
      </c>
      <c r="M368" s="5">
        <v>1.285925</v>
      </c>
      <c r="N368" s="5"/>
      <c r="O368" s="7"/>
      <c r="P368" s="15"/>
    </row>
    <row r="369" spans="1:16" x14ac:dyDescent="0.3">
      <c r="A369" s="5">
        <v>10</v>
      </c>
      <c r="B369" s="5">
        <v>10</v>
      </c>
      <c r="C369" s="5">
        <v>17.5</v>
      </c>
      <c r="D369" s="7">
        <f t="shared" si="6"/>
        <v>0.17499999999999999</v>
      </c>
      <c r="E369" s="7">
        <v>1.1176035990282496</v>
      </c>
      <c r="F369" s="7">
        <v>0.10079997044523893</v>
      </c>
      <c r="G369" s="7">
        <v>0.36299707909127976</v>
      </c>
      <c r="H369" s="7">
        <v>43.478260869565219</v>
      </c>
      <c r="I369" s="7">
        <v>7.1531972054962867E-3</v>
      </c>
      <c r="J369" s="15" t="s">
        <v>52</v>
      </c>
      <c r="K369" s="7" t="s">
        <v>48</v>
      </c>
      <c r="L369" s="5">
        <v>14</v>
      </c>
      <c r="M369" s="5">
        <v>2.57185</v>
      </c>
      <c r="N369" s="5"/>
      <c r="O369" s="7"/>
      <c r="P369" s="15"/>
    </row>
    <row r="370" spans="1:16" x14ac:dyDescent="0.3">
      <c r="A370" s="5">
        <v>20</v>
      </c>
      <c r="B370" s="5">
        <v>20</v>
      </c>
      <c r="C370" s="5">
        <v>17.5</v>
      </c>
      <c r="D370" s="7">
        <f t="shared" si="6"/>
        <v>0.17499999999999999</v>
      </c>
      <c r="E370" s="7">
        <v>1.3429092739071518</v>
      </c>
      <c r="F370" s="7">
        <v>6.7476439114920184E-2</v>
      </c>
      <c r="G370" s="7">
        <v>0.3066291486299364</v>
      </c>
      <c r="H370" s="7">
        <v>31.25</v>
      </c>
      <c r="I370" s="7">
        <v>5.6294218992271675E-3</v>
      </c>
      <c r="J370" s="15" t="s">
        <v>52</v>
      </c>
      <c r="K370" s="7" t="s">
        <v>48</v>
      </c>
      <c r="L370" s="5">
        <v>14</v>
      </c>
      <c r="M370" s="5">
        <v>1.9242805000000001</v>
      </c>
      <c r="N370" s="5"/>
      <c r="O370" s="7"/>
      <c r="P370" s="15"/>
    </row>
    <row r="371" spans="1:16" x14ac:dyDescent="0.3">
      <c r="A371" s="5">
        <v>0.6</v>
      </c>
      <c r="B371" s="5">
        <v>0.6</v>
      </c>
      <c r="C371" s="5">
        <v>17.5</v>
      </c>
      <c r="D371" s="7">
        <f t="shared" si="6"/>
        <v>0.17499999999999999</v>
      </c>
      <c r="E371" s="7">
        <v>0.44206517757424718</v>
      </c>
      <c r="F371" s="7">
        <v>6.115684282640462E-3</v>
      </c>
      <c r="G371" s="7">
        <v>0.14746911869966906</v>
      </c>
      <c r="H371" s="7">
        <v>3.2520532273541596</v>
      </c>
      <c r="I371" s="7">
        <v>2.2604066439298152E-3</v>
      </c>
      <c r="J371" s="15" t="s">
        <v>52</v>
      </c>
      <c r="K371" s="7" t="s">
        <v>48</v>
      </c>
      <c r="L371" s="5">
        <v>14</v>
      </c>
      <c r="M371" s="5">
        <v>8.6114999999999997E-2</v>
      </c>
      <c r="N371" s="5"/>
      <c r="O371" s="7"/>
      <c r="P371" s="15"/>
    </row>
    <row r="372" spans="1:16" x14ac:dyDescent="0.3">
      <c r="A372" s="5">
        <v>1</v>
      </c>
      <c r="B372" s="5">
        <v>1</v>
      </c>
      <c r="C372" s="5">
        <v>17.5</v>
      </c>
      <c r="D372" s="7">
        <f t="shared" si="6"/>
        <v>0.17499999999999999</v>
      </c>
      <c r="E372" s="7">
        <v>0.46452330817253712</v>
      </c>
      <c r="F372" s="7">
        <v>6.4066809941927851E-3</v>
      </c>
      <c r="G372" s="7">
        <v>0.17695139970634866</v>
      </c>
      <c r="H372" s="7">
        <v>3.8910503602155218</v>
      </c>
      <c r="I372" s="7">
        <v>2.8670057573533247E-3</v>
      </c>
      <c r="J372" s="15" t="s">
        <v>52</v>
      </c>
      <c r="K372" s="7" t="s">
        <v>48</v>
      </c>
      <c r="L372" s="5">
        <v>14</v>
      </c>
      <c r="M372" s="5">
        <v>0.22877</v>
      </c>
      <c r="N372" s="5"/>
      <c r="O372" s="7"/>
      <c r="P372" s="15"/>
    </row>
    <row r="373" spans="1:16" x14ac:dyDescent="0.3">
      <c r="A373" s="5">
        <v>30</v>
      </c>
      <c r="B373" s="5">
        <v>30</v>
      </c>
      <c r="C373" s="5">
        <v>17.5</v>
      </c>
      <c r="D373" s="7">
        <f t="shared" si="6"/>
        <v>0.17499999999999999</v>
      </c>
      <c r="E373" s="7">
        <v>2.551045329362057</v>
      </c>
      <c r="F373" s="7">
        <v>0.26672210121967427</v>
      </c>
      <c r="G373" s="7">
        <v>0.84265229458722035</v>
      </c>
      <c r="H373" s="7">
        <v>83.333333333333329</v>
      </c>
      <c r="I373" s="7">
        <v>2.2304909443590606E-2</v>
      </c>
      <c r="J373" s="15" t="s">
        <v>52</v>
      </c>
      <c r="K373" s="7" t="s">
        <v>48</v>
      </c>
      <c r="L373" s="5">
        <v>14</v>
      </c>
      <c r="M373" s="5">
        <v>7.7155500000000004</v>
      </c>
      <c r="N373" s="5"/>
      <c r="O373" s="7"/>
      <c r="P373" s="15"/>
    </row>
    <row r="374" spans="1:16" x14ac:dyDescent="0.3">
      <c r="A374" s="5">
        <v>15</v>
      </c>
      <c r="B374" s="5">
        <v>15</v>
      </c>
      <c r="C374" s="5">
        <v>17.5</v>
      </c>
      <c r="D374" s="7">
        <f t="shared" si="6"/>
        <v>0.17499999999999999</v>
      </c>
      <c r="E374" s="7">
        <v>1.2203874965103694</v>
      </c>
      <c r="F374" s="7">
        <v>7.4632352911374142E-2</v>
      </c>
      <c r="G374" s="7">
        <v>0.31833252368682663</v>
      </c>
      <c r="H374" s="7">
        <v>35.714285714285715</v>
      </c>
      <c r="I374" s="7">
        <v>6.1323498541732552E-3</v>
      </c>
      <c r="J374" s="15" t="s">
        <v>52</v>
      </c>
      <c r="K374" s="7" t="s">
        <v>48</v>
      </c>
      <c r="L374" s="5">
        <v>14</v>
      </c>
      <c r="M374" s="5">
        <v>2.1528749999999999</v>
      </c>
      <c r="N374" s="5"/>
      <c r="O374" s="7"/>
      <c r="P374" s="15"/>
    </row>
    <row r="375" spans="1:16" x14ac:dyDescent="0.3">
      <c r="A375" s="5">
        <v>30</v>
      </c>
      <c r="B375" s="5">
        <v>30</v>
      </c>
      <c r="C375" s="5">
        <v>17.5</v>
      </c>
      <c r="D375" s="7">
        <f t="shared" si="6"/>
        <v>0.17499999999999999</v>
      </c>
      <c r="E375" s="7">
        <v>1.9733824109069074</v>
      </c>
      <c r="F375" s="7">
        <v>0.2197668854673821</v>
      </c>
      <c r="G375" s="7">
        <v>0.55063920007954636</v>
      </c>
      <c r="H375" s="7">
        <v>83.333333333333314</v>
      </c>
      <c r="I375" s="7">
        <v>1.0083805222320739E-2</v>
      </c>
      <c r="J375" s="15" t="s">
        <v>52</v>
      </c>
      <c r="K375" s="7" t="s">
        <v>48</v>
      </c>
      <c r="L375" s="5">
        <v>14</v>
      </c>
      <c r="M375" s="5">
        <v>4.3057499999999997</v>
      </c>
      <c r="N375" s="5"/>
      <c r="O375" s="7"/>
      <c r="P375" s="15"/>
    </row>
    <row r="376" spans="1:16" x14ac:dyDescent="0.3">
      <c r="A376" s="5">
        <v>1</v>
      </c>
      <c r="B376" s="5">
        <v>1</v>
      </c>
      <c r="C376" s="5">
        <v>17.5</v>
      </c>
      <c r="D376" s="7">
        <f t="shared" si="6"/>
        <v>0.17499999999999999</v>
      </c>
      <c r="E376" s="7">
        <v>0.43603092200764471</v>
      </c>
      <c r="F376" s="7">
        <v>5.2182099817255512E-3</v>
      </c>
      <c r="G376" s="7">
        <v>0.17433780051049996</v>
      </c>
      <c r="H376" s="7">
        <v>3.1999863256859955</v>
      </c>
      <c r="I376" s="7">
        <v>1.9046566226190633E-3</v>
      </c>
      <c r="J376" s="15" t="s">
        <v>52</v>
      </c>
      <c r="K376" s="7" t="s">
        <v>48</v>
      </c>
      <c r="L376" s="5">
        <v>14</v>
      </c>
      <c r="M376" s="5">
        <v>9.7150000000000003E-4</v>
      </c>
      <c r="N376" s="5"/>
      <c r="O376" s="7"/>
      <c r="P376" s="15"/>
    </row>
    <row r="377" spans="1:16" x14ac:dyDescent="0.3">
      <c r="A377" s="5">
        <v>15</v>
      </c>
      <c r="B377" s="5">
        <v>15</v>
      </c>
      <c r="C377" s="5">
        <v>17.5</v>
      </c>
      <c r="D377" s="7">
        <f t="shared" si="6"/>
        <v>0.17499999999999999</v>
      </c>
      <c r="E377" s="7">
        <v>1.4506409587034712</v>
      </c>
      <c r="F377" s="7">
        <v>0.15382816228021701</v>
      </c>
      <c r="G377" s="7">
        <v>0.45724544972171077</v>
      </c>
      <c r="H377" s="7">
        <v>66.666666666666657</v>
      </c>
      <c r="I377" s="7">
        <v>9.3460638221749201E-3</v>
      </c>
      <c r="J377" s="15" t="s">
        <v>52</v>
      </c>
      <c r="K377" s="7" t="s">
        <v>48</v>
      </c>
      <c r="L377" s="5">
        <v>14</v>
      </c>
      <c r="M377" s="5">
        <v>3.4315500000000001</v>
      </c>
      <c r="N377" s="5"/>
      <c r="O377" s="7"/>
      <c r="P377" s="15"/>
    </row>
    <row r="378" spans="1:16" x14ac:dyDescent="0.3">
      <c r="A378" s="5">
        <v>10</v>
      </c>
      <c r="B378" s="5">
        <v>10</v>
      </c>
      <c r="C378" s="5">
        <v>17.5</v>
      </c>
      <c r="D378" s="7">
        <f t="shared" si="6"/>
        <v>0.17499999999999999</v>
      </c>
      <c r="E378" s="7">
        <v>0.84043969181122435</v>
      </c>
      <c r="F378" s="7">
        <v>2.4628000192410078E-2</v>
      </c>
      <c r="G378" s="7">
        <v>0.21070564470041631</v>
      </c>
      <c r="H378" s="7">
        <v>12.987012987012985</v>
      </c>
      <c r="I378" s="7">
        <v>4.1996095787924272E-3</v>
      </c>
      <c r="J378" s="15" t="s">
        <v>52</v>
      </c>
      <c r="K378" s="7" t="s">
        <v>48</v>
      </c>
      <c r="L378" s="5">
        <v>14</v>
      </c>
      <c r="M378" s="5">
        <v>0.96071949999999995</v>
      </c>
      <c r="N378" s="5"/>
      <c r="O378" s="7"/>
      <c r="P378" s="15"/>
    </row>
    <row r="379" spans="1:16" x14ac:dyDescent="0.3">
      <c r="A379" s="5">
        <v>5</v>
      </c>
      <c r="B379" s="5">
        <v>5</v>
      </c>
      <c r="C379" s="5">
        <v>17.5</v>
      </c>
      <c r="D379" s="7">
        <f t="shared" si="6"/>
        <v>0.17499999999999999</v>
      </c>
      <c r="E379" s="7">
        <v>0.73912400590390903</v>
      </c>
      <c r="F379" s="7">
        <v>3.0643821569133239E-2</v>
      </c>
      <c r="G379" s="7">
        <v>0.23445363362689309</v>
      </c>
      <c r="H379" s="7">
        <v>14.925373134328357</v>
      </c>
      <c r="I379" s="7">
        <v>5.1163639829975432E-3</v>
      </c>
      <c r="J379" s="15" t="s">
        <v>52</v>
      </c>
      <c r="K379" s="7" t="s">
        <v>48</v>
      </c>
      <c r="L379" s="5">
        <v>14</v>
      </c>
      <c r="M379" s="5">
        <v>1.14385</v>
      </c>
      <c r="N379" s="5"/>
      <c r="O379" s="7"/>
      <c r="P379" s="15"/>
    </row>
    <row r="380" spans="1:16" x14ac:dyDescent="0.3">
      <c r="A380" s="5">
        <v>20</v>
      </c>
      <c r="B380" s="5">
        <v>20</v>
      </c>
      <c r="C380" s="5">
        <v>17.5</v>
      </c>
      <c r="D380" s="7">
        <f t="shared" si="6"/>
        <v>0.17499999999999999</v>
      </c>
      <c r="E380" s="7">
        <v>1.7898213811082424</v>
      </c>
      <c r="F380" s="7">
        <v>0.25821100585995749</v>
      </c>
      <c r="G380" s="7">
        <v>0.60643342318433291</v>
      </c>
      <c r="H380" s="7">
        <v>90.909090909090921</v>
      </c>
      <c r="I380" s="7">
        <v>1.120599475265302E-2</v>
      </c>
      <c r="J380" s="15" t="s">
        <v>52</v>
      </c>
      <c r="K380" s="7" t="s">
        <v>48</v>
      </c>
      <c r="L380" s="5">
        <v>14</v>
      </c>
      <c r="M380" s="5">
        <v>5.1436999999999999</v>
      </c>
      <c r="N380" s="5"/>
      <c r="O380" s="7"/>
      <c r="P380" s="15"/>
    </row>
    <row r="381" spans="1:16" x14ac:dyDescent="0.3">
      <c r="A381" s="5">
        <v>0.6</v>
      </c>
      <c r="B381" s="5">
        <v>0.6</v>
      </c>
      <c r="C381" s="5">
        <v>17.5</v>
      </c>
      <c r="D381" s="7">
        <f t="shared" si="6"/>
        <v>0.17499999999999999</v>
      </c>
      <c r="E381" s="7">
        <v>0.43415958926131243</v>
      </c>
      <c r="F381" s="7">
        <v>6.5076841962306581E-3</v>
      </c>
      <c r="G381" s="7">
        <v>0.17442487575714727</v>
      </c>
      <c r="H381" s="7">
        <v>3.853565805581554</v>
      </c>
      <c r="I381" s="7">
        <v>3.0074465226241666E-3</v>
      </c>
      <c r="J381" s="15" t="s">
        <v>52</v>
      </c>
      <c r="K381" s="7" t="s">
        <v>48</v>
      </c>
      <c r="L381" s="5">
        <v>14</v>
      </c>
      <c r="M381" s="5">
        <v>0.137262</v>
      </c>
      <c r="N381" s="5"/>
      <c r="O381" s="7"/>
      <c r="P381" s="15"/>
    </row>
    <row r="382" spans="1:16" x14ac:dyDescent="0.3">
      <c r="A382" s="5">
        <v>5</v>
      </c>
      <c r="B382" s="5">
        <v>5</v>
      </c>
      <c r="C382" s="5">
        <v>17.5</v>
      </c>
      <c r="D382" s="7">
        <f t="shared" si="6"/>
        <v>0.17499999999999999</v>
      </c>
      <c r="E382" s="7">
        <v>0.62504419725079075</v>
      </c>
      <c r="F382" s="7">
        <v>1.5798281640537384E-2</v>
      </c>
      <c r="G382" s="7">
        <v>0.18775207947864159</v>
      </c>
      <c r="H382" s="7">
        <v>9.0293301490829538</v>
      </c>
      <c r="I382" s="7">
        <v>3.0171844994496648E-3</v>
      </c>
      <c r="J382" s="15" t="s">
        <v>52</v>
      </c>
      <c r="K382" s="7" t="s">
        <v>48</v>
      </c>
      <c r="L382" s="5">
        <v>14</v>
      </c>
      <c r="M382" s="5">
        <v>0.71762499999999996</v>
      </c>
      <c r="N382" s="5"/>
      <c r="O382" s="7"/>
      <c r="P382" s="15"/>
    </row>
    <row r="383" spans="1:16" x14ac:dyDescent="0.3">
      <c r="A383" s="5">
        <v>1</v>
      </c>
      <c r="B383" s="5">
        <v>1</v>
      </c>
      <c r="C383" s="5">
        <v>17.5</v>
      </c>
      <c r="D383" s="7">
        <f t="shared" si="6"/>
        <v>0.17499999999999999</v>
      </c>
      <c r="E383" s="7">
        <v>0.45251977464223619</v>
      </c>
      <c r="F383" s="7">
        <v>5.050610940880486E-3</v>
      </c>
      <c r="G383" s="7">
        <v>0.15380488296954842</v>
      </c>
      <c r="H383" s="7">
        <v>4.4052868815421995</v>
      </c>
      <c r="I383" s="7">
        <v>2.4929952836262158E-3</v>
      </c>
      <c r="J383" s="15" t="s">
        <v>52</v>
      </c>
      <c r="K383" s="7" t="s">
        <v>48</v>
      </c>
      <c r="L383" s="5">
        <v>14</v>
      </c>
      <c r="M383" s="5">
        <v>0.257185</v>
      </c>
      <c r="N383" s="5"/>
      <c r="O383" s="7"/>
      <c r="P383" s="15"/>
    </row>
    <row r="384" spans="1:16" x14ac:dyDescent="0.3">
      <c r="A384" s="5">
        <v>30</v>
      </c>
      <c r="B384" s="5">
        <v>30</v>
      </c>
      <c r="C384" s="5">
        <v>17.5</v>
      </c>
      <c r="D384" s="7">
        <f t="shared" si="6"/>
        <v>0.17499999999999999</v>
      </c>
      <c r="E384" s="7">
        <v>1.7999996591383949</v>
      </c>
      <c r="F384" s="7">
        <v>0.13758680256754541</v>
      </c>
      <c r="G384" s="7">
        <v>0.38513401040187567</v>
      </c>
      <c r="H384" s="7">
        <v>55.55555555555555</v>
      </c>
      <c r="I384" s="7">
        <v>7.06747573404614E-3</v>
      </c>
      <c r="J384" s="15" t="s">
        <v>52</v>
      </c>
      <c r="K384" s="7" t="s">
        <v>48</v>
      </c>
      <c r="L384" s="5">
        <v>14</v>
      </c>
      <c r="M384" s="5">
        <v>2.8849999999999998</v>
      </c>
      <c r="N384" s="5"/>
      <c r="O384" s="7"/>
      <c r="P384" s="15"/>
    </row>
    <row r="385" spans="1:16" x14ac:dyDescent="0.3">
      <c r="A385" s="5">
        <v>10</v>
      </c>
      <c r="B385" s="5">
        <v>10</v>
      </c>
      <c r="C385" s="5">
        <v>17.5</v>
      </c>
      <c r="D385" s="7">
        <f t="shared" si="6"/>
        <v>0.17499999999999999</v>
      </c>
      <c r="E385" s="7">
        <v>0.89535900844139493</v>
      </c>
      <c r="F385" s="7">
        <v>4.7321070142953434E-2</v>
      </c>
      <c r="G385" s="7">
        <v>0.22894307873281472</v>
      </c>
      <c r="H385" s="7">
        <v>21.276595744680854</v>
      </c>
      <c r="I385" s="7">
        <v>4.8217358112792839E-3</v>
      </c>
      <c r="J385" s="15" t="s">
        <v>52</v>
      </c>
      <c r="K385" s="7" t="s">
        <v>48</v>
      </c>
      <c r="L385" s="5">
        <v>14</v>
      </c>
      <c r="M385" s="5">
        <v>1.4352499999999999</v>
      </c>
      <c r="N385" s="5"/>
      <c r="O385" s="7"/>
      <c r="P385" s="15"/>
    </row>
    <row r="386" spans="1:16" x14ac:dyDescent="0.3">
      <c r="A386" s="5">
        <v>0</v>
      </c>
      <c r="B386" s="5">
        <v>0.05</v>
      </c>
      <c r="C386" s="5">
        <v>17.5</v>
      </c>
      <c r="D386" s="7">
        <f t="shared" si="6"/>
        <v>0.17499999999999999</v>
      </c>
      <c r="E386" s="7">
        <v>0.35155542289153313</v>
      </c>
      <c r="F386" s="7">
        <v>1.1412715808915752E-2</v>
      </c>
      <c r="G386" s="7">
        <v>0.14646745893213076</v>
      </c>
      <c r="H386" s="7">
        <v>3.8684715729077976</v>
      </c>
      <c r="I386" s="7">
        <v>1.0436905185455883E-4</v>
      </c>
      <c r="J386" s="15" t="s">
        <v>26</v>
      </c>
      <c r="K386" s="7" t="s">
        <v>47</v>
      </c>
      <c r="L386" s="5">
        <v>15</v>
      </c>
      <c r="M386" s="5">
        <f>B386</f>
        <v>0.05</v>
      </c>
      <c r="N386" s="5" t="s">
        <v>55</v>
      </c>
      <c r="O386" s="16" t="s">
        <v>56</v>
      </c>
      <c r="P386" s="15">
        <f>B386</f>
        <v>0.05</v>
      </c>
    </row>
    <row r="387" spans="1:16" x14ac:dyDescent="0.3">
      <c r="A387" s="5">
        <v>0</v>
      </c>
      <c r="B387" s="5">
        <v>0.15</v>
      </c>
      <c r="C387" s="5">
        <v>25</v>
      </c>
      <c r="D387" s="7">
        <f t="shared" si="6"/>
        <v>0.25</v>
      </c>
      <c r="E387" s="7">
        <v>0.56389223427928414</v>
      </c>
      <c r="F387" s="7">
        <v>1.770821027981978E-2</v>
      </c>
      <c r="G387" s="7">
        <v>0.22790204696862415</v>
      </c>
      <c r="H387" s="7">
        <v>6.5146392562476381</v>
      </c>
      <c r="I387" s="7">
        <v>8.4032013137105843E-4</v>
      </c>
      <c r="J387" s="15" t="s">
        <v>26</v>
      </c>
      <c r="K387" s="7" t="s">
        <v>47</v>
      </c>
      <c r="L387" s="5">
        <v>15</v>
      </c>
      <c r="M387" s="5">
        <f>B387</f>
        <v>0.15</v>
      </c>
      <c r="N387" s="5"/>
      <c r="O387" s="7"/>
      <c r="P387" s="15">
        <f>B387</f>
        <v>0.15</v>
      </c>
    </row>
    <row r="388" spans="1:16" x14ac:dyDescent="0.3">
      <c r="A388" s="5">
        <v>0</v>
      </c>
      <c r="B388" s="5">
        <v>1</v>
      </c>
      <c r="C388" s="5">
        <v>10</v>
      </c>
      <c r="D388" s="7">
        <f t="shared" si="6"/>
        <v>0.1</v>
      </c>
      <c r="E388" s="7">
        <v>7.3427673110124774</v>
      </c>
      <c r="F388" s="7">
        <v>5.0800149499620181E-2</v>
      </c>
      <c r="G388" s="7">
        <v>0.20171370459736382</v>
      </c>
      <c r="H388" s="7">
        <v>32.258064516129032</v>
      </c>
      <c r="I388" s="7">
        <v>1.2437637542175028E-3</v>
      </c>
      <c r="J388" s="15" t="s">
        <v>26</v>
      </c>
      <c r="K388" s="7" t="s">
        <v>47</v>
      </c>
      <c r="L388" s="5">
        <v>15</v>
      </c>
      <c r="M388" s="5">
        <f>B388</f>
        <v>1</v>
      </c>
      <c r="N388" s="5"/>
      <c r="O388" s="7"/>
      <c r="P388" s="15">
        <f>B388</f>
        <v>1</v>
      </c>
    </row>
    <row r="389" spans="1:16" x14ac:dyDescent="0.3">
      <c r="A389" s="5">
        <v>0</v>
      </c>
      <c r="B389" s="5">
        <v>0.15</v>
      </c>
      <c r="C389" s="5">
        <v>17.5</v>
      </c>
      <c r="D389" s="7">
        <f t="shared" si="6"/>
        <v>0.17499999999999999</v>
      </c>
      <c r="E389" s="7">
        <v>0.52140993353378307</v>
      </c>
      <c r="F389" s="7">
        <v>1.5135484730022061E-2</v>
      </c>
      <c r="G389" s="7">
        <v>0.12488829118911071</v>
      </c>
      <c r="H389" s="7">
        <v>6.2696019253209956</v>
      </c>
      <c r="I389" s="7">
        <v>6.8431952548447979E-4</v>
      </c>
      <c r="J389" s="15" t="s">
        <v>26</v>
      </c>
      <c r="K389" s="7" t="s">
        <v>47</v>
      </c>
      <c r="L389" s="5">
        <v>15</v>
      </c>
      <c r="M389" s="5">
        <f>B389</f>
        <v>0.15</v>
      </c>
      <c r="N389" s="5"/>
      <c r="O389" s="7"/>
      <c r="P389" s="15">
        <f>B389</f>
        <v>0.15</v>
      </c>
    </row>
    <row r="390" spans="1:16" x14ac:dyDescent="0.3">
      <c r="A390" s="5">
        <v>0</v>
      </c>
      <c r="B390" s="5">
        <v>0</v>
      </c>
      <c r="C390" s="5">
        <v>10</v>
      </c>
      <c r="D390" s="7">
        <f t="shared" si="6"/>
        <v>0.1</v>
      </c>
      <c r="E390" s="7">
        <v>0.30498074792067892</v>
      </c>
      <c r="F390" s="7">
        <v>1.2973451427412715E-2</v>
      </c>
      <c r="G390" s="7">
        <v>0.10664739962142622</v>
      </c>
      <c r="H390" s="7">
        <v>2.9196944566261327</v>
      </c>
      <c r="I390" s="7">
        <v>3.448290761541746E-5</v>
      </c>
      <c r="J390" s="15" t="s">
        <v>26</v>
      </c>
      <c r="K390" s="7" t="s">
        <v>47</v>
      </c>
      <c r="L390" s="5">
        <v>15</v>
      </c>
      <c r="M390" s="5">
        <f>B390</f>
        <v>0</v>
      </c>
      <c r="N390" s="5"/>
      <c r="O390" s="7"/>
      <c r="P390" s="15">
        <f>B390</f>
        <v>0</v>
      </c>
    </row>
    <row r="391" spans="1:16" x14ac:dyDescent="0.3">
      <c r="A391" s="5">
        <v>0</v>
      </c>
      <c r="B391" s="5">
        <v>0.3</v>
      </c>
      <c r="C391" s="5">
        <v>10</v>
      </c>
      <c r="D391" s="7">
        <f t="shared" si="6"/>
        <v>0.1</v>
      </c>
      <c r="E391" s="7">
        <v>0.77858437805994185</v>
      </c>
      <c r="F391" s="7">
        <v>1.5085828274588139E-2</v>
      </c>
      <c r="G391" s="7">
        <v>0.11558526141890213</v>
      </c>
      <c r="H391" s="7">
        <v>8.1633345391380061</v>
      </c>
      <c r="I391" s="7">
        <v>1.0276828394881199E-3</v>
      </c>
      <c r="J391" s="15" t="s">
        <v>26</v>
      </c>
      <c r="K391" s="7" t="s">
        <v>47</v>
      </c>
      <c r="L391" s="5">
        <v>15</v>
      </c>
      <c r="M391" s="5">
        <f>B391</f>
        <v>0.3</v>
      </c>
      <c r="N391" s="5"/>
      <c r="O391" s="7"/>
      <c r="P391" s="15">
        <f>B391</f>
        <v>0.3</v>
      </c>
    </row>
    <row r="392" spans="1:16" x14ac:dyDescent="0.3">
      <c r="A392" s="5">
        <v>0</v>
      </c>
      <c r="B392" s="5">
        <v>1</v>
      </c>
      <c r="C392" s="5">
        <v>0</v>
      </c>
      <c r="D392" s="7">
        <f t="shared" si="6"/>
        <v>0</v>
      </c>
      <c r="E392" s="7">
        <v>10</v>
      </c>
      <c r="F392" s="7">
        <v>5.9994387790655287E-2</v>
      </c>
      <c r="G392" s="7">
        <v>0.16075440545055375</v>
      </c>
      <c r="H392" s="7">
        <v>66.666666666666671</v>
      </c>
      <c r="I392" s="7">
        <v>2.7725742861792746E-3</v>
      </c>
      <c r="J392" s="15" t="s">
        <v>26</v>
      </c>
      <c r="K392" s="7" t="s">
        <v>47</v>
      </c>
      <c r="L392" s="5">
        <v>15</v>
      </c>
      <c r="M392" s="5">
        <f>B392</f>
        <v>1</v>
      </c>
      <c r="N392" s="5"/>
      <c r="O392" s="7"/>
      <c r="P392" s="15">
        <f>B392</f>
        <v>1</v>
      </c>
    </row>
    <row r="393" spans="1:16" x14ac:dyDescent="0.3">
      <c r="A393" s="5">
        <v>0</v>
      </c>
      <c r="B393" s="5">
        <v>0</v>
      </c>
      <c r="C393" s="5">
        <v>17.5</v>
      </c>
      <c r="D393" s="7">
        <f t="shared" si="6"/>
        <v>0.17499999999999999</v>
      </c>
      <c r="E393" s="7">
        <v>0.35256951799907005</v>
      </c>
      <c r="F393" s="7">
        <v>1.9878068994044682E-2</v>
      </c>
      <c r="G393" s="7">
        <v>0.21885723496735898</v>
      </c>
      <c r="H393" s="7">
        <v>4.5766616523954244</v>
      </c>
      <c r="I393" s="7">
        <v>3.367626291681039E-4</v>
      </c>
      <c r="J393" s="15" t="s">
        <v>26</v>
      </c>
      <c r="K393" s="7" t="s">
        <v>47</v>
      </c>
      <c r="L393" s="5">
        <v>15</v>
      </c>
      <c r="M393" s="5">
        <f>B393</f>
        <v>0</v>
      </c>
      <c r="N393" s="5"/>
      <c r="O393" s="7"/>
      <c r="P393" s="15">
        <f>B393</f>
        <v>0</v>
      </c>
    </row>
    <row r="394" spans="1:16" x14ac:dyDescent="0.3">
      <c r="A394" s="5">
        <v>0</v>
      </c>
      <c r="B394" s="5">
        <v>0.05</v>
      </c>
      <c r="C394" s="5">
        <v>0</v>
      </c>
      <c r="D394" s="7">
        <f t="shared" si="6"/>
        <v>0</v>
      </c>
      <c r="E394" s="7">
        <v>0.33323268609686946</v>
      </c>
      <c r="F394" s="7">
        <v>2.2473715777654858E-3</v>
      </c>
      <c r="G394" s="7">
        <v>2.0201625095729425E-2</v>
      </c>
      <c r="H394" s="7">
        <v>2.2857193722581055</v>
      </c>
      <c r="I394" s="7">
        <v>1.8785104134278613E-4</v>
      </c>
      <c r="J394" s="15" t="s">
        <v>26</v>
      </c>
      <c r="K394" s="7" t="s">
        <v>47</v>
      </c>
      <c r="L394" s="5">
        <v>15</v>
      </c>
      <c r="M394" s="5">
        <f>B394</f>
        <v>0.05</v>
      </c>
      <c r="N394" s="5"/>
      <c r="O394" s="7"/>
      <c r="P394" s="15">
        <f>B394</f>
        <v>0.05</v>
      </c>
    </row>
    <row r="395" spans="1:16" x14ac:dyDescent="0.3">
      <c r="A395" s="5">
        <v>0</v>
      </c>
      <c r="B395" s="5">
        <v>0.25</v>
      </c>
      <c r="C395" s="5">
        <v>25</v>
      </c>
      <c r="D395" s="7">
        <f t="shared" si="6"/>
        <v>0.25</v>
      </c>
      <c r="E395" s="7">
        <v>0.68713404635352815</v>
      </c>
      <c r="F395" s="7">
        <v>1.9205041681720915E-2</v>
      </c>
      <c r="G395" s="7">
        <v>0.22324596208992731</v>
      </c>
      <c r="H395" s="7">
        <v>7.1174343905602671</v>
      </c>
      <c r="I395" s="7">
        <v>9.364886729338745E-4</v>
      </c>
      <c r="J395" s="15" t="s">
        <v>26</v>
      </c>
      <c r="K395" s="7" t="s">
        <v>47</v>
      </c>
      <c r="L395" s="5">
        <v>15</v>
      </c>
      <c r="M395" s="5">
        <f>B395</f>
        <v>0.25</v>
      </c>
      <c r="N395" s="5"/>
      <c r="O395" s="7"/>
      <c r="P395" s="15">
        <f>B395</f>
        <v>0.25</v>
      </c>
    </row>
    <row r="396" spans="1:16" x14ac:dyDescent="0.3">
      <c r="A396" s="5">
        <v>0</v>
      </c>
      <c r="B396" s="5">
        <v>1</v>
      </c>
      <c r="C396" s="5">
        <v>25</v>
      </c>
      <c r="D396" s="7">
        <f t="shared" si="6"/>
        <v>0.25</v>
      </c>
      <c r="E396" s="7">
        <v>6.2613126422802079</v>
      </c>
      <c r="F396" s="7">
        <v>8.7740719565592068E-2</v>
      </c>
      <c r="G396" s="7">
        <v>0.31587440899453179</v>
      </c>
      <c r="H396" s="7">
        <v>25.641025641025642</v>
      </c>
      <c r="I396" s="7">
        <v>-3.2341348264114389E-3</v>
      </c>
      <c r="J396" s="15" t="s">
        <v>26</v>
      </c>
      <c r="K396" s="7" t="s">
        <v>47</v>
      </c>
      <c r="L396" s="5">
        <v>15</v>
      </c>
      <c r="M396" s="5">
        <f>B396</f>
        <v>1</v>
      </c>
      <c r="N396" s="5"/>
      <c r="O396" s="7"/>
      <c r="P396" s="15">
        <f>B396</f>
        <v>1</v>
      </c>
    </row>
    <row r="397" spans="1:16" x14ac:dyDescent="0.3">
      <c r="A397" s="5">
        <v>0</v>
      </c>
      <c r="B397" s="5">
        <v>0.15</v>
      </c>
      <c r="C397" s="5">
        <v>0</v>
      </c>
      <c r="D397" s="7">
        <f t="shared" si="6"/>
        <v>0</v>
      </c>
      <c r="E397" s="7">
        <v>0.4810529539989391</v>
      </c>
      <c r="F397" s="7">
        <v>2.2186847957258128E-3</v>
      </c>
      <c r="G397" s="7">
        <v>6.9626947834003361E-2</v>
      </c>
      <c r="H397" s="7">
        <v>3.7807183761429033</v>
      </c>
      <c r="I397" s="7">
        <v>7.0759001402593245E-4</v>
      </c>
      <c r="J397" s="15" t="s">
        <v>26</v>
      </c>
      <c r="K397" s="7" t="s">
        <v>47</v>
      </c>
      <c r="L397" s="5">
        <v>15</v>
      </c>
      <c r="M397" s="5">
        <f>B397</f>
        <v>0.15</v>
      </c>
      <c r="N397" s="5"/>
      <c r="O397" s="7"/>
      <c r="P397" s="15">
        <f>B397</f>
        <v>0.15</v>
      </c>
    </row>
    <row r="398" spans="1:16" x14ac:dyDescent="0.3">
      <c r="A398" s="5">
        <v>0</v>
      </c>
      <c r="B398" s="5">
        <v>0.6</v>
      </c>
      <c r="C398" s="5">
        <v>17.5</v>
      </c>
      <c r="D398" s="7">
        <f t="shared" si="6"/>
        <v>0.17499999999999999</v>
      </c>
      <c r="E398" s="7">
        <v>2.0005197579721776</v>
      </c>
      <c r="F398" s="7">
        <v>2.9558031204543186E-2</v>
      </c>
      <c r="G398" s="7">
        <v>0.22725808133028513</v>
      </c>
      <c r="H398" s="7">
        <v>14.492753623188404</v>
      </c>
      <c r="I398" s="7">
        <v>2.5937494202162639E-3</v>
      </c>
      <c r="J398" s="15" t="s">
        <v>26</v>
      </c>
      <c r="K398" s="7" t="s">
        <v>47</v>
      </c>
      <c r="L398" s="5">
        <v>15</v>
      </c>
      <c r="M398" s="5">
        <f>B398</f>
        <v>0.6</v>
      </c>
      <c r="N398" s="5"/>
      <c r="O398" s="7"/>
      <c r="P398" s="15">
        <f>B398</f>
        <v>0.6</v>
      </c>
    </row>
    <row r="399" spans="1:16" x14ac:dyDescent="0.3">
      <c r="A399" s="5">
        <v>0</v>
      </c>
      <c r="B399" s="5">
        <v>0.25</v>
      </c>
      <c r="C399" s="5">
        <v>10</v>
      </c>
      <c r="D399" s="7">
        <f t="shared" si="6"/>
        <v>0.1</v>
      </c>
      <c r="E399" s="7">
        <v>0.64471722841102863</v>
      </c>
      <c r="F399" s="7">
        <v>1.2574858853558812E-2</v>
      </c>
      <c r="G399" s="7">
        <v>0.11858868883265727</v>
      </c>
      <c r="H399" s="7">
        <v>6.4724999807287036</v>
      </c>
      <c r="I399" s="7">
        <v>8.5139155777013559E-4</v>
      </c>
      <c r="J399" s="15" t="s">
        <v>26</v>
      </c>
      <c r="K399" s="7" t="s">
        <v>47</v>
      </c>
      <c r="L399" s="5">
        <v>15</v>
      </c>
      <c r="M399" s="5">
        <f>B399</f>
        <v>0.25</v>
      </c>
      <c r="N399" s="5"/>
      <c r="O399" s="7"/>
      <c r="P399" s="15">
        <f>B399</f>
        <v>0.25</v>
      </c>
    </row>
    <row r="400" spans="1:16" x14ac:dyDescent="0.3">
      <c r="A400" s="5">
        <v>0</v>
      </c>
      <c r="B400" s="5">
        <v>0.3</v>
      </c>
      <c r="C400" s="5">
        <v>17.5</v>
      </c>
      <c r="D400" s="7">
        <f t="shared" si="6"/>
        <v>0.17499999999999999</v>
      </c>
      <c r="E400" s="7">
        <v>0.79689217702555948</v>
      </c>
      <c r="F400" s="7">
        <v>2.7471341889216787E-2</v>
      </c>
      <c r="G400" s="7">
        <v>0.20683366455092045</v>
      </c>
      <c r="H400" s="7">
        <v>8.0321402283186476</v>
      </c>
      <c r="I400" s="7">
        <v>1.0266986332820374E-3</v>
      </c>
      <c r="J400" s="15" t="s">
        <v>26</v>
      </c>
      <c r="K400" s="7" t="s">
        <v>47</v>
      </c>
      <c r="L400" s="5">
        <v>15</v>
      </c>
      <c r="M400" s="5">
        <f>B400</f>
        <v>0.3</v>
      </c>
      <c r="N400" s="5"/>
      <c r="O400" s="7"/>
      <c r="P400" s="15">
        <f>B400</f>
        <v>0.3</v>
      </c>
    </row>
    <row r="401" spans="1:16" x14ac:dyDescent="0.3">
      <c r="A401" s="5">
        <v>0</v>
      </c>
      <c r="B401" s="5">
        <v>0.6</v>
      </c>
      <c r="C401" s="5">
        <v>0</v>
      </c>
      <c r="D401" s="7">
        <f t="shared" si="6"/>
        <v>0</v>
      </c>
      <c r="E401" s="7">
        <v>5.5710638188570956</v>
      </c>
      <c r="F401" s="7">
        <v>1.5469684520778661E-2</v>
      </c>
      <c r="G401" s="7">
        <v>8.2041537710910384E-2</v>
      </c>
      <c r="H401" s="7">
        <v>17.857142857142854</v>
      </c>
      <c r="I401" s="7">
        <v>4.5460297477106781E-3</v>
      </c>
      <c r="J401" s="15" t="s">
        <v>26</v>
      </c>
      <c r="K401" s="7" t="s">
        <v>47</v>
      </c>
      <c r="L401" s="5">
        <v>15</v>
      </c>
      <c r="M401" s="5">
        <f>B401</f>
        <v>0.6</v>
      </c>
      <c r="N401" s="5"/>
      <c r="O401" s="7"/>
      <c r="P401" s="15">
        <f>B401</f>
        <v>0.6</v>
      </c>
    </row>
    <row r="402" spans="1:16" x14ac:dyDescent="0.3">
      <c r="A402" s="5">
        <v>0</v>
      </c>
      <c r="B402" s="5">
        <v>0</v>
      </c>
      <c r="C402" s="5">
        <v>25</v>
      </c>
      <c r="D402" s="7">
        <f t="shared" si="6"/>
        <v>0.25</v>
      </c>
      <c r="E402" s="7">
        <v>0.36543474614954391</v>
      </c>
      <c r="F402" s="7">
        <v>2.2421623950928393E-2</v>
      </c>
      <c r="G402" s="7">
        <v>0.22270302392362007</v>
      </c>
      <c r="H402" s="7">
        <v>4.6838417697453281</v>
      </c>
      <c r="I402" s="7">
        <v>7.9840478983634819E-4</v>
      </c>
      <c r="J402" s="15" t="s">
        <v>26</v>
      </c>
      <c r="K402" s="7" t="s">
        <v>47</v>
      </c>
      <c r="L402" s="5">
        <v>15</v>
      </c>
      <c r="M402" s="5">
        <f>B402</f>
        <v>0</v>
      </c>
      <c r="N402" s="5"/>
      <c r="O402" s="7"/>
      <c r="P402" s="15">
        <f>B402</f>
        <v>0</v>
      </c>
    </row>
    <row r="403" spans="1:16" x14ac:dyDescent="0.3">
      <c r="A403" s="5">
        <v>0</v>
      </c>
      <c r="B403" s="5">
        <v>0.05</v>
      </c>
      <c r="C403" s="5">
        <v>10</v>
      </c>
      <c r="D403" s="7">
        <f t="shared" si="6"/>
        <v>0.1</v>
      </c>
      <c r="E403" s="7">
        <v>0.33201804212250274</v>
      </c>
      <c r="F403" s="7">
        <v>9.6468472717503653E-3</v>
      </c>
      <c r="G403" s="7">
        <v>9.5639760683189579E-2</v>
      </c>
      <c r="H403" s="7">
        <v>3.4071555297260261</v>
      </c>
      <c r="I403" s="7">
        <v>3.0955937158420356E-4</v>
      </c>
      <c r="J403" s="15" t="s">
        <v>26</v>
      </c>
      <c r="K403" s="7" t="s">
        <v>47</v>
      </c>
      <c r="L403" s="5">
        <v>15</v>
      </c>
      <c r="M403" s="5">
        <f>B403</f>
        <v>0.05</v>
      </c>
      <c r="N403" s="5"/>
      <c r="O403" s="7"/>
      <c r="P403" s="15">
        <f>B403</f>
        <v>0.05</v>
      </c>
    </row>
    <row r="404" spans="1:16" x14ac:dyDescent="0.3">
      <c r="A404" s="5">
        <v>0</v>
      </c>
      <c r="B404" s="5">
        <v>0.3</v>
      </c>
      <c r="C404" s="5">
        <v>25</v>
      </c>
      <c r="D404" s="7">
        <f t="shared" si="6"/>
        <v>0.25</v>
      </c>
      <c r="E404" s="7">
        <v>0.83346875347318028</v>
      </c>
      <c r="F404" s="7">
        <v>2.9769613306656586E-2</v>
      </c>
      <c r="G404" s="7">
        <v>0.24685532490732132</v>
      </c>
      <c r="H404" s="7">
        <v>7.8431171526496524</v>
      </c>
      <c r="I404" s="7">
        <v>1.19752644883361E-3</v>
      </c>
      <c r="J404" s="15" t="s">
        <v>26</v>
      </c>
      <c r="K404" s="7" t="s">
        <v>47</v>
      </c>
      <c r="L404" s="5">
        <v>15</v>
      </c>
      <c r="M404" s="5">
        <f>B404</f>
        <v>0.3</v>
      </c>
      <c r="N404" s="5"/>
      <c r="O404" s="7"/>
      <c r="P404" s="15">
        <f>B404</f>
        <v>0.3</v>
      </c>
    </row>
    <row r="405" spans="1:16" x14ac:dyDescent="0.3">
      <c r="A405" s="5">
        <v>0</v>
      </c>
      <c r="B405" s="5">
        <v>0.6</v>
      </c>
      <c r="C405" s="5">
        <v>10</v>
      </c>
      <c r="D405" s="7">
        <f t="shared" si="6"/>
        <v>0.1</v>
      </c>
      <c r="E405" s="7">
        <v>2.0385845019861262</v>
      </c>
      <c r="F405" s="7">
        <v>2.4181852754671808E-2</v>
      </c>
      <c r="G405" s="7">
        <v>0.16021174883648315</v>
      </c>
      <c r="H405" s="7">
        <v>15.15151515151515</v>
      </c>
      <c r="I405" s="7">
        <v>2.145024392324564E-3</v>
      </c>
      <c r="J405" s="15" t="s">
        <v>26</v>
      </c>
      <c r="K405" s="7" t="s">
        <v>47</v>
      </c>
      <c r="L405" s="5">
        <v>15</v>
      </c>
      <c r="M405" s="5">
        <f>B405</f>
        <v>0.6</v>
      </c>
      <c r="N405" s="5"/>
      <c r="O405" s="7"/>
      <c r="P405" s="15">
        <f>B405</f>
        <v>0.6</v>
      </c>
    </row>
    <row r="406" spans="1:16" x14ac:dyDescent="0.3">
      <c r="A406" s="5">
        <v>0</v>
      </c>
      <c r="B406" s="5">
        <v>1</v>
      </c>
      <c r="C406" s="5">
        <v>17.5</v>
      </c>
      <c r="D406" s="7">
        <f t="shared" si="6"/>
        <v>0.17499999999999999</v>
      </c>
      <c r="E406" s="7">
        <v>6.2418275311522615</v>
      </c>
      <c r="F406" s="7">
        <v>6.1880837751615743E-2</v>
      </c>
      <c r="G406" s="7">
        <v>0.27313751208203263</v>
      </c>
      <c r="H406" s="7">
        <v>26.315789473684212</v>
      </c>
      <c r="I406" s="7">
        <v>-6.2362716278718811E-4</v>
      </c>
      <c r="J406" s="15" t="s">
        <v>26</v>
      </c>
      <c r="K406" s="7" t="s">
        <v>47</v>
      </c>
      <c r="L406" s="5">
        <v>15</v>
      </c>
      <c r="M406" s="5">
        <f>B406</f>
        <v>1</v>
      </c>
      <c r="N406" s="5"/>
      <c r="O406" s="7"/>
      <c r="P406" s="15">
        <f>B406</f>
        <v>1</v>
      </c>
    </row>
    <row r="407" spans="1:16" x14ac:dyDescent="0.3">
      <c r="A407" s="5">
        <v>0</v>
      </c>
      <c r="B407" s="5">
        <v>0.3</v>
      </c>
      <c r="C407" s="5">
        <v>0</v>
      </c>
      <c r="D407" s="7">
        <f t="shared" si="6"/>
        <v>0</v>
      </c>
      <c r="E407" s="7">
        <v>1.228081296143229</v>
      </c>
      <c r="F407" s="7">
        <v>4.7811109967761225E-3</v>
      </c>
      <c r="G407" s="7">
        <v>-1.7242103976615741E-2</v>
      </c>
      <c r="H407" s="7">
        <v>5.5710288632871405</v>
      </c>
      <c r="I407" s="7">
        <v>1.122820211858E-3</v>
      </c>
      <c r="J407" s="15" t="s">
        <v>26</v>
      </c>
      <c r="K407" s="7" t="s">
        <v>47</v>
      </c>
      <c r="L407" s="5">
        <v>15</v>
      </c>
      <c r="M407" s="5">
        <f>B407</f>
        <v>0.3</v>
      </c>
      <c r="N407" s="5"/>
      <c r="O407" s="7"/>
      <c r="P407" s="15">
        <f>B407</f>
        <v>0.3</v>
      </c>
    </row>
    <row r="408" spans="1:16" x14ac:dyDescent="0.3">
      <c r="A408" s="5">
        <v>0</v>
      </c>
      <c r="B408" s="5">
        <v>0.25</v>
      </c>
      <c r="C408" s="5">
        <v>0</v>
      </c>
      <c r="D408" s="7">
        <f t="shared" si="6"/>
        <v>0</v>
      </c>
      <c r="E408" s="7">
        <v>0.72033136952809296</v>
      </c>
      <c r="F408" s="7">
        <v>3.7821157771541899E-3</v>
      </c>
      <c r="G408" s="7">
        <v>-2.339578137470788E-2</v>
      </c>
      <c r="H408" s="7">
        <v>4.6403689190870105</v>
      </c>
      <c r="I408" s="7">
        <v>9.0586739568499636E-4</v>
      </c>
      <c r="J408" s="15" t="s">
        <v>26</v>
      </c>
      <c r="K408" s="7" t="s">
        <v>47</v>
      </c>
      <c r="L408" s="5">
        <v>15</v>
      </c>
      <c r="M408" s="5">
        <f>B408</f>
        <v>0.25</v>
      </c>
      <c r="N408" s="5"/>
      <c r="O408" s="7"/>
      <c r="P408" s="15">
        <f>B408</f>
        <v>0.25</v>
      </c>
    </row>
    <row r="409" spans="1:16" x14ac:dyDescent="0.3">
      <c r="A409" s="5">
        <v>0</v>
      </c>
      <c r="B409" s="5">
        <v>0.15</v>
      </c>
      <c r="C409" s="5">
        <v>10</v>
      </c>
      <c r="D409" s="7">
        <f t="shared" si="6"/>
        <v>0.1</v>
      </c>
      <c r="E409" s="7">
        <v>0.49150820179521015</v>
      </c>
      <c r="F409" s="7">
        <v>1.1326064754363915E-2</v>
      </c>
      <c r="G409" s="7">
        <v>9.4435395648113873E-2</v>
      </c>
      <c r="H409" s="7">
        <v>5.4719542746109227</v>
      </c>
      <c r="I409" s="7">
        <v>5.4748144803561105E-4</v>
      </c>
      <c r="J409" s="15" t="s">
        <v>26</v>
      </c>
      <c r="K409" s="7" t="s">
        <v>47</v>
      </c>
      <c r="L409" s="5">
        <v>15</v>
      </c>
      <c r="M409" s="5">
        <f>B409</f>
        <v>0.15</v>
      </c>
      <c r="N409" s="5"/>
      <c r="O409" s="7"/>
      <c r="P409" s="15">
        <f>B409</f>
        <v>0.15</v>
      </c>
    </row>
    <row r="410" spans="1:16" x14ac:dyDescent="0.3">
      <c r="A410" s="5">
        <v>0</v>
      </c>
      <c r="B410" s="5">
        <v>0.05</v>
      </c>
      <c r="C410" s="5">
        <v>25</v>
      </c>
      <c r="D410" s="7">
        <f t="shared" si="6"/>
        <v>0.25</v>
      </c>
      <c r="E410" s="7">
        <v>0.37778473524332501</v>
      </c>
      <c r="F410" s="7">
        <v>2.4513021481343704E-2</v>
      </c>
      <c r="G410" s="7">
        <v>0.22260225128795796</v>
      </c>
      <c r="H410" s="7">
        <v>4.3290039699408869</v>
      </c>
      <c r="I410" s="7">
        <v>6.6639734987243571E-4</v>
      </c>
      <c r="J410" s="15" t="s">
        <v>26</v>
      </c>
      <c r="K410" s="7" t="s">
        <v>47</v>
      </c>
      <c r="L410" s="5">
        <v>15</v>
      </c>
      <c r="M410" s="5">
        <f>B410</f>
        <v>0.05</v>
      </c>
      <c r="N410" s="5"/>
      <c r="O410" s="7"/>
      <c r="P410" s="15">
        <f>B410</f>
        <v>0.05</v>
      </c>
    </row>
    <row r="411" spans="1:16" x14ac:dyDescent="0.3">
      <c r="A411" s="5">
        <v>0</v>
      </c>
      <c r="B411" s="5">
        <v>0.3</v>
      </c>
      <c r="C411" s="5">
        <v>10</v>
      </c>
      <c r="D411" s="7">
        <f t="shared" si="6"/>
        <v>0.1</v>
      </c>
      <c r="E411" s="7">
        <v>0.7742822575403262</v>
      </c>
      <c r="F411" s="7">
        <v>1.4822523225626553E-2</v>
      </c>
      <c r="G411" s="7">
        <v>0.12453451176054742</v>
      </c>
      <c r="H411" s="7">
        <v>7.8431219542308055</v>
      </c>
      <c r="I411" s="7">
        <v>8.5603351958011414E-4</v>
      </c>
      <c r="J411" s="15" t="s">
        <v>26</v>
      </c>
      <c r="K411" s="7" t="s">
        <v>47</v>
      </c>
      <c r="L411" s="5">
        <v>15</v>
      </c>
      <c r="M411" s="5">
        <f>B411</f>
        <v>0.3</v>
      </c>
      <c r="N411" s="5"/>
      <c r="O411" s="7"/>
      <c r="P411" s="15">
        <f>B411</f>
        <v>0.3</v>
      </c>
    </row>
    <row r="412" spans="1:16" x14ac:dyDescent="0.3">
      <c r="A412" s="5">
        <v>0</v>
      </c>
      <c r="B412" s="5">
        <v>0.6</v>
      </c>
      <c r="C412" s="5">
        <v>25</v>
      </c>
      <c r="D412" s="7">
        <f t="shared" si="6"/>
        <v>0.25</v>
      </c>
      <c r="E412" s="7">
        <v>2.0109317284346537</v>
      </c>
      <c r="F412" s="7">
        <v>5.0279851832259193E-2</v>
      </c>
      <c r="G412" s="7">
        <v>0.27650822379040974</v>
      </c>
      <c r="H412" s="7">
        <v>12.658227848101266</v>
      </c>
      <c r="I412" s="7">
        <v>1.3127769379329551E-3</v>
      </c>
      <c r="J412" s="15" t="s">
        <v>26</v>
      </c>
      <c r="K412" s="7" t="s">
        <v>47</v>
      </c>
      <c r="L412" s="5">
        <v>15</v>
      </c>
      <c r="M412" s="5">
        <f>B412</f>
        <v>0.6</v>
      </c>
      <c r="N412" s="5"/>
      <c r="O412" s="7"/>
      <c r="P412" s="15">
        <f>B412</f>
        <v>0.6</v>
      </c>
    </row>
    <row r="413" spans="1:16" x14ac:dyDescent="0.3">
      <c r="A413" s="5">
        <v>0</v>
      </c>
      <c r="B413" s="5">
        <v>0.25</v>
      </c>
      <c r="C413" s="5">
        <v>17.5</v>
      </c>
      <c r="D413" s="7">
        <f t="shared" si="6"/>
        <v>0.17499999999999999</v>
      </c>
      <c r="E413" s="7">
        <v>0.63732598039554444</v>
      </c>
      <c r="F413" s="7">
        <v>1.903794680267578E-2</v>
      </c>
      <c r="G413" s="7">
        <v>0.15686556076208558</v>
      </c>
      <c r="H413" s="7">
        <v>7.4906377701387292</v>
      </c>
      <c r="I413" s="7">
        <v>9.3727683930983421E-4</v>
      </c>
      <c r="J413" s="15" t="s">
        <v>26</v>
      </c>
      <c r="K413" s="7" t="s">
        <v>47</v>
      </c>
      <c r="L413" s="5">
        <v>15</v>
      </c>
      <c r="M413" s="5">
        <f>B413</f>
        <v>0.25</v>
      </c>
      <c r="N413" s="5"/>
      <c r="O413" s="7"/>
      <c r="P413" s="15">
        <f>B413</f>
        <v>0.25</v>
      </c>
    </row>
    <row r="414" spans="1:16" x14ac:dyDescent="0.3">
      <c r="A414" s="5">
        <v>0</v>
      </c>
      <c r="B414" s="5">
        <v>0</v>
      </c>
      <c r="C414" s="5"/>
      <c r="D414" s="7"/>
      <c r="E414" s="27">
        <f>0.000408247113227844*1000</f>
        <v>0.40824711322784402</v>
      </c>
      <c r="F414" s="7"/>
      <c r="G414">
        <f>1-0.643503665924072</f>
        <v>0.35649633407592796</v>
      </c>
      <c r="H414" s="7">
        <v>3.4188029226249812</v>
      </c>
      <c r="I414" s="7">
        <v>0.3049</v>
      </c>
      <c r="J414" s="15"/>
      <c r="K414" s="7" t="s">
        <v>48</v>
      </c>
      <c r="L414" s="5" t="s">
        <v>57</v>
      </c>
      <c r="M414" s="5">
        <v>0</v>
      </c>
      <c r="N414" s="5"/>
      <c r="O414" s="7"/>
      <c r="P414" s="15">
        <f>B414</f>
        <v>0</v>
      </c>
    </row>
    <row r="415" spans="1:16" x14ac:dyDescent="0.3">
      <c r="A415" s="5">
        <v>0</v>
      </c>
      <c r="B415" s="5">
        <v>0</v>
      </c>
      <c r="C415" s="5"/>
      <c r="D415" s="7"/>
      <c r="E415" s="27">
        <f>0.000394647795474157*1000</f>
        <v>0.39464779547415701</v>
      </c>
      <c r="F415" s="7"/>
      <c r="G415">
        <f>1-0.572386026382446</f>
        <v>0.42761397361755404</v>
      </c>
      <c r="H415" s="7">
        <v>4.0899786583311784</v>
      </c>
      <c r="I415" s="7">
        <v>0.37310000000000004</v>
      </c>
      <c r="J415" s="15"/>
      <c r="K415" s="7" t="s">
        <v>48</v>
      </c>
      <c r="L415" s="5" t="s">
        <v>57</v>
      </c>
      <c r="M415" s="5">
        <v>0</v>
      </c>
      <c r="N415" s="5"/>
      <c r="O415" s="7"/>
      <c r="P415" s="15">
        <f>B415</f>
        <v>0</v>
      </c>
    </row>
    <row r="416" spans="1:16" x14ac:dyDescent="0.3">
      <c r="A416" s="5">
        <v>0</v>
      </c>
      <c r="B416" s="5">
        <v>0</v>
      </c>
      <c r="C416" s="5"/>
      <c r="D416" s="7"/>
      <c r="E416" s="27">
        <f>0.000362080289050937*1000</f>
        <v>0.36208028905093703</v>
      </c>
      <c r="F416" s="7"/>
      <c r="G416">
        <f>1-0.690852880477905</f>
        <v>0.30914711952209495</v>
      </c>
      <c r="H416" s="7">
        <v>3.3444910545144833</v>
      </c>
      <c r="I416" s="7">
        <v>0.1953</v>
      </c>
      <c r="J416" s="15"/>
      <c r="K416" s="7" t="s">
        <v>48</v>
      </c>
      <c r="L416" s="5" t="s">
        <v>57</v>
      </c>
      <c r="M416" s="5">
        <v>0</v>
      </c>
      <c r="N416" s="5"/>
      <c r="O416" s="7"/>
      <c r="P416" s="15">
        <f>B416</f>
        <v>0</v>
      </c>
    </row>
    <row r="417" spans="1:16" x14ac:dyDescent="0.3">
      <c r="A417" s="5">
        <v>0</v>
      </c>
      <c r="B417" s="5">
        <v>0</v>
      </c>
      <c r="C417" s="5"/>
      <c r="D417" s="7"/>
      <c r="E417" s="27">
        <f>0.000351112481439486*1000</f>
        <v>0.35111248143948598</v>
      </c>
      <c r="F417" s="7"/>
      <c r="G417">
        <f>1-0.778622508049011</f>
        <v>0.22137749195098899</v>
      </c>
      <c r="H417" s="7">
        <v>2.6845715696524399</v>
      </c>
      <c r="I417" s="7">
        <v>0.1865</v>
      </c>
      <c r="J417" s="15"/>
      <c r="K417" s="7" t="s">
        <v>48</v>
      </c>
      <c r="L417" s="5" t="s">
        <v>57</v>
      </c>
      <c r="M417" s="5">
        <v>0</v>
      </c>
      <c r="N417" s="5"/>
      <c r="O417" s="7"/>
      <c r="P417" s="15">
        <f>B417</f>
        <v>0</v>
      </c>
    </row>
    <row r="418" spans="1:16" x14ac:dyDescent="0.3">
      <c r="A418" s="5">
        <v>0</v>
      </c>
      <c r="B418" s="5">
        <v>0</v>
      </c>
      <c r="C418" s="5"/>
      <c r="D418" s="7"/>
      <c r="E418" s="27">
        <f>0.000330235518049449*1000</f>
        <v>0.33023551804944901</v>
      </c>
      <c r="F418" s="7"/>
      <c r="G418">
        <f>1-0.808435916900635</f>
        <v>0.19156408309936501</v>
      </c>
      <c r="H418" s="7">
        <v>2.3810403618322011</v>
      </c>
      <c r="I418" s="7">
        <v>7.5499999999999998E-2</v>
      </c>
      <c r="J418" s="15"/>
      <c r="K418" s="7" t="s">
        <v>48</v>
      </c>
      <c r="L418" s="5" t="s">
        <v>57</v>
      </c>
      <c r="M418" s="5">
        <v>0</v>
      </c>
      <c r="N418" s="5"/>
      <c r="O418" s="7"/>
      <c r="P418" s="15">
        <f>B418</f>
        <v>0</v>
      </c>
    </row>
    <row r="419" spans="1:16" x14ac:dyDescent="0.3">
      <c r="A419" s="5">
        <v>0</v>
      </c>
      <c r="B419" s="5">
        <v>0</v>
      </c>
      <c r="C419" s="5"/>
      <c r="D419" s="7"/>
      <c r="E419" s="27">
        <f>0.000319537881296128*1000</f>
        <v>0.31953788129612798</v>
      </c>
      <c r="F419" s="7"/>
      <c r="G419">
        <f>1-0.855957090854645</f>
        <v>0.144042909145355</v>
      </c>
      <c r="H419" s="7">
        <v>2.173976235991808</v>
      </c>
      <c r="I419" s="7">
        <v>0.17250000000000001</v>
      </c>
      <c r="J419" s="15"/>
      <c r="K419" s="7" t="s">
        <v>48</v>
      </c>
      <c r="L419" s="5" t="s">
        <v>57</v>
      </c>
      <c r="M419" s="5">
        <v>0</v>
      </c>
      <c r="N419" s="5"/>
      <c r="O419" s="7"/>
      <c r="P419" s="15">
        <f>B419</f>
        <v>0</v>
      </c>
    </row>
    <row r="420" spans="1:16" x14ac:dyDescent="0.3">
      <c r="A420" s="5">
        <v>0</v>
      </c>
      <c r="B420" s="5">
        <v>0</v>
      </c>
      <c r="C420" s="5"/>
      <c r="D420" s="7"/>
      <c r="E420" s="27">
        <f>0.000340894039254636*1000</f>
        <v>0.34089403925463602</v>
      </c>
      <c r="F420" s="7"/>
      <c r="G420">
        <f>1-0.881531178951263</f>
        <v>0.11846882104873702</v>
      </c>
      <c r="H420" s="7">
        <v>2.3391844932077182</v>
      </c>
      <c r="I420" s="7">
        <v>0.1399</v>
      </c>
      <c r="J420" s="15"/>
      <c r="K420" s="7" t="s">
        <v>48</v>
      </c>
      <c r="L420" s="5" t="s">
        <v>57</v>
      </c>
      <c r="M420" s="5">
        <v>0</v>
      </c>
      <c r="N420" s="5"/>
      <c r="O420" s="7"/>
      <c r="P420" s="15">
        <f>B420</f>
        <v>0</v>
      </c>
    </row>
    <row r="421" spans="1:16" x14ac:dyDescent="0.3">
      <c r="A421" s="5">
        <v>0</v>
      </c>
      <c r="B421" s="5">
        <v>0</v>
      </c>
      <c r="C421" s="5"/>
      <c r="D421" s="7"/>
      <c r="E421" s="27">
        <f>0.000506931159179658*1000</f>
        <v>0.50693115917965803</v>
      </c>
      <c r="F421" s="7">
        <v>1.8018448725343E-2</v>
      </c>
      <c r="G421">
        <f>1-0.721645176410675</f>
        <v>0.27835482358932495</v>
      </c>
      <c r="H421" s="7">
        <v>3.4305315862274521</v>
      </c>
      <c r="I421" s="7">
        <v>0.48430000000000001</v>
      </c>
      <c r="J421" s="15"/>
      <c r="K421" s="7" t="s">
        <v>46</v>
      </c>
      <c r="L421" s="5" t="s">
        <v>58</v>
      </c>
      <c r="M421" s="5">
        <v>0</v>
      </c>
      <c r="N421" s="5"/>
      <c r="O421" s="7" t="s">
        <v>60</v>
      </c>
      <c r="P421" s="15">
        <f>B421</f>
        <v>0</v>
      </c>
    </row>
    <row r="422" spans="1:16" x14ac:dyDescent="0.3">
      <c r="A422" s="5">
        <v>0</v>
      </c>
      <c r="B422" s="5">
        <v>0</v>
      </c>
      <c r="C422" s="5"/>
      <c r="D422" s="7"/>
      <c r="E422" s="27">
        <f>0.000445671990746632*1000</f>
        <v>0.445671990746632</v>
      </c>
      <c r="F422" s="7">
        <v>1.4096983708441001E-2</v>
      </c>
      <c r="G422">
        <f>1-0.760361611843109</f>
        <v>0.23963838815689098</v>
      </c>
      <c r="H422" s="7">
        <v>2.7972020460372939</v>
      </c>
      <c r="I422" s="7">
        <v>0.27929999999999999</v>
      </c>
      <c r="J422" s="15"/>
      <c r="K422" s="7" t="s">
        <v>46</v>
      </c>
      <c r="L422" s="5" t="s">
        <v>58</v>
      </c>
      <c r="M422" s="5">
        <v>0</v>
      </c>
      <c r="N422" s="5"/>
      <c r="O422" s="7"/>
      <c r="P422" s="15">
        <f>B422</f>
        <v>0</v>
      </c>
    </row>
    <row r="423" spans="1:16" x14ac:dyDescent="0.3">
      <c r="A423" s="5">
        <v>0</v>
      </c>
      <c r="B423" s="5">
        <v>0</v>
      </c>
      <c r="C423" s="5"/>
      <c r="D423" s="7"/>
      <c r="E423" s="27">
        <f>0.000394139642594382*1000</f>
        <v>0.394139642594382</v>
      </c>
      <c r="F423" s="7">
        <v>1.0852994397283001E-2</v>
      </c>
      <c r="G423">
        <f>1-0.794361710548401</f>
        <v>0.20563828945159901</v>
      </c>
      <c r="H423" s="7">
        <v>2.3952113368165242</v>
      </c>
      <c r="I423" s="7">
        <v>0.12090000000000001</v>
      </c>
      <c r="J423" s="15"/>
      <c r="K423" s="7" t="s">
        <v>46</v>
      </c>
      <c r="L423" s="5" t="s">
        <v>58</v>
      </c>
      <c r="M423" s="5">
        <v>0</v>
      </c>
      <c r="N423" s="5"/>
      <c r="O423" s="7"/>
      <c r="P423" s="15">
        <f>B423</f>
        <v>0</v>
      </c>
    </row>
    <row r="424" spans="1:16" x14ac:dyDescent="0.3">
      <c r="A424" s="5">
        <v>0</v>
      </c>
      <c r="B424" s="5">
        <v>0</v>
      </c>
      <c r="C424" s="5"/>
      <c r="D424" s="7"/>
      <c r="E424" s="27">
        <f>0.000360244797775522*1000</f>
        <v>0.36024479777552199</v>
      </c>
      <c r="F424" s="7">
        <v>2.0671587437391E-2</v>
      </c>
      <c r="G424">
        <f>1-0.882247865200043</f>
        <v>0.11775213479995705</v>
      </c>
      <c r="H424" s="7">
        <v>1.9048053297720622</v>
      </c>
      <c r="I424" s="7">
        <v>0.1183</v>
      </c>
      <c r="J424" s="15"/>
      <c r="K424" s="7" t="s">
        <v>46</v>
      </c>
      <c r="L424" s="5" t="s">
        <v>58</v>
      </c>
      <c r="M424" s="5">
        <v>0</v>
      </c>
      <c r="N424" s="5"/>
      <c r="O424" s="7"/>
      <c r="P424" s="15">
        <f>B424</f>
        <v>0</v>
      </c>
    </row>
    <row r="425" spans="1:16" x14ac:dyDescent="0.3">
      <c r="A425" s="5">
        <v>0</v>
      </c>
      <c r="B425" s="5">
        <v>0</v>
      </c>
      <c r="C425" s="5"/>
      <c r="D425" s="7"/>
      <c r="E425" s="27">
        <f>0.000347557273926213*1000</f>
        <v>0.347557273926213</v>
      </c>
      <c r="F425" s="7">
        <v>3.7257544696331003E-2</v>
      </c>
      <c r="G425">
        <f>1-0.896904826164246</f>
        <v>0.10309517383575395</v>
      </c>
      <c r="H425" s="7">
        <v>1.9900490381970912</v>
      </c>
      <c r="I425" s="7">
        <v>0.1963</v>
      </c>
      <c r="J425" s="15"/>
      <c r="K425" s="7" t="s">
        <v>46</v>
      </c>
      <c r="L425" s="5" t="s">
        <v>58</v>
      </c>
      <c r="M425" s="5">
        <v>0</v>
      </c>
      <c r="N425" s="5"/>
      <c r="O425" s="7"/>
      <c r="P425" s="15">
        <f>B425</f>
        <v>0</v>
      </c>
    </row>
    <row r="426" spans="1:16" x14ac:dyDescent="0.3">
      <c r="A426" s="5">
        <v>0</v>
      </c>
      <c r="B426" s="5">
        <v>0</v>
      </c>
      <c r="C426" s="5"/>
      <c r="D426" s="7"/>
      <c r="E426" s="27">
        <f>0.000310611940221861*1000</f>
        <v>0.310611940221861</v>
      </c>
      <c r="F426" s="7">
        <v>4.1384227573872001E-2</v>
      </c>
      <c r="G426">
        <f>1-0.960495948791504</f>
        <v>3.9504051208495983E-2</v>
      </c>
      <c r="H426" s="7">
        <v>1.5748269946919371</v>
      </c>
      <c r="I426" s="7">
        <v>4.4299999999999999E-2</v>
      </c>
      <c r="J426" s="15"/>
      <c r="K426" s="7" t="s">
        <v>46</v>
      </c>
      <c r="L426" s="5" t="s">
        <v>58</v>
      </c>
      <c r="M426" s="5">
        <v>0</v>
      </c>
      <c r="N426" s="5"/>
      <c r="O426" s="7"/>
      <c r="P426" s="15">
        <f>B426</f>
        <v>0</v>
      </c>
    </row>
    <row r="427" spans="1:16" x14ac:dyDescent="0.3">
      <c r="A427" s="5">
        <v>0</v>
      </c>
      <c r="B427" s="5">
        <v>0</v>
      </c>
      <c r="C427" s="5"/>
      <c r="D427" s="7"/>
      <c r="E427">
        <v>0.69479400000000002</v>
      </c>
      <c r="F427" s="28"/>
      <c r="G427" s="29">
        <v>0.55504966</v>
      </c>
      <c r="H427" s="29">
        <v>5.5096332971019404</v>
      </c>
      <c r="I427" s="29">
        <v>-1.55122958935115E-2</v>
      </c>
      <c r="J427" s="15"/>
      <c r="K427" s="7" t="s">
        <v>47</v>
      </c>
      <c r="L427" s="5" t="s">
        <v>59</v>
      </c>
      <c r="M427" s="5">
        <v>0</v>
      </c>
      <c r="N427" s="5"/>
      <c r="O427" s="7"/>
      <c r="P427" s="15"/>
    </row>
    <row r="428" spans="1:16" x14ac:dyDescent="0.3">
      <c r="A428" s="5">
        <v>0</v>
      </c>
      <c r="B428" s="5">
        <v>0</v>
      </c>
      <c r="C428" s="5"/>
      <c r="D428" s="7"/>
      <c r="E428">
        <v>0.72688969999999997</v>
      </c>
      <c r="F428" s="28"/>
      <c r="G428" s="29">
        <v>0.53176749000000001</v>
      </c>
      <c r="H428" s="29">
        <v>5.3333311171811699</v>
      </c>
      <c r="I428" s="29">
        <v>4.96859715347562E-2</v>
      </c>
      <c r="J428" s="15"/>
      <c r="K428" s="7" t="s">
        <v>47</v>
      </c>
      <c r="L428" s="5" t="s">
        <v>59</v>
      </c>
      <c r="M428" s="5">
        <v>0</v>
      </c>
      <c r="N428" s="5"/>
      <c r="O428" s="7"/>
      <c r="P428" s="15"/>
    </row>
    <row r="429" spans="1:16" x14ac:dyDescent="0.3">
      <c r="A429" s="5">
        <v>0</v>
      </c>
      <c r="B429" s="5">
        <v>0</v>
      </c>
      <c r="C429" s="5"/>
      <c r="D429" s="7"/>
      <c r="E429">
        <v>0.53734079999999995</v>
      </c>
      <c r="F429" s="28"/>
      <c r="G429" s="29">
        <v>0.32708448000000001</v>
      </c>
      <c r="H429" s="29">
        <v>4.7619272963751396</v>
      </c>
      <c r="I429" s="29">
        <v>6.3408848588510699E-3</v>
      </c>
      <c r="J429" s="15"/>
      <c r="K429" s="7" t="s">
        <v>47</v>
      </c>
      <c r="L429" s="5" t="s">
        <v>59</v>
      </c>
      <c r="M429" s="5">
        <v>0</v>
      </c>
      <c r="N429" s="5"/>
      <c r="O429" s="7"/>
      <c r="P429" s="15"/>
    </row>
    <row r="430" spans="1:16" x14ac:dyDescent="0.3">
      <c r="A430" s="5">
        <v>0</v>
      </c>
      <c r="B430" s="5">
        <v>0</v>
      </c>
      <c r="C430" s="5"/>
      <c r="D430" s="7"/>
      <c r="E430">
        <v>0.88210469999999996</v>
      </c>
      <c r="F430" s="28"/>
      <c r="G430" s="29">
        <v>0.25397888000000002</v>
      </c>
      <c r="H430" s="29">
        <v>7.1429460434607304</v>
      </c>
      <c r="I430" s="29">
        <v>3.1788283143296202E-2</v>
      </c>
      <c r="J430" s="15"/>
      <c r="K430" s="7" t="s">
        <v>47</v>
      </c>
      <c r="L430" s="5" t="s">
        <v>59</v>
      </c>
      <c r="M430" s="5">
        <v>0</v>
      </c>
      <c r="N430" s="5"/>
      <c r="O430" s="7"/>
      <c r="P430" s="15"/>
    </row>
    <row r="431" spans="1:16" x14ac:dyDescent="0.3">
      <c r="A431" s="5">
        <v>0</v>
      </c>
      <c r="B431" s="5">
        <v>0</v>
      </c>
      <c r="C431" s="5"/>
      <c r="D431" s="7"/>
      <c r="E431">
        <v>0.41861540000000003</v>
      </c>
      <c r="F431" s="28"/>
      <c r="G431" s="29">
        <v>0.22159525999999999</v>
      </c>
      <c r="H431" s="29">
        <v>3.6166362696909098</v>
      </c>
      <c r="I431" s="29">
        <v>-1.3138662284763101E-2</v>
      </c>
      <c r="J431" s="15"/>
      <c r="K431" s="7" t="s">
        <v>47</v>
      </c>
      <c r="L431" s="5" t="s">
        <v>59</v>
      </c>
      <c r="M431" s="5">
        <v>0</v>
      </c>
      <c r="N431" s="5"/>
      <c r="O431" s="7"/>
      <c r="P431" s="15"/>
    </row>
    <row r="432" spans="1:16" x14ac:dyDescent="0.3">
      <c r="A432" s="5">
        <v>0</v>
      </c>
      <c r="B432" s="5">
        <v>0</v>
      </c>
      <c r="C432" s="5"/>
      <c r="D432" s="7"/>
      <c r="E432">
        <v>0.40902159999999999</v>
      </c>
      <c r="F432" s="28"/>
      <c r="G432" s="29">
        <v>0.24447730000000001</v>
      </c>
      <c r="H432" s="29">
        <v>3.9604577846598601</v>
      </c>
      <c r="I432" s="29">
        <v>7.4609862811351194E-2</v>
      </c>
      <c r="J432" s="15"/>
      <c r="K432" s="7" t="s">
        <v>47</v>
      </c>
      <c r="L432" s="5" t="s">
        <v>59</v>
      </c>
      <c r="M432" s="5">
        <v>0</v>
      </c>
      <c r="N432" s="5"/>
      <c r="O432" s="7"/>
      <c r="P432" s="15"/>
    </row>
    <row r="433" spans="1:16" x14ac:dyDescent="0.3">
      <c r="A433" s="5">
        <v>0</v>
      </c>
      <c r="B433" s="5">
        <v>0</v>
      </c>
      <c r="C433" s="5"/>
      <c r="D433" s="7"/>
      <c r="E433">
        <v>0.31394080000000002</v>
      </c>
      <c r="F433" s="28"/>
      <c r="G433" s="29">
        <v>8.1568955999999998E-2</v>
      </c>
      <c r="H433" s="29">
        <v>1.9704436217407599</v>
      </c>
      <c r="I433" s="29">
        <v>6.4939753395167096E-2</v>
      </c>
      <c r="J433" s="15"/>
      <c r="K433" s="7" t="s">
        <v>47</v>
      </c>
      <c r="L433" s="5" t="s">
        <v>59</v>
      </c>
      <c r="M433" s="5">
        <v>0</v>
      </c>
      <c r="N433" s="5"/>
      <c r="O433" s="7"/>
      <c r="P433" s="15"/>
    </row>
    <row r="434" spans="1:16" x14ac:dyDescent="0.3">
      <c r="A434" s="5">
        <v>0</v>
      </c>
      <c r="B434" s="5">
        <v>0</v>
      </c>
      <c r="C434" s="5"/>
      <c r="D434" s="7"/>
      <c r="E434">
        <v>0.32586890000000002</v>
      </c>
      <c r="F434" s="28"/>
      <c r="G434" s="29">
        <v>0.26420775000000002</v>
      </c>
      <c r="H434" s="29">
        <v>3.7243952415310302</v>
      </c>
      <c r="I434" s="29">
        <v>-7.3217664873215099E-3</v>
      </c>
      <c r="J434" s="15"/>
      <c r="K434" s="7" t="s">
        <v>47</v>
      </c>
      <c r="L434" s="5" t="s">
        <v>59</v>
      </c>
      <c r="M434" s="5">
        <v>0</v>
      </c>
      <c r="N434" s="5"/>
      <c r="O434" s="7"/>
      <c r="P434" s="15"/>
    </row>
    <row r="435" spans="1:16" x14ac:dyDescent="0.3">
      <c r="A435" s="5">
        <v>0</v>
      </c>
      <c r="B435" s="5">
        <v>0</v>
      </c>
      <c r="C435" s="5"/>
      <c r="D435" s="7"/>
      <c r="E435">
        <v>0.33912340000000002</v>
      </c>
      <c r="F435" s="28"/>
      <c r="G435" s="29">
        <v>0.17890194000000001</v>
      </c>
      <c r="H435" s="29">
        <v>2.91971853850887</v>
      </c>
      <c r="I435" s="29">
        <v>-4.3258660390958102E-3</v>
      </c>
      <c r="J435" s="15"/>
      <c r="K435" s="7" t="s">
        <v>47</v>
      </c>
      <c r="L435" s="5" t="s">
        <v>59</v>
      </c>
      <c r="M435" s="5">
        <v>0</v>
      </c>
      <c r="N435" s="5"/>
      <c r="O435" s="7"/>
      <c r="P435" s="15"/>
    </row>
    <row r="436" spans="1:16" x14ac:dyDescent="0.3">
      <c r="A436" s="5">
        <v>0</v>
      </c>
      <c r="B436" s="5">
        <v>0</v>
      </c>
      <c r="C436" s="5"/>
      <c r="D436" s="7"/>
      <c r="E436">
        <v>0.32975480000000001</v>
      </c>
      <c r="F436" s="28"/>
      <c r="G436" s="29">
        <v>0.15855338999999999</v>
      </c>
      <c r="H436" s="29">
        <v>2.7972069460857498</v>
      </c>
      <c r="I436" s="29">
        <v>1.5768437329176099E-2</v>
      </c>
      <c r="J436" s="15"/>
      <c r="K436" s="7" t="s">
        <v>47</v>
      </c>
      <c r="L436" s="5" t="s">
        <v>59</v>
      </c>
      <c r="M436" s="5">
        <v>0</v>
      </c>
      <c r="N436" s="5"/>
      <c r="O436" s="7"/>
      <c r="P436" s="15"/>
    </row>
    <row r="437" spans="1:16" x14ac:dyDescent="0.3">
      <c r="A437" s="5">
        <v>0</v>
      </c>
      <c r="B437" s="5">
        <v>0</v>
      </c>
      <c r="C437" s="5"/>
      <c r="D437" s="7"/>
      <c r="E437">
        <v>0.32959430000000001</v>
      </c>
      <c r="F437" s="28"/>
      <c r="G437" s="29">
        <v>0.19494640999999999</v>
      </c>
      <c r="H437" s="29">
        <v>2.7971985155143799</v>
      </c>
      <c r="I437" s="29">
        <v>8.7218035748287993E-3</v>
      </c>
      <c r="J437" s="15"/>
      <c r="K437" s="7" t="s">
        <v>47</v>
      </c>
      <c r="L437" s="5" t="s">
        <v>59</v>
      </c>
      <c r="M437" s="5">
        <v>0</v>
      </c>
      <c r="N437" s="5"/>
      <c r="O437" s="7"/>
      <c r="P437" s="15"/>
    </row>
    <row r="438" spans="1:16" x14ac:dyDescent="0.3">
      <c r="A438" s="5">
        <v>0</v>
      </c>
      <c r="B438" s="5">
        <v>0</v>
      </c>
      <c r="C438" s="5"/>
      <c r="D438" s="7"/>
      <c r="E438">
        <v>0.31264389999999997</v>
      </c>
      <c r="F438" s="28"/>
      <c r="G438" s="29">
        <v>0.12502924000000001</v>
      </c>
      <c r="H438" s="29">
        <v>2.4242418964966301</v>
      </c>
      <c r="I438" s="29">
        <v>3.08400149453762E-2</v>
      </c>
      <c r="J438" s="15"/>
      <c r="K438" s="7" t="s">
        <v>47</v>
      </c>
      <c r="L438" s="5" t="s">
        <v>59</v>
      </c>
      <c r="M438" s="5">
        <v>0</v>
      </c>
      <c r="N438" s="5"/>
      <c r="O438" s="7"/>
      <c r="P438" s="15"/>
    </row>
    <row r="439" spans="1:16" x14ac:dyDescent="0.3">
      <c r="A439" s="5">
        <v>0</v>
      </c>
      <c r="B439" s="5">
        <v>0</v>
      </c>
      <c r="C439" s="5"/>
      <c r="D439" s="7"/>
      <c r="E439">
        <v>0.30954090000000001</v>
      </c>
      <c r="F439" s="28"/>
      <c r="G439" s="29">
        <v>3.1258106000000001E-2</v>
      </c>
      <c r="H439" s="29">
        <v>2.20994776246327</v>
      </c>
      <c r="I439" s="29">
        <v>9.2342768417276594E-2</v>
      </c>
      <c r="J439" s="15"/>
      <c r="K439" s="7" t="s">
        <v>47</v>
      </c>
      <c r="L439" s="5" t="s">
        <v>59</v>
      </c>
      <c r="M439" s="5">
        <v>0</v>
      </c>
      <c r="N439" s="5"/>
      <c r="O439" s="7"/>
      <c r="P439" s="15"/>
    </row>
    <row r="440" spans="1:16" x14ac:dyDescent="0.3">
      <c r="A440" s="5">
        <v>0</v>
      </c>
      <c r="B440" s="5">
        <v>0</v>
      </c>
      <c r="C440" s="5"/>
      <c r="D440" s="7"/>
      <c r="E440">
        <v>0.36043190000000003</v>
      </c>
      <c r="F440" s="28"/>
      <c r="G440" s="29">
        <v>0.25978880999999998</v>
      </c>
      <c r="H440" s="29">
        <v>4.1067761234345799</v>
      </c>
      <c r="I440" s="29">
        <v>1.4851513670415499E-2</v>
      </c>
      <c r="J440" s="15"/>
      <c r="K440" s="7" t="s">
        <v>47</v>
      </c>
      <c r="L440" s="5" t="s">
        <v>59</v>
      </c>
      <c r="M440" s="5">
        <v>0</v>
      </c>
      <c r="N440" s="5"/>
      <c r="O440" s="7"/>
      <c r="P440" s="15"/>
    </row>
    <row r="441" spans="1:16" x14ac:dyDescent="0.3">
      <c r="A441" s="5">
        <v>0</v>
      </c>
      <c r="B441" s="5">
        <v>0</v>
      </c>
      <c r="C441" s="5"/>
      <c r="D441" s="7"/>
      <c r="E441">
        <v>0.32875860000000001</v>
      </c>
      <c r="F441" s="28"/>
      <c r="G441" s="29">
        <v>0.23211074000000001</v>
      </c>
      <c r="H441" s="29">
        <v>3.2520444359531502</v>
      </c>
      <c r="I441" s="29">
        <v>-1.1032104497126501E-2</v>
      </c>
      <c r="J441" s="15"/>
      <c r="K441" s="7" t="s">
        <v>47</v>
      </c>
      <c r="L441" s="5" t="s">
        <v>59</v>
      </c>
      <c r="M441" s="5">
        <v>0</v>
      </c>
      <c r="N441" s="5"/>
      <c r="O441" s="7"/>
      <c r="P441" s="15"/>
    </row>
    <row r="442" spans="1:16" x14ac:dyDescent="0.3">
      <c r="A442" s="5">
        <v>0</v>
      </c>
      <c r="B442" s="5">
        <v>0</v>
      </c>
      <c r="C442" s="5"/>
      <c r="D442" s="7"/>
      <c r="E442">
        <v>0.3143011</v>
      </c>
      <c r="F442" s="28"/>
      <c r="G442" s="29">
        <v>0.13968264999999999</v>
      </c>
      <c r="H442" s="29">
        <v>2.3256621528908199</v>
      </c>
      <c r="I442" s="29">
        <v>5.5282499098082E-2</v>
      </c>
      <c r="J442" s="15"/>
      <c r="K442" s="7" t="s">
        <v>47</v>
      </c>
      <c r="L442" s="5" t="s">
        <v>59</v>
      </c>
      <c r="M442" s="5">
        <v>0</v>
      </c>
      <c r="N442" s="5"/>
      <c r="O442" s="7"/>
      <c r="P442" s="15"/>
    </row>
    <row r="443" spans="1:16" x14ac:dyDescent="0.3">
      <c r="A443" s="5">
        <v>0</v>
      </c>
      <c r="B443" s="5">
        <v>0</v>
      </c>
      <c r="C443" s="5"/>
      <c r="D443" s="7"/>
      <c r="E443">
        <v>0.31653360000000003</v>
      </c>
      <c r="F443" s="28"/>
      <c r="G443" s="29">
        <v>0.10731338999999999</v>
      </c>
      <c r="H443" s="29">
        <v>2.5806485917595601</v>
      </c>
      <c r="I443" s="29">
        <v>-1.0205275373227801E-2</v>
      </c>
      <c r="J443" s="15"/>
      <c r="K443" s="7" t="s">
        <v>47</v>
      </c>
      <c r="L443" s="5" t="s">
        <v>59</v>
      </c>
      <c r="M443" s="5">
        <v>0</v>
      </c>
      <c r="N443" s="5"/>
      <c r="O443" s="7"/>
      <c r="P443" s="15"/>
    </row>
    <row r="444" spans="1:16" x14ac:dyDescent="0.3">
      <c r="A444" s="5">
        <v>0</v>
      </c>
      <c r="B444" s="5">
        <v>0</v>
      </c>
      <c r="C444" s="5"/>
      <c r="D444" s="7"/>
      <c r="E444">
        <v>0.32654240000000001</v>
      </c>
      <c r="F444" s="28"/>
      <c r="G444" s="29">
        <v>0.13615601999999999</v>
      </c>
      <c r="H444" s="29">
        <v>2.5477721666968698</v>
      </c>
      <c r="I444" s="29">
        <v>3.13749288732766E-2</v>
      </c>
      <c r="J444" s="15"/>
      <c r="K444" s="7" t="s">
        <v>47</v>
      </c>
      <c r="L444" s="5" t="s">
        <v>59</v>
      </c>
      <c r="M444" s="5">
        <v>0</v>
      </c>
      <c r="N444" s="5"/>
      <c r="O444" s="7"/>
      <c r="P444" s="15"/>
    </row>
    <row r="445" spans="1:16" x14ac:dyDescent="0.3">
      <c r="A445" s="5">
        <v>0</v>
      </c>
      <c r="B445" s="5">
        <v>0</v>
      </c>
      <c r="C445" s="5"/>
      <c r="D445" s="7"/>
      <c r="E445">
        <v>0.31263170000000001</v>
      </c>
      <c r="F445" s="28"/>
      <c r="G445" s="29">
        <v>8.5479736000000001E-2</v>
      </c>
      <c r="H445" s="29">
        <v>1.9704451582359099</v>
      </c>
      <c r="I445" s="29">
        <v>-2.6091043697622902E-2</v>
      </c>
      <c r="J445" s="15"/>
      <c r="K445" s="7" t="s">
        <v>47</v>
      </c>
      <c r="L445" s="5" t="s">
        <v>59</v>
      </c>
      <c r="M445" s="5">
        <v>0</v>
      </c>
      <c r="N445" s="5"/>
      <c r="O445" s="7"/>
      <c r="P445" s="15"/>
    </row>
    <row r="446" spans="1:16" x14ac:dyDescent="0.3">
      <c r="A446" s="5">
        <v>0</v>
      </c>
      <c r="B446" s="5">
        <v>0</v>
      </c>
      <c r="C446" s="5"/>
      <c r="D446" s="7"/>
      <c r="E446">
        <v>0.35326170000000001</v>
      </c>
      <c r="F446" s="28"/>
      <c r="G446" s="29">
        <v>0.22046947</v>
      </c>
      <c r="H446" s="29">
        <v>4.3010756799176502</v>
      </c>
      <c r="I446" s="29">
        <v>8.8295844738723803E-3</v>
      </c>
      <c r="J446" s="15"/>
      <c r="K446" s="7" t="s">
        <v>47</v>
      </c>
      <c r="L446" s="5" t="s">
        <v>59</v>
      </c>
      <c r="M446" s="5">
        <v>0</v>
      </c>
      <c r="N446" s="5"/>
      <c r="O446" s="7"/>
      <c r="P446" s="15"/>
    </row>
    <row r="447" spans="1:16" x14ac:dyDescent="0.3">
      <c r="A447" s="5">
        <v>0</v>
      </c>
      <c r="B447" s="5">
        <v>0</v>
      </c>
      <c r="C447" s="5"/>
      <c r="D447" s="7"/>
      <c r="E447">
        <v>0.36735410000000002</v>
      </c>
      <c r="F447" s="28"/>
      <c r="G447" s="29">
        <v>0.17002060999999999</v>
      </c>
      <c r="H447" s="29">
        <v>3.1747905641110998</v>
      </c>
      <c r="I447" s="29">
        <v>-2.3016881921638001E-3</v>
      </c>
      <c r="J447" s="15"/>
      <c r="K447" s="7" t="s">
        <v>47</v>
      </c>
      <c r="L447" s="5" t="s">
        <v>59</v>
      </c>
      <c r="M447" s="5">
        <v>0</v>
      </c>
      <c r="N447" s="5"/>
      <c r="O447" s="7"/>
      <c r="P447" s="15"/>
    </row>
    <row r="448" spans="1:16" x14ac:dyDescent="0.3">
      <c r="A448" s="5">
        <v>0</v>
      </c>
      <c r="B448" s="5">
        <v>0</v>
      </c>
      <c r="C448" s="5"/>
      <c r="D448" s="7"/>
      <c r="E448">
        <v>0.35510510000000001</v>
      </c>
      <c r="F448" s="28"/>
      <c r="G448" s="29">
        <v>0.15495344999999999</v>
      </c>
      <c r="H448" s="29">
        <v>2.8777146969393401</v>
      </c>
      <c r="I448" s="29">
        <v>-5.1606360341732204E-3</v>
      </c>
      <c r="J448" s="15"/>
      <c r="K448" s="7" t="s">
        <v>47</v>
      </c>
      <c r="L448" s="5" t="s">
        <v>59</v>
      </c>
      <c r="M448" s="5">
        <v>0</v>
      </c>
      <c r="N448" s="5"/>
      <c r="O448" s="7"/>
      <c r="P448" s="15"/>
    </row>
    <row r="449" spans="1:16" x14ac:dyDescent="0.3">
      <c r="A449" s="5">
        <v>0</v>
      </c>
      <c r="B449" s="5">
        <v>0</v>
      </c>
      <c r="C449" s="5"/>
      <c r="D449" s="7"/>
      <c r="E449">
        <v>0.35750369999999998</v>
      </c>
      <c r="F449" s="28"/>
      <c r="G449" s="29">
        <v>0.15136421</v>
      </c>
      <c r="H449" s="29">
        <v>2.7779192544190301</v>
      </c>
      <c r="I449" s="29">
        <v>6.4804156519947097E-3</v>
      </c>
      <c r="J449" s="15"/>
      <c r="K449" s="7" t="s">
        <v>47</v>
      </c>
      <c r="L449" s="5" t="s">
        <v>59</v>
      </c>
      <c r="M449" s="5">
        <v>0</v>
      </c>
      <c r="N449" s="5"/>
      <c r="O449" s="7"/>
      <c r="P449" s="15"/>
    </row>
    <row r="450" spans="1:16" x14ac:dyDescent="0.3">
      <c r="A450" s="5">
        <v>0</v>
      </c>
      <c r="B450" s="5">
        <v>0</v>
      </c>
      <c r="C450" s="5"/>
      <c r="D450" s="7"/>
      <c r="E450">
        <v>0.32989449999999998</v>
      </c>
      <c r="F450" s="28"/>
      <c r="G450" s="29">
        <v>0.10737190000000001</v>
      </c>
      <c r="H450" s="29">
        <v>2.64900666238655</v>
      </c>
      <c r="I450" s="29">
        <v>3.6884249503320199E-2</v>
      </c>
      <c r="J450" s="15"/>
      <c r="K450" s="7" t="s">
        <v>47</v>
      </c>
      <c r="L450" s="5" t="s">
        <v>59</v>
      </c>
      <c r="M450" s="5">
        <v>0</v>
      </c>
      <c r="N450" s="5"/>
      <c r="O450" s="7"/>
      <c r="P450" s="15"/>
    </row>
    <row r="451" spans="1:16" x14ac:dyDescent="0.3">
      <c r="A451" s="5">
        <v>0</v>
      </c>
      <c r="B451" s="5">
        <v>0</v>
      </c>
      <c r="C451" s="5"/>
      <c r="D451" s="7"/>
      <c r="E451">
        <v>0.3291192</v>
      </c>
      <c r="F451" s="28"/>
      <c r="G451" s="29">
        <v>5.5932671000000003E-2</v>
      </c>
      <c r="H451" s="29">
        <v>2.3391846345652398</v>
      </c>
      <c r="I451" s="29">
        <v>1.7986058711221699E-2</v>
      </c>
      <c r="J451" s="15"/>
      <c r="K451" s="7" t="s">
        <v>47</v>
      </c>
      <c r="L451" s="5" t="s">
        <v>59</v>
      </c>
      <c r="M451" s="5">
        <v>0</v>
      </c>
      <c r="N451" s="5"/>
      <c r="O451" s="7"/>
      <c r="P451" s="15"/>
    </row>
    <row r="452" spans="1:16" x14ac:dyDescent="0.3">
      <c r="A452" s="5">
        <v>0</v>
      </c>
      <c r="B452" s="5">
        <v>0</v>
      </c>
      <c r="C452" s="5"/>
      <c r="D452" s="7"/>
      <c r="E452">
        <v>0.39056210000000002</v>
      </c>
      <c r="F452" s="28"/>
      <c r="G452" s="29">
        <v>0.29600531000000002</v>
      </c>
      <c r="H452" s="29">
        <v>4.3572991556480396</v>
      </c>
      <c r="I452" s="29">
        <v>4.68297812198848E-3</v>
      </c>
      <c r="J452" s="15"/>
      <c r="K452" s="7" t="s">
        <v>47</v>
      </c>
      <c r="L452" s="5" t="s">
        <v>59</v>
      </c>
      <c r="M452" s="5">
        <v>0</v>
      </c>
      <c r="N452" s="5"/>
      <c r="O452" s="7"/>
      <c r="P452" s="15"/>
    </row>
    <row r="453" spans="1:16" x14ac:dyDescent="0.3">
      <c r="A453" s="5">
        <v>0</v>
      </c>
      <c r="B453" s="5">
        <v>0</v>
      </c>
      <c r="C453" s="5"/>
      <c r="D453" s="7"/>
      <c r="E453">
        <v>0.35822389999999998</v>
      </c>
      <c r="F453" s="28"/>
      <c r="G453" s="29">
        <v>0.19043022000000001</v>
      </c>
      <c r="H453" s="29">
        <v>3.5026269251207198</v>
      </c>
      <c r="I453" s="29">
        <v>7.0039251355690597E-3</v>
      </c>
      <c r="J453" s="15"/>
      <c r="K453" s="7" t="s">
        <v>47</v>
      </c>
      <c r="L453" s="5" t="s">
        <v>59</v>
      </c>
      <c r="M453" s="5">
        <v>0</v>
      </c>
      <c r="N453" s="5"/>
      <c r="O453" s="7"/>
      <c r="P453" s="15"/>
    </row>
    <row r="454" spans="1:16" x14ac:dyDescent="0.3">
      <c r="A454" s="5">
        <v>0</v>
      </c>
      <c r="B454" s="5">
        <v>0</v>
      </c>
      <c r="C454" s="5"/>
      <c r="D454" s="7"/>
      <c r="E454">
        <v>0.3357173</v>
      </c>
      <c r="F454" s="28"/>
      <c r="G454" s="29">
        <v>0.15665134999999999</v>
      </c>
      <c r="H454" s="29">
        <v>2.5806731660721698</v>
      </c>
      <c r="I454" s="29">
        <v>3.1106436212556899E-3</v>
      </c>
      <c r="J454" s="15"/>
      <c r="K454" s="7" t="s">
        <v>47</v>
      </c>
      <c r="L454" s="5" t="s">
        <v>59</v>
      </c>
      <c r="M454" s="5">
        <v>0</v>
      </c>
      <c r="N454" s="5"/>
      <c r="O454" s="7"/>
      <c r="P454" s="15"/>
    </row>
    <row r="455" spans="1:16" x14ac:dyDescent="0.3">
      <c r="A455" s="5">
        <v>0</v>
      </c>
      <c r="B455" s="5">
        <v>0</v>
      </c>
      <c r="C455" s="5"/>
      <c r="D455" s="7"/>
      <c r="E455">
        <v>0.34683960000000003</v>
      </c>
      <c r="F455" s="28"/>
      <c r="G455" s="29">
        <v>0.12853152000000001</v>
      </c>
      <c r="H455" s="29">
        <v>2.7586018945809498</v>
      </c>
      <c r="I455" s="29">
        <v>-2.6725729157533198E-2</v>
      </c>
      <c r="J455" s="15"/>
      <c r="K455" s="7" t="s">
        <v>47</v>
      </c>
      <c r="L455" s="5" t="s">
        <v>59</v>
      </c>
      <c r="M455" s="5">
        <v>0</v>
      </c>
      <c r="N455" s="5"/>
      <c r="O455" s="7"/>
      <c r="P455" s="15"/>
    </row>
    <row r="456" spans="1:16" x14ac:dyDescent="0.3">
      <c r="A456" s="5">
        <v>0</v>
      </c>
      <c r="B456" s="5">
        <v>0</v>
      </c>
      <c r="C456" s="5"/>
      <c r="D456" s="7"/>
      <c r="E456">
        <v>0.34388249999999998</v>
      </c>
      <c r="F456" s="28"/>
      <c r="G456" s="29">
        <v>0.12887161999999999</v>
      </c>
      <c r="H456" s="29">
        <v>2.6845721293514702</v>
      </c>
      <c r="I456" s="29">
        <v>5.00666990096437E-3</v>
      </c>
      <c r="J456" s="15"/>
      <c r="K456" s="7" t="s">
        <v>47</v>
      </c>
      <c r="L456" s="5" t="s">
        <v>59</v>
      </c>
      <c r="M456" s="5">
        <v>0</v>
      </c>
      <c r="N456" s="5"/>
      <c r="O456" s="7"/>
      <c r="P456" s="15"/>
    </row>
    <row r="457" spans="1:16" x14ac:dyDescent="0.3">
      <c r="A457" s="5">
        <v>0</v>
      </c>
      <c r="B457" s="5">
        <v>0</v>
      </c>
      <c r="C457" s="5"/>
      <c r="D457" s="7"/>
      <c r="E457">
        <v>0.33830329999999997</v>
      </c>
      <c r="F457" s="28"/>
      <c r="G457" s="29">
        <v>3.6112696E-2</v>
      </c>
      <c r="H457" s="29">
        <v>2.1390375890829199</v>
      </c>
      <c r="I457" s="29">
        <v>-1.7024210238911701E-2</v>
      </c>
      <c r="J457" s="15"/>
      <c r="K457" s="7" t="s">
        <v>47</v>
      </c>
      <c r="L457" s="5" t="s">
        <v>59</v>
      </c>
      <c r="M457" s="5">
        <v>0</v>
      </c>
      <c r="N457" s="5"/>
      <c r="O457" s="7"/>
      <c r="P457" s="15"/>
    </row>
    <row r="458" spans="1:16" x14ac:dyDescent="0.3">
      <c r="A458" s="5">
        <v>0</v>
      </c>
      <c r="B458" s="5">
        <v>0</v>
      </c>
      <c r="C458" s="5"/>
      <c r="D458" s="7"/>
      <c r="E458">
        <v>0.38176379999999999</v>
      </c>
      <c r="F458" s="28"/>
      <c r="G458" s="29">
        <v>0.26242568999999999</v>
      </c>
      <c r="H458" s="29">
        <v>4.1666856548657298</v>
      </c>
      <c r="I458" s="29">
        <v>3.9845094910934097E-2</v>
      </c>
      <c r="J458" s="15"/>
      <c r="K458" s="7" t="s">
        <v>47</v>
      </c>
      <c r="L458" s="5" t="s">
        <v>59</v>
      </c>
      <c r="M458" s="5">
        <v>0</v>
      </c>
      <c r="N458" s="5"/>
      <c r="O458" s="7"/>
      <c r="P458" s="15"/>
    </row>
    <row r="459" spans="1:16" x14ac:dyDescent="0.3">
      <c r="A459" s="5">
        <v>0</v>
      </c>
      <c r="B459" s="5">
        <v>0</v>
      </c>
      <c r="C459" s="5"/>
      <c r="D459" s="7"/>
      <c r="E459">
        <v>0.3805731</v>
      </c>
      <c r="F459" s="28"/>
      <c r="G459" s="29">
        <v>0.17128789</v>
      </c>
      <c r="H459" s="29">
        <v>3.2000351182323499</v>
      </c>
      <c r="I459" s="29">
        <v>-1.1065701174609401E-2</v>
      </c>
      <c r="J459" s="15"/>
      <c r="K459" s="7" t="s">
        <v>47</v>
      </c>
      <c r="L459" s="5" t="s">
        <v>59</v>
      </c>
      <c r="M459" s="5">
        <v>0</v>
      </c>
      <c r="N459" s="5"/>
      <c r="O459" s="7"/>
      <c r="P459" s="15"/>
    </row>
    <row r="460" spans="1:16" x14ac:dyDescent="0.3">
      <c r="A460" s="5">
        <v>0</v>
      </c>
      <c r="B460" s="5">
        <v>0</v>
      </c>
      <c r="C460" s="5"/>
      <c r="D460" s="7"/>
      <c r="E460">
        <v>0.36572660000000001</v>
      </c>
      <c r="F460" s="28"/>
      <c r="G460" s="29">
        <v>0.15013108</v>
      </c>
      <c r="H460" s="29">
        <v>2.87767142779464</v>
      </c>
      <c r="I460" s="29">
        <v>3.0499218266991798E-2</v>
      </c>
      <c r="J460" s="15"/>
      <c r="K460" s="7" t="s">
        <v>47</v>
      </c>
      <c r="L460" s="5" t="s">
        <v>59</v>
      </c>
      <c r="M460" s="5">
        <v>0</v>
      </c>
      <c r="N460" s="5"/>
      <c r="O460" s="7"/>
      <c r="P460" s="15"/>
    </row>
    <row r="461" spans="1:16" x14ac:dyDescent="0.3">
      <c r="A461" s="5">
        <v>0</v>
      </c>
      <c r="B461" s="5">
        <v>0</v>
      </c>
      <c r="C461" s="5"/>
      <c r="D461" s="7"/>
      <c r="E461">
        <v>0.3569271</v>
      </c>
      <c r="F461" s="28"/>
      <c r="G461" s="29">
        <v>0.1878947</v>
      </c>
      <c r="H461" s="29">
        <v>2.8777260290561002</v>
      </c>
      <c r="I461" s="29">
        <v>2.21809824423683E-2</v>
      </c>
      <c r="J461" s="15"/>
      <c r="K461" s="7" t="s">
        <v>47</v>
      </c>
      <c r="L461" s="5" t="s">
        <v>59</v>
      </c>
      <c r="M461" s="5">
        <v>0</v>
      </c>
      <c r="N461" s="5"/>
      <c r="O461" s="7"/>
      <c r="P461" s="15"/>
    </row>
    <row r="462" spans="1:16" x14ac:dyDescent="0.3">
      <c r="A462" s="5">
        <v>0</v>
      </c>
      <c r="B462" s="5">
        <v>0</v>
      </c>
      <c r="C462" s="5"/>
      <c r="D462" s="7"/>
      <c r="E462">
        <v>0.34027780000000002</v>
      </c>
      <c r="F462" s="28"/>
      <c r="G462" s="29">
        <v>0.11625803</v>
      </c>
      <c r="H462" s="29">
        <v>2.8170321815515398</v>
      </c>
      <c r="I462" s="29">
        <v>2.5737403259528401E-2</v>
      </c>
      <c r="J462" s="15"/>
      <c r="K462" s="7" t="s">
        <v>47</v>
      </c>
      <c r="L462" s="5" t="s">
        <v>59</v>
      </c>
      <c r="M462" s="5">
        <v>0</v>
      </c>
      <c r="N462" s="5"/>
      <c r="O462" s="7"/>
      <c r="P462" s="15"/>
    </row>
    <row r="463" spans="1:16" x14ac:dyDescent="0.3">
      <c r="A463" s="5">
        <v>0</v>
      </c>
      <c r="B463" s="5">
        <v>0</v>
      </c>
      <c r="C463" s="5"/>
      <c r="D463" s="7"/>
      <c r="E463">
        <v>0.34372259999999999</v>
      </c>
      <c r="F463" s="28"/>
      <c r="G463" s="29">
        <v>8.0224216000000001E-2</v>
      </c>
      <c r="H463" s="29">
        <v>2.5157226932953201</v>
      </c>
      <c r="I463" s="29">
        <v>4.9043262189219904E-3</v>
      </c>
      <c r="J463" s="15"/>
      <c r="K463" s="7" t="s">
        <v>47</v>
      </c>
      <c r="L463" s="5" t="s">
        <v>59</v>
      </c>
      <c r="M463" s="5">
        <v>0</v>
      </c>
      <c r="N463" s="5"/>
      <c r="O463" s="7"/>
      <c r="P463" s="15"/>
    </row>
    <row r="464" spans="1:16" x14ac:dyDescent="0.3">
      <c r="A464" s="5">
        <v>0</v>
      </c>
      <c r="B464" s="5">
        <v>0</v>
      </c>
      <c r="C464" s="5"/>
      <c r="D464" s="7"/>
      <c r="E464">
        <v>0.41918359999999999</v>
      </c>
      <c r="F464" s="28"/>
      <c r="G464" s="29">
        <v>0.31889163999999998</v>
      </c>
      <c r="H464" s="29">
        <v>4.4543433338784002</v>
      </c>
      <c r="I464" s="29">
        <v>6.1159955416737501E-2</v>
      </c>
      <c r="J464" s="15"/>
      <c r="K464" s="7" t="s">
        <v>47</v>
      </c>
      <c r="L464" s="5" t="s">
        <v>59</v>
      </c>
      <c r="M464" s="5">
        <v>0</v>
      </c>
      <c r="N464" s="5"/>
      <c r="O464" s="7"/>
      <c r="P464" s="15"/>
    </row>
    <row r="465" spans="1:16" x14ac:dyDescent="0.3">
      <c r="A465" s="5">
        <v>0</v>
      </c>
      <c r="B465" s="5">
        <v>0</v>
      </c>
      <c r="C465" s="5"/>
      <c r="D465" s="7"/>
      <c r="E465">
        <v>0.38063140000000001</v>
      </c>
      <c r="F465" s="28"/>
      <c r="G465" s="29">
        <v>0.20930493</v>
      </c>
      <c r="H465" s="29">
        <v>3.9138940959572301</v>
      </c>
      <c r="I465" s="29">
        <v>-1.4606068064927501E-2</v>
      </c>
      <c r="J465" s="15"/>
      <c r="K465" s="7" t="s">
        <v>47</v>
      </c>
      <c r="L465" s="5" t="s">
        <v>59</v>
      </c>
      <c r="M465" s="5">
        <v>0</v>
      </c>
      <c r="N465" s="5"/>
      <c r="O465" s="7"/>
      <c r="P465" s="15"/>
    </row>
    <row r="466" spans="1:16" x14ac:dyDescent="0.3">
      <c r="A466" s="5">
        <v>0</v>
      </c>
      <c r="B466" s="5">
        <v>0</v>
      </c>
      <c r="C466" s="5"/>
      <c r="D466" s="7"/>
      <c r="E466">
        <v>0.36500280000000002</v>
      </c>
      <c r="F466" s="28"/>
      <c r="G466" s="29">
        <v>0.19524482000000001</v>
      </c>
      <c r="H466" s="29">
        <v>3.1496213734802998</v>
      </c>
      <c r="I466" s="29">
        <v>-1.4885478352896001E-3</v>
      </c>
      <c r="J466" s="15"/>
      <c r="K466" s="7" t="s">
        <v>47</v>
      </c>
      <c r="L466" s="5" t="s">
        <v>59</v>
      </c>
      <c r="M466" s="5">
        <v>0</v>
      </c>
      <c r="N466" s="5"/>
      <c r="O466" s="7"/>
      <c r="P466" s="15"/>
    </row>
    <row r="467" spans="1:16" x14ac:dyDescent="0.3">
      <c r="A467" s="5">
        <v>0</v>
      </c>
      <c r="B467" s="5">
        <v>0</v>
      </c>
      <c r="C467" s="5"/>
      <c r="D467" s="7"/>
      <c r="E467">
        <v>0.3633885</v>
      </c>
      <c r="F467" s="28"/>
      <c r="G467" s="29">
        <v>0.15353855</v>
      </c>
      <c r="H467" s="29">
        <v>3.0075102540280301</v>
      </c>
      <c r="I467" s="29">
        <v>-1.86550232888806E-3</v>
      </c>
      <c r="J467" s="15"/>
      <c r="K467" s="7" t="s">
        <v>47</v>
      </c>
      <c r="L467" s="5" t="s">
        <v>59</v>
      </c>
      <c r="M467" s="5">
        <v>0</v>
      </c>
      <c r="N467" s="5"/>
      <c r="O467" s="7"/>
      <c r="P467" s="15"/>
    </row>
    <row r="468" spans="1:16" x14ac:dyDescent="0.3">
      <c r="A468" s="5">
        <v>0</v>
      </c>
      <c r="B468" s="5">
        <v>0</v>
      </c>
      <c r="C468" s="5"/>
      <c r="D468" s="7"/>
      <c r="E468">
        <v>0.37502639999999998</v>
      </c>
      <c r="F468" s="28"/>
      <c r="G468" s="29">
        <v>0.13361846999999999</v>
      </c>
      <c r="H468" s="29">
        <v>2.8368756875911201</v>
      </c>
      <c r="I468" s="29">
        <v>3.3994098710846098E-2</v>
      </c>
      <c r="J468" s="15"/>
      <c r="K468" s="7" t="s">
        <v>47</v>
      </c>
      <c r="L468" s="5" t="s">
        <v>59</v>
      </c>
      <c r="M468" s="5">
        <v>0</v>
      </c>
      <c r="N468" s="5"/>
      <c r="O468" s="7"/>
      <c r="P468" s="15"/>
    </row>
    <row r="469" spans="1:16" x14ac:dyDescent="0.3">
      <c r="A469" s="5">
        <v>0</v>
      </c>
      <c r="B469" s="5">
        <v>0</v>
      </c>
      <c r="C469" s="5"/>
      <c r="D469" s="7"/>
      <c r="E469">
        <v>0.360265</v>
      </c>
      <c r="F469" s="28"/>
      <c r="G469" s="29">
        <v>0.10947084</v>
      </c>
      <c r="H469" s="29">
        <v>2.3256587279179</v>
      </c>
      <c r="I469" s="29">
        <v>-1.24250406005172E-2</v>
      </c>
      <c r="J469" s="15"/>
      <c r="K469" s="7" t="s">
        <v>47</v>
      </c>
      <c r="L469" s="5" t="s">
        <v>59</v>
      </c>
      <c r="M469" s="5">
        <v>0</v>
      </c>
      <c r="N469" s="5"/>
      <c r="O469" s="7"/>
      <c r="P469" s="15"/>
    </row>
    <row r="470" spans="1:16" x14ac:dyDescent="0.3">
      <c r="A470" s="5">
        <v>0</v>
      </c>
      <c r="B470" s="5">
        <v>0</v>
      </c>
      <c r="C470" s="5"/>
      <c r="D470" s="7"/>
      <c r="E470">
        <v>0.33637339999999999</v>
      </c>
      <c r="F470" s="28"/>
      <c r="G470" s="29">
        <v>0.21870998</v>
      </c>
      <c r="H470" s="29">
        <v>4.1237819009655503</v>
      </c>
      <c r="I470" s="29">
        <v>2.3522656013291902E-2</v>
      </c>
      <c r="J470" s="15"/>
      <c r="K470" s="7" t="s">
        <v>47</v>
      </c>
      <c r="L470" s="5" t="s">
        <v>59</v>
      </c>
      <c r="M470" s="5">
        <v>0</v>
      </c>
      <c r="N470" s="5"/>
      <c r="O470" s="7"/>
      <c r="P470" s="15"/>
    </row>
    <row r="471" spans="1:16" x14ac:dyDescent="0.3">
      <c r="A471" s="5">
        <v>0</v>
      </c>
      <c r="B471" s="5">
        <v>0</v>
      </c>
      <c r="C471" s="5"/>
      <c r="D471" s="7"/>
      <c r="E471">
        <v>0.3226695</v>
      </c>
      <c r="F471" s="28"/>
      <c r="G471" s="29">
        <v>0.13743391999999999</v>
      </c>
      <c r="H471" s="29">
        <v>3.1015658593859801</v>
      </c>
      <c r="I471" s="29">
        <v>2.52994176244274E-2</v>
      </c>
      <c r="J471" s="15"/>
      <c r="K471" s="7" t="s">
        <v>47</v>
      </c>
      <c r="L471" s="5" t="s">
        <v>59</v>
      </c>
      <c r="M471" s="5">
        <v>0</v>
      </c>
      <c r="N471" s="5"/>
      <c r="O471" s="7"/>
      <c r="P471" s="15"/>
    </row>
    <row r="472" spans="1:16" x14ac:dyDescent="0.3">
      <c r="A472" s="5">
        <v>0</v>
      </c>
      <c r="B472" s="5">
        <v>0</v>
      </c>
      <c r="C472" s="5"/>
      <c r="D472" s="7"/>
      <c r="E472">
        <v>0.32628760000000001</v>
      </c>
      <c r="F472" s="28"/>
      <c r="G472" s="29">
        <v>0.15728033</v>
      </c>
      <c r="H472" s="29">
        <v>3.1007366772174101</v>
      </c>
      <c r="I472" s="29">
        <v>2.6139442728148801E-2</v>
      </c>
      <c r="J472" s="15"/>
      <c r="K472" s="7" t="s">
        <v>47</v>
      </c>
      <c r="L472" s="5" t="s">
        <v>59</v>
      </c>
      <c r="M472" s="5">
        <v>0</v>
      </c>
      <c r="N472" s="5"/>
      <c r="O472" s="7"/>
      <c r="P472" s="15"/>
    </row>
    <row r="473" spans="1:16" x14ac:dyDescent="0.3">
      <c r="A473" s="5">
        <v>0</v>
      </c>
      <c r="B473" s="5">
        <v>0</v>
      </c>
      <c r="C473" s="5"/>
      <c r="D473" s="7"/>
      <c r="E473">
        <v>0.32454719999999998</v>
      </c>
      <c r="F473" s="28"/>
      <c r="G473" s="29">
        <v>0.16742267999999999</v>
      </c>
      <c r="H473" s="29">
        <v>3.0075351376821802</v>
      </c>
      <c r="I473" s="29">
        <v>5.8377391545695399E-2</v>
      </c>
      <c r="J473" s="15"/>
      <c r="K473" s="7" t="s">
        <v>47</v>
      </c>
      <c r="L473" s="5" t="s">
        <v>59</v>
      </c>
      <c r="M473" s="5">
        <v>0</v>
      </c>
      <c r="N473" s="5"/>
      <c r="O473" s="7"/>
      <c r="P473" s="15"/>
    </row>
    <row r="474" spans="1:16" x14ac:dyDescent="0.3">
      <c r="A474" s="5">
        <v>0</v>
      </c>
      <c r="B474" s="5">
        <v>0</v>
      </c>
      <c r="C474" s="5"/>
      <c r="D474" s="7"/>
      <c r="E474">
        <v>0.29746499999999998</v>
      </c>
      <c r="F474" s="28"/>
      <c r="G474" s="29">
        <v>0.10222882</v>
      </c>
      <c r="H474" s="29">
        <v>2.7972226183012401</v>
      </c>
      <c r="I474" s="29">
        <v>5.2974307703368702E-2</v>
      </c>
      <c r="J474" s="15"/>
      <c r="K474" s="7" t="s">
        <v>47</v>
      </c>
      <c r="L474" s="5" t="s">
        <v>59</v>
      </c>
      <c r="M474" s="5">
        <v>0</v>
      </c>
      <c r="N474" s="5"/>
      <c r="O474" s="7"/>
      <c r="P474" s="15"/>
    </row>
    <row r="475" spans="1:16" x14ac:dyDescent="0.3">
      <c r="A475" s="5">
        <v>0</v>
      </c>
      <c r="B475" s="5">
        <v>0</v>
      </c>
      <c r="C475" s="5"/>
      <c r="D475" s="7"/>
      <c r="E475">
        <v>0.29786820000000003</v>
      </c>
      <c r="F475" s="28"/>
      <c r="G475" s="29">
        <v>8.7358176999999995E-2</v>
      </c>
      <c r="H475" s="29">
        <v>2.3121390623162599</v>
      </c>
      <c r="I475" s="28"/>
      <c r="J475" s="15"/>
      <c r="K475" s="7" t="s">
        <v>47</v>
      </c>
      <c r="L475" s="5" t="s">
        <v>59</v>
      </c>
      <c r="M475" s="5">
        <v>0</v>
      </c>
      <c r="N475" s="5"/>
      <c r="O475" s="7"/>
      <c r="P475" s="15"/>
    </row>
    <row r="476" spans="1:16" x14ac:dyDescent="0.3">
      <c r="A476" s="5">
        <v>0</v>
      </c>
      <c r="B476" s="5">
        <v>0</v>
      </c>
      <c r="C476" s="5"/>
      <c r="D476" s="7"/>
      <c r="E476">
        <v>0.38609270000000001</v>
      </c>
      <c r="F476" s="28"/>
      <c r="G476" s="29">
        <v>0.32773021000000002</v>
      </c>
      <c r="H476" s="29">
        <v>4.7058834800481204</v>
      </c>
      <c r="I476" s="28"/>
      <c r="J476" s="15"/>
      <c r="K476" s="7" t="s">
        <v>47</v>
      </c>
      <c r="L476" s="5" t="s">
        <v>59</v>
      </c>
      <c r="M476" s="5">
        <v>0</v>
      </c>
      <c r="N476" s="5"/>
      <c r="O476" s="7"/>
      <c r="P476" s="15"/>
    </row>
    <row r="477" spans="1:16" x14ac:dyDescent="0.3">
      <c r="A477" s="5">
        <v>0</v>
      </c>
      <c r="B477" s="5">
        <v>0</v>
      </c>
      <c r="C477" s="5"/>
      <c r="D477" s="7"/>
      <c r="E477">
        <v>0.34819329999999998</v>
      </c>
      <c r="F477" s="28"/>
      <c r="G477" s="29">
        <v>0.2120465</v>
      </c>
      <c r="H477" s="29">
        <v>3.8095792366247601</v>
      </c>
      <c r="I477" s="28"/>
      <c r="J477" s="15"/>
      <c r="K477" s="7" t="s">
        <v>47</v>
      </c>
      <c r="L477" s="5" t="s">
        <v>59</v>
      </c>
      <c r="M477" s="5">
        <v>0</v>
      </c>
      <c r="N477" s="5"/>
      <c r="O477" s="7"/>
      <c r="P477" s="15"/>
    </row>
    <row r="478" spans="1:16" x14ac:dyDescent="0.3">
      <c r="A478" s="5">
        <v>0</v>
      </c>
      <c r="B478" s="5">
        <v>0</v>
      </c>
      <c r="C478" s="5"/>
      <c r="D478" s="7"/>
      <c r="E478">
        <v>0.34508060000000002</v>
      </c>
      <c r="F478" s="28"/>
      <c r="G478" s="29">
        <v>0.15609384000000001</v>
      </c>
      <c r="H478" s="29">
        <v>3.2000192764339199</v>
      </c>
      <c r="I478" s="28"/>
      <c r="J478" s="15"/>
      <c r="K478" s="7" t="s">
        <v>47</v>
      </c>
      <c r="L478" s="5" t="s">
        <v>59</v>
      </c>
      <c r="M478" s="5">
        <v>0</v>
      </c>
      <c r="N478" s="5"/>
      <c r="O478" s="7"/>
      <c r="P478" s="15"/>
    </row>
    <row r="479" spans="1:16" x14ac:dyDescent="0.3">
      <c r="A479" s="5">
        <v>0</v>
      </c>
      <c r="B479" s="5">
        <v>0</v>
      </c>
      <c r="C479" s="5"/>
      <c r="D479" s="7"/>
      <c r="E479">
        <v>0.33872590000000002</v>
      </c>
      <c r="F479" s="28"/>
      <c r="G479" s="29">
        <v>0.13455265999999999</v>
      </c>
      <c r="H479" s="29">
        <v>3.0534418160036498</v>
      </c>
      <c r="I479" s="28"/>
      <c r="J479" s="15"/>
      <c r="K479" s="7" t="s">
        <v>47</v>
      </c>
      <c r="L479" s="5" t="s">
        <v>59</v>
      </c>
      <c r="M479" s="5">
        <v>0</v>
      </c>
      <c r="N479" s="5"/>
      <c r="O479" s="7"/>
      <c r="P479" s="15"/>
    </row>
    <row r="480" spans="1:16" x14ac:dyDescent="0.3">
      <c r="A480" s="5">
        <v>0</v>
      </c>
      <c r="B480" s="5">
        <v>0</v>
      </c>
      <c r="C480" s="5"/>
      <c r="D480" s="7"/>
      <c r="E480">
        <v>0.34692099999999998</v>
      </c>
      <c r="F480" s="28"/>
      <c r="G480" s="29">
        <v>0.12085181</v>
      </c>
      <c r="H480" s="29">
        <v>2.9197113494815801</v>
      </c>
      <c r="I480" s="28"/>
      <c r="J480" s="15"/>
      <c r="K480" s="7" t="s">
        <v>47</v>
      </c>
      <c r="L480" s="5" t="s">
        <v>59</v>
      </c>
      <c r="M480" s="5">
        <v>0</v>
      </c>
      <c r="N480" s="5"/>
      <c r="O480" s="7"/>
      <c r="P480" s="15"/>
    </row>
    <row r="481" spans="1:16" x14ac:dyDescent="0.3">
      <c r="A481" s="5">
        <v>0</v>
      </c>
      <c r="B481" s="5">
        <v>0</v>
      </c>
      <c r="C481" s="5"/>
      <c r="D481" s="7"/>
      <c r="E481">
        <v>0.33267600000000003</v>
      </c>
      <c r="F481" s="28"/>
      <c r="G481" s="29">
        <v>5.9700370000000003E-2</v>
      </c>
      <c r="H481" s="29">
        <v>2.5157247635883202</v>
      </c>
      <c r="I481" s="28"/>
      <c r="J481" s="15"/>
      <c r="K481" s="7" t="s">
        <v>47</v>
      </c>
      <c r="L481" s="5" t="s">
        <v>59</v>
      </c>
      <c r="M481" s="5">
        <v>0</v>
      </c>
      <c r="N481" s="5"/>
      <c r="O481" s="7"/>
      <c r="P481" s="15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2021-10-19T11:45:54Z</dcterms:modified>
</cp:coreProperties>
</file>