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14_{C1C09821-8CA8-484E-B825-F4764C52A22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9" i="4" l="1"/>
  <c r="I78" i="4"/>
  <c r="I61" i="4"/>
  <c r="I73" i="4"/>
  <c r="I31" i="4"/>
  <c r="I23" i="4"/>
  <c r="I45" i="4"/>
  <c r="I72" i="4"/>
  <c r="I5" i="4"/>
  <c r="G5" i="4"/>
  <c r="G61" i="4"/>
  <c r="G50" i="4"/>
  <c r="I64" i="4"/>
  <c r="J35" i="4"/>
  <c r="FN35" i="4" s="1"/>
  <c r="I43" i="4"/>
  <c r="I15" i="4"/>
  <c r="G57" i="4"/>
  <c r="G33" i="4"/>
  <c r="G10" i="4"/>
  <c r="I10" i="4"/>
  <c r="I54" i="4"/>
  <c r="I12" i="4"/>
  <c r="I39" i="4"/>
  <c r="I13" i="4"/>
  <c r="I17" i="4"/>
  <c r="I46" i="4"/>
  <c r="I63" i="4"/>
  <c r="I57" i="4"/>
  <c r="I44" i="4"/>
  <c r="I42" i="4"/>
  <c r="I41" i="4"/>
  <c r="G43" i="4"/>
  <c r="I66" i="4"/>
  <c r="I62" i="4"/>
  <c r="I76" i="4"/>
  <c r="I33" i="4"/>
  <c r="M5" i="4"/>
  <c r="FT5" i="4" s="1"/>
  <c r="M6" i="4"/>
  <c r="FT6" i="4" s="1"/>
  <c r="M7" i="4"/>
  <c r="FT7" i="4" s="1"/>
  <c r="M8" i="4"/>
  <c r="FP8" i="4" s="1"/>
  <c r="M9" i="4"/>
  <c r="M10" i="4"/>
  <c r="FP10" i="4" s="1"/>
  <c r="M11" i="4"/>
  <c r="FP11" i="4" s="1"/>
  <c r="M12" i="4"/>
  <c r="FP12" i="4" s="1"/>
  <c r="M13" i="4"/>
  <c r="M14" i="4"/>
  <c r="M15" i="4"/>
  <c r="FP15" i="4"/>
  <c r="M16" i="4"/>
  <c r="FT16" i="4" s="1"/>
  <c r="M17" i="4"/>
  <c r="M18" i="4"/>
  <c r="FP18" i="4" s="1"/>
  <c r="M19" i="4"/>
  <c r="FT19" i="4" s="1"/>
  <c r="M20" i="4"/>
  <c r="FT20" i="4" s="1"/>
  <c r="M21" i="4"/>
  <c r="FT21" i="4" s="1"/>
  <c r="M22" i="4"/>
  <c r="FP22" i="4"/>
  <c r="M23" i="4"/>
  <c r="M24" i="4"/>
  <c r="FT24" i="4" s="1"/>
  <c r="M25" i="4"/>
  <c r="FT25" i="4" s="1"/>
  <c r="M26" i="4"/>
  <c r="FP26" i="4" s="1"/>
  <c r="M27" i="4"/>
  <c r="FP27" i="4" s="1"/>
  <c r="M28" i="4"/>
  <c r="FP28" i="4" s="1"/>
  <c r="M29" i="4"/>
  <c r="M30" i="4"/>
  <c r="FT30" i="4" s="1"/>
  <c r="M31" i="4"/>
  <c r="FT31" i="4" s="1"/>
  <c r="M32" i="4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M40" i="4"/>
  <c r="FP40" i="4" s="1"/>
  <c r="M41" i="4"/>
  <c r="FT41" i="4" s="1"/>
  <c r="M42" i="4"/>
  <c r="FT42" i="4" s="1"/>
  <c r="M43" i="4"/>
  <c r="FT43" i="4" s="1"/>
  <c r="M44" i="4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M54" i="4"/>
  <c r="FP54" i="4" s="1"/>
  <c r="M55" i="4"/>
  <c r="FP55" i="4" s="1"/>
  <c r="M56" i="4"/>
  <c r="FT56" i="4" s="1"/>
  <c r="M57" i="4"/>
  <c r="M58" i="4"/>
  <c r="FT58" i="4" s="1"/>
  <c r="M59" i="4"/>
  <c r="FT59" i="4"/>
  <c r="M60" i="4"/>
  <c r="FT60" i="4" s="1"/>
  <c r="M61" i="4"/>
  <c r="M62" i="4"/>
  <c r="M63" i="4"/>
  <c r="FT63" i="4" s="1"/>
  <c r="M64" i="4"/>
  <c r="FP64" i="4"/>
  <c r="M65" i="4"/>
  <c r="FT65" i="4" s="1"/>
  <c r="M66" i="4"/>
  <c r="FP66" i="4" s="1"/>
  <c r="M67" i="4"/>
  <c r="FP67" i="4" s="1"/>
  <c r="M68" i="4"/>
  <c r="M69" i="4"/>
  <c r="FP69" i="4" s="1"/>
  <c r="M70" i="4"/>
  <c r="FT70" i="4" s="1"/>
  <c r="M71" i="4"/>
  <c r="FT71" i="4" s="1"/>
  <c r="M72" i="4"/>
  <c r="M73" i="4"/>
  <c r="FP73" i="4" s="1"/>
  <c r="M74" i="4"/>
  <c r="M75" i="4"/>
  <c r="FT75" i="4" s="1"/>
  <c r="M76" i="4"/>
  <c r="FT76" i="4" s="1"/>
  <c r="M77" i="4"/>
  <c r="M78" i="4"/>
  <c r="FP78" i="4" s="1"/>
  <c r="FP6" i="4"/>
  <c r="K9" i="4"/>
  <c r="F79" i="4"/>
  <c r="FT36" i="4"/>
  <c r="FT9" i="4"/>
  <c r="FT13" i="4"/>
  <c r="FP14" i="4"/>
  <c r="FT17" i="4"/>
  <c r="FT26" i="4"/>
  <c r="FP29" i="4"/>
  <c r="FP32" i="4"/>
  <c r="FP37" i="4"/>
  <c r="FT52" i="4"/>
  <c r="FP53" i="4"/>
  <c r="FP57" i="4"/>
  <c r="FT61" i="4"/>
  <c r="FT62" i="4"/>
  <c r="FP68" i="4"/>
  <c r="FP72" i="4"/>
  <c r="FT74" i="4"/>
  <c r="FT77" i="4"/>
  <c r="K5" i="4"/>
  <c r="K6" i="4"/>
  <c r="FR6" i="4" s="1"/>
  <c r="K7" i="4"/>
  <c r="FR7" i="4" s="1"/>
  <c r="K8" i="4"/>
  <c r="FR8" i="4" s="1"/>
  <c r="K10" i="4"/>
  <c r="K11" i="4"/>
  <c r="FO11" i="4" s="1"/>
  <c r="K12" i="4"/>
  <c r="FR12" i="4"/>
  <c r="K13" i="4"/>
  <c r="FO13" i="4" s="1"/>
  <c r="K14" i="4"/>
  <c r="K15" i="4"/>
  <c r="FR15" i="4" s="1"/>
  <c r="K16" i="4"/>
  <c r="K17" i="4"/>
  <c r="FR17" i="4" s="1"/>
  <c r="K18" i="4"/>
  <c r="FR18" i="4" s="1"/>
  <c r="K19" i="4"/>
  <c r="FO19" i="4" s="1"/>
  <c r="K20" i="4"/>
  <c r="K21" i="4"/>
  <c r="K22" i="4"/>
  <c r="FR22" i="4" s="1"/>
  <c r="K23" i="4"/>
  <c r="FO23" i="4" s="1"/>
  <c r="K24" i="4"/>
  <c r="FR24" i="4" s="1"/>
  <c r="K25" i="4"/>
  <c r="FO25" i="4" s="1"/>
  <c r="K26" i="4"/>
  <c r="FR26" i="4" s="1"/>
  <c r="K27" i="4"/>
  <c r="K28" i="4"/>
  <c r="FR28" i="4" s="1"/>
  <c r="K29" i="4"/>
  <c r="FR29" i="4" s="1"/>
  <c r="K30" i="4"/>
  <c r="FR30" i="4" s="1"/>
  <c r="K31" i="4"/>
  <c r="K32" i="4"/>
  <c r="K33" i="4"/>
  <c r="FO33" i="4"/>
  <c r="K34" i="4"/>
  <c r="FR34" i="4" s="1"/>
  <c r="K35" i="4"/>
  <c r="K36" i="4"/>
  <c r="K37" i="4"/>
  <c r="FO37" i="4" s="1"/>
  <c r="K38" i="4"/>
  <c r="K39" i="4"/>
  <c r="FO39" i="4" s="1"/>
  <c r="K40" i="4"/>
  <c r="FR40" i="4" s="1"/>
  <c r="K41" i="4"/>
  <c r="FR41" i="4" s="1"/>
  <c r="K42" i="4"/>
  <c r="K43" i="4"/>
  <c r="K44" i="4"/>
  <c r="FR44" i="4"/>
  <c r="K45" i="4"/>
  <c r="FO45" i="4" s="1"/>
  <c r="K46" i="4"/>
  <c r="K47" i="4"/>
  <c r="FR47" i="4" s="1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K55" i="4"/>
  <c r="FR55" i="4" s="1"/>
  <c r="K56" i="4"/>
  <c r="FR56" i="4" s="1"/>
  <c r="K57" i="4"/>
  <c r="K58" i="4"/>
  <c r="FR58" i="4" s="1"/>
  <c r="K59" i="4"/>
  <c r="K60" i="4"/>
  <c r="FO60" i="4" s="1"/>
  <c r="K61" i="4"/>
  <c r="FR61" i="4" s="1"/>
  <c r="K62" i="4"/>
  <c r="FR62" i="4" s="1"/>
  <c r="K63" i="4"/>
  <c r="K64" i="4"/>
  <c r="K65" i="4"/>
  <c r="FO65" i="4" s="1"/>
  <c r="K66" i="4"/>
  <c r="FO66" i="4" s="1"/>
  <c r="K67" i="4"/>
  <c r="FO67" i="4" s="1"/>
  <c r="K68" i="4"/>
  <c r="K69" i="4"/>
  <c r="FR69" i="4" s="1"/>
  <c r="K70" i="4"/>
  <c r="FR70" i="4"/>
  <c r="K71" i="4"/>
  <c r="FO71" i="4" s="1"/>
  <c r="K72" i="4"/>
  <c r="FR72" i="4" s="1"/>
  <c r="K73" i="4"/>
  <c r="FO73" i="4" s="1"/>
  <c r="K74" i="4"/>
  <c r="K75" i="4"/>
  <c r="FR75" i="4" s="1"/>
  <c r="K76" i="4"/>
  <c r="FO76" i="4" s="1"/>
  <c r="K77" i="4"/>
  <c r="FR77" i="4" s="1"/>
  <c r="K78" i="4"/>
  <c r="FR78" i="4" s="1"/>
  <c r="K4" i="4"/>
  <c r="L79" i="4"/>
  <c r="J5" i="4"/>
  <c r="FQ5" i="4" s="1"/>
  <c r="J6" i="4"/>
  <c r="FN6" i="4" s="1"/>
  <c r="J7" i="4"/>
  <c r="FN7" i="4" s="1"/>
  <c r="J8" i="4"/>
  <c r="FN8" i="4" s="1"/>
  <c r="J9" i="4"/>
  <c r="FQ9" i="4"/>
  <c r="J10" i="4"/>
  <c r="FQ10" i="4" s="1"/>
  <c r="J11" i="4"/>
  <c r="FN11" i="4" s="1"/>
  <c r="J12" i="4"/>
  <c r="FQ12" i="4" s="1"/>
  <c r="J13" i="4"/>
  <c r="FQ13" i="4" s="1"/>
  <c r="J14" i="4"/>
  <c r="FQ14" i="4" s="1"/>
  <c r="J15" i="4"/>
  <c r="FN15" i="4" s="1"/>
  <c r="FQ15" i="4"/>
  <c r="J16" i="4"/>
  <c r="FN16" i="4"/>
  <c r="J17" i="4"/>
  <c r="FN17" i="4" s="1"/>
  <c r="FQ17" i="4"/>
  <c r="J18" i="4"/>
  <c r="FN18" i="4"/>
  <c r="J19" i="4"/>
  <c r="FQ19" i="4" s="1"/>
  <c r="FN19" i="4"/>
  <c r="J20" i="4"/>
  <c r="FN20" i="4" s="1"/>
  <c r="J21" i="4"/>
  <c r="FQ21" i="4" s="1"/>
  <c r="J22" i="4"/>
  <c r="FQ22" i="4" s="1"/>
  <c r="J23" i="4"/>
  <c r="FQ23" i="4" s="1"/>
  <c r="J24" i="4"/>
  <c r="FQ24" i="4" s="1"/>
  <c r="J25" i="4"/>
  <c r="FQ25" i="4" s="1"/>
  <c r="J26" i="4"/>
  <c r="FQ26" i="4" s="1"/>
  <c r="J27" i="4"/>
  <c r="FQ27" i="4" s="1"/>
  <c r="J28" i="4"/>
  <c r="FQ28" i="4" s="1"/>
  <c r="J29" i="4"/>
  <c r="FQ29" i="4" s="1"/>
  <c r="J30" i="4"/>
  <c r="FQ30" i="4" s="1"/>
  <c r="J31" i="4"/>
  <c r="FN31" i="4" s="1"/>
  <c r="FQ31" i="4"/>
  <c r="J32" i="4"/>
  <c r="FN32" i="4" s="1"/>
  <c r="J33" i="4"/>
  <c r="FQ33" i="4" s="1"/>
  <c r="J34" i="4"/>
  <c r="FQ34" i="4" s="1"/>
  <c r="J36" i="4"/>
  <c r="FQ36" i="4" s="1"/>
  <c r="J37" i="4"/>
  <c r="FN37" i="4" s="1"/>
  <c r="J38" i="4"/>
  <c r="FQ38" i="4" s="1"/>
  <c r="J39" i="4"/>
  <c r="FN39" i="4" s="1"/>
  <c r="J40" i="4"/>
  <c r="FN40" i="4" s="1"/>
  <c r="J41" i="4"/>
  <c r="FN41" i="4"/>
  <c r="J42" i="4"/>
  <c r="FQ42" i="4" s="1"/>
  <c r="J43" i="4"/>
  <c r="FN43" i="4" s="1"/>
  <c r="J44" i="4"/>
  <c r="FQ44" i="4"/>
  <c r="J45" i="4"/>
  <c r="FQ45" i="4" s="1"/>
  <c r="J46" i="4"/>
  <c r="FQ46" i="4" s="1"/>
  <c r="J47" i="4"/>
  <c r="FQ47" i="4" s="1"/>
  <c r="FN47" i="4"/>
  <c r="J48" i="4"/>
  <c r="FN48" i="4" s="1"/>
  <c r="J49" i="4"/>
  <c r="FN49" i="4" s="1"/>
  <c r="J50" i="4"/>
  <c r="FN50" i="4" s="1"/>
  <c r="J51" i="4"/>
  <c r="FN51" i="4" s="1"/>
  <c r="J52" i="4"/>
  <c r="FQ52" i="4"/>
  <c r="J53" i="4"/>
  <c r="FN53" i="4" s="1"/>
  <c r="J54" i="4"/>
  <c r="FQ54" i="4" s="1"/>
  <c r="J55" i="4"/>
  <c r="FN55" i="4" s="1"/>
  <c r="FQ55" i="4"/>
  <c r="J56" i="4"/>
  <c r="FN56" i="4" s="1"/>
  <c r="J57" i="4"/>
  <c r="FQ57" i="4" s="1"/>
  <c r="J58" i="4"/>
  <c r="FQ58" i="4" s="1"/>
  <c r="J59" i="4"/>
  <c r="FN59" i="4" s="1"/>
  <c r="FQ59" i="4"/>
  <c r="J60" i="4"/>
  <c r="FQ60" i="4"/>
  <c r="J61" i="4"/>
  <c r="J62" i="4"/>
  <c r="FQ62" i="4" s="1"/>
  <c r="J63" i="4"/>
  <c r="J64" i="4"/>
  <c r="FN64" i="4" s="1"/>
  <c r="J65" i="4"/>
  <c r="J66" i="4"/>
  <c r="FN66" i="4" s="1"/>
  <c r="J67" i="4"/>
  <c r="FN67" i="4" s="1"/>
  <c r="J68" i="4"/>
  <c r="FQ68" i="4" s="1"/>
  <c r="J69" i="4"/>
  <c r="J70" i="4"/>
  <c r="FN70" i="4" s="1"/>
  <c r="J71" i="4"/>
  <c r="FQ71" i="4" s="1"/>
  <c r="J72" i="4"/>
  <c r="FN72" i="4" s="1"/>
  <c r="J73" i="4"/>
  <c r="FN73" i="4" s="1"/>
  <c r="J74" i="4"/>
  <c r="FN74" i="4" s="1"/>
  <c r="J75" i="4"/>
  <c r="J76" i="4"/>
  <c r="FN76" i="4" s="1"/>
  <c r="FQ76" i="4"/>
  <c r="J77" i="4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FP7" i="4"/>
  <c r="FT14" i="4"/>
  <c r="M4" i="4"/>
  <c r="FP4" i="4" s="1"/>
  <c r="FT38" i="4"/>
  <c r="FP60" i="4"/>
  <c r="H79" i="4"/>
  <c r="FS79" i="4"/>
  <c r="FN52" i="4"/>
  <c r="FR53" i="4"/>
  <c r="FR25" i="4"/>
  <c r="FP17" i="4"/>
  <c r="FQ18" i="4"/>
  <c r="FR68" i="4"/>
  <c r="FO68" i="4"/>
  <c r="FO56" i="4"/>
  <c r="FR32" i="4"/>
  <c r="FO32" i="4"/>
  <c r="FO12" i="4"/>
  <c r="FO52" i="4"/>
  <c r="FO4" i="4"/>
  <c r="FR67" i="4"/>
  <c r="FR63" i="4"/>
  <c r="FO63" i="4"/>
  <c r="FR43" i="4"/>
  <c r="FO43" i="4"/>
  <c r="FR39" i="4"/>
  <c r="FR35" i="4"/>
  <c r="FO35" i="4"/>
  <c r="FR31" i="4"/>
  <c r="FO31" i="4"/>
  <c r="FR27" i="4"/>
  <c r="FO27" i="4"/>
  <c r="FO15" i="4"/>
  <c r="FR11" i="4"/>
  <c r="FN60" i="4"/>
  <c r="FR76" i="4"/>
  <c r="FR64" i="4"/>
  <c r="FO64" i="4"/>
  <c r="FR36" i="4"/>
  <c r="FO36" i="4"/>
  <c r="FR54" i="4"/>
  <c r="FO54" i="4"/>
  <c r="FR46" i="4"/>
  <c r="FO46" i="4"/>
  <c r="FR42" i="4"/>
  <c r="FO42" i="4"/>
  <c r="FR38" i="4"/>
  <c r="FO38" i="4"/>
  <c r="FO26" i="4"/>
  <c r="FO18" i="4"/>
  <c r="FR14" i="4"/>
  <c r="FO14" i="4"/>
  <c r="FR10" i="4"/>
  <c r="FO10" i="4"/>
  <c r="FR5" i="4"/>
  <c r="FO5" i="4"/>
  <c r="FT29" i="4"/>
  <c r="FQ16" i="4"/>
  <c r="FO77" i="4"/>
  <c r="FR73" i="4"/>
  <c r="FO69" i="4"/>
  <c r="FR65" i="4"/>
  <c r="FR57" i="4"/>
  <c r="FO57" i="4"/>
  <c r="FR21" i="4"/>
  <c r="FO21" i="4"/>
  <c r="FO8" i="4"/>
  <c r="FR9" i="4"/>
  <c r="FO9" i="4"/>
  <c r="FT53" i="4"/>
  <c r="FQ49" i="4"/>
  <c r="FP44" i="4"/>
  <c r="FQ43" i="4"/>
  <c r="FP74" i="4"/>
  <c r="FP62" i="4"/>
  <c r="FQ40" i="4"/>
  <c r="FT66" i="4"/>
  <c r="FN44" i="4"/>
  <c r="FP59" i="4"/>
  <c r="FP13" i="4"/>
  <c r="FQ8" i="4"/>
  <c r="FP65" i="4"/>
  <c r="FP56" i="4"/>
  <c r="FN57" i="4"/>
  <c r="FN29" i="4"/>
  <c r="FN68" i="4"/>
  <c r="FP61" i="4"/>
  <c r="FT32" i="4"/>
  <c r="FT68" i="4"/>
  <c r="FN46" i="4"/>
  <c r="FQ72" i="4"/>
  <c r="FP77" i="4"/>
  <c r="FP19" i="4"/>
  <c r="FN12" i="4"/>
  <c r="FN54" i="4"/>
  <c r="FN22" i="4"/>
  <c r="FN23" i="4"/>
  <c r="FN36" i="4"/>
  <c r="FP23" i="4"/>
  <c r="FT72" i="4"/>
  <c r="FN62" i="4"/>
  <c r="FT73" i="4"/>
  <c r="FQ41" i="4"/>
  <c r="FN38" i="4"/>
  <c r="FN34" i="4"/>
  <c r="FT35" i="4"/>
  <c r="FN24" i="4"/>
  <c r="FN13" i="4"/>
  <c r="FN33" i="4"/>
  <c r="FN25" i="4"/>
  <c r="FN9" i="4"/>
  <c r="FO22" i="4"/>
  <c r="FQ77" i="4"/>
  <c r="FN77" i="4"/>
  <c r="FQ69" i="4"/>
  <c r="FN69" i="4"/>
  <c r="FQ61" i="4"/>
  <c r="FN61" i="4"/>
  <c r="FR74" i="4"/>
  <c r="FO74" i="4"/>
  <c r="FQ63" i="4"/>
  <c r="FN63" i="4"/>
  <c r="FR49" i="4"/>
  <c r="FO41" i="4"/>
  <c r="FR20" i="4"/>
  <c r="FO20" i="4"/>
  <c r="FR16" i="4"/>
  <c r="FO16" i="4"/>
  <c r="FQ65" i="4"/>
  <c r="FN65" i="4"/>
  <c r="FO70" i="4"/>
  <c r="FO78" i="4"/>
  <c r="FN75" i="4"/>
  <c r="FQ75" i="4"/>
  <c r="FR59" i="4"/>
  <c r="FO59" i="4"/>
  <c r="FQ50" i="4"/>
  <c r="FO58" i="4"/>
  <c r="FO48" i="4"/>
  <c r="FO40" i="4"/>
  <c r="FO44" i="4"/>
  <c r="FT67" i="4"/>
  <c r="FP51" i="4"/>
  <c r="FP39" i="4"/>
  <c r="M79" i="4"/>
  <c r="FP79" i="4" s="1"/>
  <c r="FT27" i="4"/>
  <c r="FP58" i="4"/>
  <c r="FT64" i="4"/>
  <c r="FP9" i="4"/>
  <c r="FP63" i="4"/>
  <c r="FT33" i="4"/>
  <c r="FT22" i="4"/>
  <c r="FT40" i="4"/>
  <c r="FT15" i="4"/>
  <c r="FP46" i="4"/>
  <c r="FO7" i="4" l="1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s="1"/>
  <c r="FR79" i="4" l="1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<sst xmlns="http://schemas.openxmlformats.org/spreadsheetml/2006/main" count="309" uniqueCount="152">
  <si>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</si>
  <si>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</si>
  <si>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</si>
  <si>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</si>
  <si>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</si>
  <si>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</si>
  <si>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</si>
  <si>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</si>
  <si>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</si>
  <si>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</si>
  <si>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</si>
  <si>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</si>
  <si>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</si>
  <si>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</si>
  <si>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</si>
  <si>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</si>
  <si>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</si>
  <si>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</si>
  <si>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</si>
  <si>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</si>
  <si>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</si>
  <si>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</si>
  <si>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</si>
  <si>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</si>
  <si>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</si>
  <si>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</si>
  <si>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</si>
  <si>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</si>
  <si>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</si>
  <si>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</si>
  <si>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</si>
  <si>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</si>
  <si>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</si>
  <si>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</si>
  <si>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</si>
  <si>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</si>
  <si>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</si>
  <si>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</si>
  <si>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</si>
  <si>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</si>
  <si>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</si>
  <si>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</si>
  <si>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</si>
  <si>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</si>
  <si>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</si>
  <si>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</si>
  <si>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</si>
  <si>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</si>
  <si>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</si>
  <si>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</si>
  <si>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</si>
  <si>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</si>
  <si>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</si>
  <si>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</si>
  <si>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</si>
  <si>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</si>
  <si>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</si>
  <si>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</si>
  <si>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</si>
  <si>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</si>
  <si>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</si>
  <si>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</si>
  <si>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</si>
  <si>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</si>
  <si>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</si>
  <si>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</si>
  <si>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</si>
  <si>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</si>
  <si>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</si>
  <si>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</si>
  <si>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</si>
  <si>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</si>
  <si>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</si>
  <si>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</si>
  <si>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</si>
  <si>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</si>
  <si>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</si>
  <si>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</si>
  <si>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</si>
  <si>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</si>
  <si>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</si>
  <si>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</si>
  <si>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</si>
  <si>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</si>
  <si>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</si>
  <si>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</si>
  <si>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</si>
  <si>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</si>
  <si>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</si>
  <si>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</si>
  <si>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</si>
  <si>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</si>
  <si>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</si>
  <si>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</si>
  <si>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</si>
  <si>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</si>
  <si>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</si>
  <si>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</si>
  <si>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</si>
  <si>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</si>
  <si>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</si>
  <si>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</si>
  <si>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</si>
  <si>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</si>
  <si>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</si>
  <si>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</si>
  <si>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</si>
  <si>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</si>
  <si>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</si>
  <si>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</si>
  <si>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</si>
  <si>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</si>
  <si>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</si>
  <si>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</si>
  <si>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</si>
  <si>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</si>
  <si>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</si>
  <si>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</si>
  <si>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</si>
  <si>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</si>
  <si>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</si>
  <si>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</si>
  <si>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</si>
  <si>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</si>
  <si>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</si>
  <si>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</si>
  <si>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</si>
  <si>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</si>
  <si>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</si>
  <si>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</si>
  <si>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</si>
  <si>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</si>
  <si>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</si>
  <si>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</si>
  <si>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</si>
  <si>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</si>
  <si>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</si>
  <si>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</si>
  <si>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</si>
  <si>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</si>
  <si>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</si>
  <si>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</si>
  <si>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</si>
  <si>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</si>
  <si>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</si>
  <si>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</si>
  <si>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</si>
  <si>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</si>
  <si>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</si>
  <si>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</si>
  <si>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</si>
  <si>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10.02.2022)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</si>
</sst>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</cellXfs>
  <cellStyles count="7">
    <cellStyle name="Normal" xfId="0" builtinId="0"/>
    <cellStyle name="Normal 2" xfId="3" xr:uid="{00000000-0005-0000-0000-000001000000}"/>
    <cellStyle name="Normal 3" xfId="4" xr:uid="{EC7161E4-696A-4A13-84E0-36A4F941BD26}"/>
    <cellStyle name="Porcentagem" xfId="1" builtinId="5"/>
    <cellStyle name="Porcentagem 2" xfId="5" xr:uid="{AD0505D9-4EEE-4A4D-8BA0-BBD616EF889D}"/>
    <cellStyle name="Vírgula 2" xfId="2" xr:uid="{00000000-0005-0000-0000-000003000000}"/>
    <cellStyle name="Vírgula 2 2" xfId="6" xr:uid="{A2FCF1E0-64F9-462F-AB22-3A718CB98E26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58" zoomScale="85" zoomScaleNormal="85" zoomScalePageLayoutView="70" workbookViewId="0">
      <pane xSplit="1" topLeftCell="B1" activePane="topRight" state="frozen"/>
      <selection activeCell="A3" sqref="A3"/>
      <selection pane="topRight" activeCell="G92" sqref="G92"/>
    </sheetView>
  </sheetViews>
  <sheetFormatPr defaultRowHeight="15" x14ac:dyDescent="0.25"/>
  <cols>
    <col min="1" max="1" width="30.5703125" customWidth="1"/>
    <col min="2" max="5" width="10.28515625" style="1" customWidth="1"/>
    <col min="6" max="6" width="11.7109375" customWidth="1"/>
    <col min="7" max="7" width="11" bestFit="1" customWidth="1"/>
    <col min="8" max="8" width="10.28515625" customWidth="1"/>
    <col min="9" max="9" width="10.28515625" style="45" customWidth="1"/>
    <col min="10" max="10" width="11.5703125" customWidth="1"/>
    <col min="11" max="11" width="12.140625" bestFit="1" customWidth="1"/>
    <col min="12" max="13" width="10.28515625" customWidth="1"/>
    <col min="14" max="15" width="8" style="22" customWidth="1"/>
    <col min="16" max="16" width="6.7109375" style="22" bestFit="1" customWidth="1"/>
    <col min="17" max="18" width="8" style="22" bestFit="1" customWidth="1"/>
    <col min="19" max="169" width="8" style="22" customWidth="1"/>
    <col min="170" max="170" width="23.5703125" style="1" customWidth="1"/>
    <col min="171" max="172" width="23.5703125" customWidth="1"/>
    <col min="173" max="176" width="10.42578125" style="4" customWidth="1"/>
    <col min="177" max="184" width="9.140625" style="4"/>
  </cols>
  <sheetData>
    <row r="1" spans="1:184" x14ac:dyDescent="0.25">
      <c r="A1" s="112" t="s">
        <v>131</v>
      </c>
      <c r="B1" s="113" t="s">
        <v>132</v>
      </c>
      <c r="C1" s="113"/>
      <c r="D1" s="113"/>
      <c r="E1" s="113"/>
      <c r="F1" s="114" t="s">
        <v>133</v>
      </c>
      <c r="G1" s="115"/>
      <c r="H1" s="115"/>
      <c r="I1" s="116"/>
      <c r="J1" s="114" t="s">
        <v>134</v>
      </c>
      <c r="K1" s="115"/>
      <c r="L1" s="115"/>
      <c r="M1" s="115"/>
      <c r="N1" s="120" t="s">
        <v>129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  <c r="DM1" s="120"/>
      <c r="DN1" s="120"/>
      <c r="DO1" s="120"/>
      <c r="DP1" s="120"/>
      <c r="DQ1" s="120"/>
      <c r="DR1" s="120"/>
      <c r="DS1" s="120"/>
      <c r="DT1" s="120"/>
      <c r="DU1" s="120"/>
      <c r="DV1" s="120"/>
      <c r="DW1" s="120"/>
      <c r="DX1" s="120"/>
      <c r="DY1" s="120"/>
      <c r="DZ1" s="120"/>
      <c r="EA1" s="120"/>
      <c r="EB1" s="120"/>
      <c r="EC1" s="120"/>
      <c r="ED1" s="120"/>
      <c r="EE1" s="120"/>
      <c r="EF1" s="120"/>
      <c r="EG1" s="120"/>
      <c r="EH1" s="120"/>
      <c r="EI1" s="120"/>
      <c r="EJ1" s="120"/>
      <c r="EK1" s="120"/>
      <c r="EL1" s="120"/>
      <c r="EM1" s="120"/>
      <c r="EN1" s="120"/>
      <c r="EO1" s="120"/>
      <c r="EP1" s="120"/>
      <c r="EQ1" s="120"/>
      <c r="ER1" s="120"/>
      <c r="ES1" s="120"/>
      <c r="ET1" s="120"/>
      <c r="EU1" s="120"/>
      <c r="EV1" s="120"/>
      <c r="EW1" s="12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04" t="s">
        <v>130</v>
      </c>
      <c r="FO1" s="104"/>
      <c r="FP1" s="105"/>
      <c r="FQ1" s="101" t="s">
        <v>135</v>
      </c>
      <c r="FR1" s="102"/>
      <c r="FS1" s="102"/>
      <c r="FT1" s="102"/>
      <c r="FU1"/>
      <c r="FV1"/>
      <c r="FW1"/>
      <c r="FX1"/>
      <c r="FY1"/>
      <c r="FZ1"/>
      <c r="GA1"/>
      <c r="GB1"/>
    </row>
    <row r="2" spans="1:184" s="42" customFormat="1" ht="24" x14ac:dyDescent="0.25">
      <c r="A2" s="112"/>
      <c r="B2" s="113"/>
      <c r="C2" s="113"/>
      <c r="D2" s="113"/>
      <c r="E2" s="113"/>
      <c r="F2" s="117"/>
      <c r="G2" s="118"/>
      <c r="H2" s="118"/>
      <c r="I2" s="119"/>
      <c r="J2" s="117"/>
      <c r="K2" s="118"/>
      <c r="L2" s="118"/>
      <c r="M2" s="118"/>
      <c r="N2" s="98" t="s">
        <v>85</v>
      </c>
      <c r="O2" s="98"/>
      <c r="P2" s="98"/>
      <c r="Q2" s="98"/>
      <c r="R2" s="120" t="s">
        <v>84</v>
      </c>
      <c r="S2" s="120"/>
      <c r="T2" s="120"/>
      <c r="U2" s="120"/>
      <c r="V2" s="120" t="s">
        <v>83</v>
      </c>
      <c r="W2" s="120"/>
      <c r="X2" s="120"/>
      <c r="Y2" s="120"/>
      <c r="Z2" s="120" t="s">
        <v>82</v>
      </c>
      <c r="AA2" s="120"/>
      <c r="AB2" s="120"/>
      <c r="AC2" s="120"/>
      <c r="AD2" s="98" t="s">
        <v>108</v>
      </c>
      <c r="AE2" s="98"/>
      <c r="AF2" s="98"/>
      <c r="AG2" s="98"/>
      <c r="AH2" s="98" t="s">
        <v>113</v>
      </c>
      <c r="AI2" s="98"/>
      <c r="AJ2" s="98"/>
      <c r="AK2" s="98"/>
      <c r="AL2" s="98" t="s">
        <v>114</v>
      </c>
      <c r="AM2" s="98"/>
      <c r="AN2" s="98"/>
      <c r="AO2" s="98"/>
      <c r="AP2" s="98" t="s">
        <v>115</v>
      </c>
      <c r="AQ2" s="98"/>
      <c r="AR2" s="98"/>
      <c r="AS2" s="98"/>
      <c r="AT2" s="98" t="s">
        <v>119</v>
      </c>
      <c r="AU2" s="98"/>
      <c r="AV2" s="98"/>
      <c r="AW2" s="98"/>
      <c r="AX2" s="98" t="s">
        <v>122</v>
      </c>
      <c r="AY2" s="98"/>
      <c r="AZ2" s="98"/>
      <c r="BA2" s="98"/>
      <c r="BB2" s="98" t="s">
        <v>109</v>
      </c>
      <c r="BC2" s="98"/>
      <c r="BD2" s="98"/>
      <c r="BE2" s="98"/>
      <c r="BF2" s="98" t="s">
        <v>110</v>
      </c>
      <c r="BG2" s="98"/>
      <c r="BH2" s="98"/>
      <c r="BI2" s="98"/>
      <c r="BJ2" s="98" t="s">
        <v>97</v>
      </c>
      <c r="BK2" s="98"/>
      <c r="BL2" s="98"/>
      <c r="BM2" s="98"/>
      <c r="BN2" s="98" t="s">
        <v>102</v>
      </c>
      <c r="BO2" s="98"/>
      <c r="BP2" s="98"/>
      <c r="BQ2" s="98"/>
      <c r="BR2" s="98" t="s">
        <v>88</v>
      </c>
      <c r="BS2" s="98"/>
      <c r="BT2" s="98"/>
      <c r="BU2" s="98"/>
      <c r="BV2" s="98" t="s">
        <v>96</v>
      </c>
      <c r="BW2" s="98"/>
      <c r="BX2" s="98"/>
      <c r="BY2" s="98"/>
      <c r="BZ2" s="98" t="s">
        <v>100</v>
      </c>
      <c r="CA2" s="98"/>
      <c r="CB2" s="98"/>
      <c r="CC2" s="98"/>
      <c r="CD2" s="98" t="s">
        <v>136</v>
      </c>
      <c r="CE2" s="98"/>
      <c r="CF2" s="98"/>
      <c r="CG2" s="98"/>
      <c r="CH2" s="98" t="s">
        <v>116</v>
      </c>
      <c r="CI2" s="98"/>
      <c r="CJ2" s="98"/>
      <c r="CK2" s="98"/>
      <c r="CL2" s="98" t="s">
        <v>117</v>
      </c>
      <c r="CM2" s="98"/>
      <c r="CN2" s="98"/>
      <c r="CO2" s="98"/>
      <c r="CP2" s="98" t="s">
        <v>104</v>
      </c>
      <c r="CQ2" s="98"/>
      <c r="CR2" s="98"/>
      <c r="CS2" s="98"/>
      <c r="CT2" s="98" t="s">
        <v>111</v>
      </c>
      <c r="CU2" s="98"/>
      <c r="CV2" s="98"/>
      <c r="CW2" s="98"/>
      <c r="CX2" s="98" t="s">
        <v>106</v>
      </c>
      <c r="CY2" s="98"/>
      <c r="CZ2" s="98"/>
      <c r="DA2" s="98"/>
      <c r="DB2" s="98" t="s">
        <v>107</v>
      </c>
      <c r="DC2" s="98"/>
      <c r="DD2" s="98"/>
      <c r="DE2" s="98"/>
      <c r="DF2" s="98" t="s">
        <v>98</v>
      </c>
      <c r="DG2" s="98"/>
      <c r="DH2" s="98"/>
      <c r="DI2" s="98"/>
      <c r="DJ2" s="98" t="s">
        <v>105</v>
      </c>
      <c r="DK2" s="98"/>
      <c r="DL2" s="98"/>
      <c r="DM2" s="98"/>
      <c r="DN2" s="98" t="s">
        <v>101</v>
      </c>
      <c r="DO2" s="98"/>
      <c r="DP2" s="98"/>
      <c r="DQ2" s="98"/>
      <c r="DR2" s="98" t="s">
        <v>112</v>
      </c>
      <c r="DS2" s="98"/>
      <c r="DT2" s="98"/>
      <c r="DU2" s="98"/>
      <c r="DV2" s="98" t="s">
        <v>103</v>
      </c>
      <c r="DW2" s="98"/>
      <c r="DX2" s="98"/>
      <c r="DY2" s="98"/>
      <c r="DZ2" s="98" t="s">
        <v>0</v>
      </c>
      <c r="EA2" s="98"/>
      <c r="EB2" s="98"/>
      <c r="EC2" s="98"/>
      <c r="ED2" s="98" t="s">
        <v>137</v>
      </c>
      <c r="EE2" s="98"/>
      <c r="EF2" s="98"/>
      <c r="EG2" s="98"/>
      <c r="EH2" s="98" t="s">
        <v>138</v>
      </c>
      <c r="EI2" s="98"/>
      <c r="EJ2" s="98"/>
      <c r="EK2" s="98"/>
      <c r="EL2" s="98" t="s">
        <v>139</v>
      </c>
      <c r="EM2" s="98"/>
      <c r="EN2" s="98"/>
      <c r="EO2" s="98"/>
      <c r="EP2" s="103" t="s">
        <v>141</v>
      </c>
      <c r="EQ2" s="103"/>
      <c r="ER2" s="103"/>
      <c r="ES2" s="103"/>
      <c r="ET2" s="103" t="s">
        <v>140</v>
      </c>
      <c r="EU2" s="103"/>
      <c r="EV2" s="103"/>
      <c r="EW2" s="103"/>
      <c r="EX2" s="103" t="s">
        <v>147</v>
      </c>
      <c r="EY2" s="103"/>
      <c r="EZ2" s="103"/>
      <c r="FA2" s="103"/>
      <c r="FB2" s="103" t="s">
        <v>148</v>
      </c>
      <c r="FC2" s="103"/>
      <c r="FD2" s="103"/>
      <c r="FE2" s="103"/>
      <c r="FF2" s="103" t="s">
        <v>149</v>
      </c>
      <c r="FG2" s="103"/>
      <c r="FH2" s="103"/>
      <c r="FI2" s="103"/>
      <c r="FJ2" s="103" t="s">
        <v>150</v>
      </c>
      <c r="FK2" s="103"/>
      <c r="FL2" s="103"/>
      <c r="FM2" s="103"/>
      <c r="FN2" s="24" t="s">
        <v>123</v>
      </c>
      <c r="FO2" s="25" t="s">
        <v>124</v>
      </c>
      <c r="FP2" s="28" t="s">
        <v>146</v>
      </c>
      <c r="FQ2" s="99" t="s">
        <v>125</v>
      </c>
      <c r="FR2" s="100"/>
      <c r="FS2" s="100"/>
      <c r="FT2" s="100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25">
      <c r="A3" s="112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5.75" x14ac:dyDescent="0.25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v>2161</v>
      </c>
      <c r="G4" s="38">
        <v>1897</v>
      </c>
      <c r="H4" s="38">
        <v>30</v>
      </c>
      <c r="I4" s="38">
        <v>292</v>
      </c>
      <c r="J4" s="30">
        <f>N4+R4+V4+Z4+AD4+AH4+AL4+AP4+AT4+AX4+BB4+BF4+BJ4+BN4+BR4+BV4+BZ4+CD4+CH4+CL4+CP4+CT4+CX4+DB4+DB4+DF4+DJ4+DN4+DR4+DV4+DZ4+ED4+EH4+EL4+EP4+ET4+EX4+FB4+FF4+FJ4</f>
        <v>1955</v>
      </c>
      <c r="K4" s="35">
        <f>O4+S4+W4+AA4+AE4+AI4+AM4+AQ4+AU4+AY4+BC4+BG4+BK4+BO4+BS4+BW4+CA4+CI4+CM4+CQ4+CU4+CY4+DC4+DG4+DK4+DO4+DS4+DW4+CE4+EE4+EI4+EM4+EQ4+EU4+EA4+EY4+FC4+FG4+FK4</f>
        <v>1762</v>
      </c>
      <c r="L4" s="30">
        <v>30</v>
      </c>
      <c r="M4" s="36">
        <f>Q4+U4+Y4+AC4+DA4+EC4+AG4+AK4+AO4+AS4+AW4+BA4+BE4+BI4+BM4+BQ4+BU4+BY4+CC4+CK4+CO4+CS4+CW4+DE4+DI4+DM4+DQ4+DU4+DY4+EG4+EK4+EO4+ES4+EW4+CG4+FA4+FE4</f>
        <v>282</v>
      </c>
      <c r="N4" s="44">
        <v>72</v>
      </c>
      <c r="O4" s="44">
        <v>69</v>
      </c>
      <c r="P4" s="44">
        <v>5</v>
      </c>
      <c r="Q4" s="44">
        <v>62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84</v>
      </c>
      <c r="Z4" s="44">
        <v>151</v>
      </c>
      <c r="AA4" s="44">
        <v>150</v>
      </c>
      <c r="AB4" s="44">
        <v>0</v>
      </c>
      <c r="AC4" s="44">
        <v>64</v>
      </c>
      <c r="AD4" s="44">
        <v>44</v>
      </c>
      <c r="AE4" s="44">
        <v>43</v>
      </c>
      <c r="AF4" s="44">
        <v>1</v>
      </c>
      <c r="AG4" s="44">
        <v>4</v>
      </c>
      <c r="AH4" s="44">
        <v>50</v>
      </c>
      <c r="AI4" s="44">
        <v>47</v>
      </c>
      <c r="AJ4" s="44">
        <v>1</v>
      </c>
      <c r="AK4" s="44">
        <v>7</v>
      </c>
      <c r="AL4" s="44">
        <v>64</v>
      </c>
      <c r="AM4" s="44">
        <v>59</v>
      </c>
      <c r="AN4" s="44">
        <v>3</v>
      </c>
      <c r="AO4" s="44">
        <v>7</v>
      </c>
      <c r="AP4" s="44">
        <v>75</v>
      </c>
      <c r="AQ4" s="44">
        <v>76</v>
      </c>
      <c r="AR4" s="44">
        <v>3</v>
      </c>
      <c r="AS4" s="44">
        <v>10</v>
      </c>
      <c r="AT4" s="44">
        <v>103</v>
      </c>
      <c r="AU4" s="44">
        <v>110</v>
      </c>
      <c r="AV4" s="44">
        <v>11</v>
      </c>
      <c r="AW4" s="44">
        <v>2</v>
      </c>
      <c r="AX4" s="44">
        <v>109</v>
      </c>
      <c r="AY4" s="44">
        <v>101</v>
      </c>
      <c r="AZ4" s="44">
        <v>3</v>
      </c>
      <c r="BA4" s="44">
        <v>1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182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20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0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106</v>
      </c>
      <c r="EF4" s="44">
        <v>1</v>
      </c>
      <c r="EG4" s="44">
        <v>2</v>
      </c>
      <c r="EH4" s="44">
        <v>126</v>
      </c>
      <c r="EI4" s="44">
        <v>122</v>
      </c>
      <c r="EJ4" s="44">
        <v>0</v>
      </c>
      <c r="EK4" s="44">
        <v>0</v>
      </c>
      <c r="EL4" s="44">
        <v>60</v>
      </c>
      <c r="EM4" s="44">
        <v>54</v>
      </c>
      <c r="EN4" s="44">
        <v>0</v>
      </c>
      <c r="EO4" s="44">
        <v>0</v>
      </c>
      <c r="EP4" s="44">
        <v>115</v>
      </c>
      <c r="EQ4" s="44">
        <v>93</v>
      </c>
      <c r="ER4" s="44">
        <v>0</v>
      </c>
      <c r="ES4" s="44">
        <v>0</v>
      </c>
      <c r="ET4" s="44">
        <v>104</v>
      </c>
      <c r="EU4" s="44">
        <v>84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73</v>
      </c>
      <c r="FG4" s="44">
        <v>0</v>
      </c>
      <c r="FH4" s="44">
        <v>0</v>
      </c>
      <c r="FI4" s="44">
        <v>0</v>
      </c>
      <c r="FJ4" s="44">
        <v>33</v>
      </c>
      <c r="FK4" s="44">
        <v>0</v>
      </c>
      <c r="FL4" s="44">
        <v>0</v>
      </c>
      <c r="FM4" s="44">
        <v>0</v>
      </c>
      <c r="FN4" s="18">
        <f>(J4+L4)/B4</f>
        <v>0.83403361344537819</v>
      </c>
      <c r="FO4" s="19">
        <f>(K4+L4)/B4</f>
        <v>0.75294117647058822</v>
      </c>
      <c r="FP4" s="27">
        <f>M4/B4</f>
        <v>0.11848739495798319</v>
      </c>
      <c r="FQ4" s="16">
        <f t="shared" ref="FQ4:FQ35" si="0">J4/F4</f>
        <v>0.90467376214715411</v>
      </c>
      <c r="FR4" s="17">
        <f t="shared" ref="FR4:FR35" si="1">K4/G4</f>
        <v>0.92883500263574059</v>
      </c>
      <c r="FS4" s="16">
        <f t="shared" ref="FS4" si="2">L4/H4</f>
        <v>1</v>
      </c>
      <c r="FT4" s="16">
        <f t="shared" ref="FT4:FT35" si="3">M4/I4</f>
        <v>0.96575342465753422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5.75" x14ac:dyDescent="0.25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v>19059</v>
      </c>
      <c r="G5" s="38">
        <f>264+16261</f>
        <v>16525</v>
      </c>
      <c r="H5" s="38">
        <v>210</v>
      </c>
      <c r="I5" s="38">
        <f>710+2238</f>
        <v>2948</v>
      </c>
      <c r="J5" s="30">
        <f t="shared" ref="J5:J68" si="4">N5+R5+V5+Z5+AD5+AH5+AL5+AP5+AT5+AX5+BB5+BF5+BJ5+BN5+BR5+BV5+BZ5+CD5+CH5+CL5+CP5+CT5+CX5+DB5+DB5+DF5+DJ5+DN5+DR5+DV5+DZ5+ED5+EH5+EL5+EP5+ET5+EX5+FB5+FF5+FJ5</f>
        <v>16735</v>
      </c>
      <c r="K5" s="35">
        <f t="shared" ref="K5:K68" si="5">O5+S5+W5+AA5+AE5+AI5+AM5+AQ5+AU5+AY5+BC5+BG5+BK5+BO5+BS5+BW5+CA5+CI5+CM5+CQ5+CU5+CY5+DC5+DG5+DK5+DO5+DS5+DW5+CE5+EE5+EI5+EM5+EQ5+EU5+EA5+EY5+FC5+FG5+FK5</f>
        <v>14430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4828</v>
      </c>
      <c r="N5" s="44">
        <v>473</v>
      </c>
      <c r="O5" s="44">
        <v>451</v>
      </c>
      <c r="P5" s="44">
        <v>0</v>
      </c>
      <c r="Q5" s="44">
        <v>365</v>
      </c>
      <c r="R5" s="44">
        <v>489</v>
      </c>
      <c r="S5" s="44">
        <v>459</v>
      </c>
      <c r="T5" s="44">
        <v>1</v>
      </c>
      <c r="U5" s="44">
        <v>357</v>
      </c>
      <c r="V5" s="44">
        <v>888</v>
      </c>
      <c r="W5" s="44">
        <v>884</v>
      </c>
      <c r="X5" s="44">
        <v>0</v>
      </c>
      <c r="Y5" s="44">
        <v>683</v>
      </c>
      <c r="Z5" s="44">
        <v>1510</v>
      </c>
      <c r="AA5" s="44">
        <v>1536</v>
      </c>
      <c r="AB5" s="44">
        <v>3</v>
      </c>
      <c r="AC5" s="44">
        <v>1044</v>
      </c>
      <c r="AD5" s="44">
        <v>655</v>
      </c>
      <c r="AE5" s="44">
        <v>668</v>
      </c>
      <c r="AF5" s="44">
        <v>9</v>
      </c>
      <c r="AG5" s="44">
        <v>444</v>
      </c>
      <c r="AH5" s="44">
        <v>846</v>
      </c>
      <c r="AI5" s="44">
        <v>827</v>
      </c>
      <c r="AJ5" s="44">
        <v>13</v>
      </c>
      <c r="AK5" s="44">
        <v>381</v>
      </c>
      <c r="AL5" s="44">
        <v>1009</v>
      </c>
      <c r="AM5" s="44">
        <v>897</v>
      </c>
      <c r="AN5" s="44">
        <v>19</v>
      </c>
      <c r="AO5" s="44">
        <v>316</v>
      </c>
      <c r="AP5" s="44">
        <v>1007</v>
      </c>
      <c r="AQ5" s="44">
        <v>981</v>
      </c>
      <c r="AR5" s="44">
        <v>30</v>
      </c>
      <c r="AS5" s="44">
        <v>383</v>
      </c>
      <c r="AT5" s="44">
        <v>965</v>
      </c>
      <c r="AU5" s="44">
        <v>911</v>
      </c>
      <c r="AV5" s="44">
        <v>135</v>
      </c>
      <c r="AW5" s="44">
        <v>292</v>
      </c>
      <c r="AX5" s="44">
        <v>1097</v>
      </c>
      <c r="AY5" s="44">
        <v>1070</v>
      </c>
      <c r="AZ5" s="44">
        <v>0</v>
      </c>
      <c r="BA5" s="44">
        <v>184</v>
      </c>
      <c r="BB5" s="44">
        <v>813</v>
      </c>
      <c r="BC5" s="44">
        <v>740</v>
      </c>
      <c r="BD5" s="44">
        <v>0</v>
      </c>
      <c r="BE5" s="44">
        <v>51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41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1082</v>
      </c>
      <c r="EE5" s="44">
        <v>999</v>
      </c>
      <c r="EF5" s="44">
        <v>0</v>
      </c>
      <c r="EG5" s="44">
        <v>144</v>
      </c>
      <c r="EH5" s="44">
        <v>1273</v>
      </c>
      <c r="EI5" s="44">
        <v>1011</v>
      </c>
      <c r="EJ5" s="44">
        <v>0</v>
      </c>
      <c r="EK5" s="44">
        <v>68</v>
      </c>
      <c r="EL5" s="44">
        <v>613</v>
      </c>
      <c r="EM5" s="44">
        <v>490</v>
      </c>
      <c r="EN5" s="44">
        <v>0</v>
      </c>
      <c r="EO5" s="44">
        <v>9</v>
      </c>
      <c r="EP5" s="44">
        <v>958</v>
      </c>
      <c r="EQ5" s="44">
        <v>832</v>
      </c>
      <c r="ER5" s="44">
        <v>0</v>
      </c>
      <c r="ES5" s="44">
        <v>0</v>
      </c>
      <c r="ET5" s="44">
        <v>935</v>
      </c>
      <c r="EU5" s="44">
        <v>798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504</v>
      </c>
      <c r="FG5" s="44">
        <v>0</v>
      </c>
      <c r="FH5" s="44">
        <v>0</v>
      </c>
      <c r="FI5" s="44">
        <v>0</v>
      </c>
      <c r="FJ5" s="44">
        <v>251</v>
      </c>
      <c r="FK5" s="44">
        <v>0</v>
      </c>
      <c r="FL5" s="44">
        <v>0</v>
      </c>
      <c r="FM5" s="44">
        <v>0</v>
      </c>
      <c r="FN5" s="18">
        <f t="shared" ref="FN5:FN35" si="7">(J5+L5)/B5</f>
        <v>0.78165213781652143</v>
      </c>
      <c r="FO5" s="19">
        <f t="shared" ref="FO5:FO68" si="8">(K5+L5)/B5</f>
        <v>0.67533785342004515</v>
      </c>
      <c r="FP5" s="27">
        <f t="shared" ref="FP5:FP68" si="9">M5/B5</f>
        <v>0.22268345556016789</v>
      </c>
      <c r="FQ5" s="16">
        <f t="shared" si="0"/>
        <v>0.87806285744267798</v>
      </c>
      <c r="FR5" s="17">
        <f t="shared" si="1"/>
        <v>0.87322239031770044</v>
      </c>
      <c r="FS5" s="16">
        <f t="shared" ref="FS5:FS36" si="10">L5/H5</f>
        <v>1.0095238095238095</v>
      </c>
      <c r="FT5" s="16">
        <f t="shared" si="3"/>
        <v>1.6377204884667571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5.75" x14ac:dyDescent="0.25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v>598250</v>
      </c>
      <c r="G6" s="38">
        <v>536777</v>
      </c>
      <c r="H6" s="38">
        <v>12715</v>
      </c>
      <c r="I6" s="38">
        <v>177355</v>
      </c>
      <c r="J6" s="30">
        <f t="shared" si="4"/>
        <v>528411</v>
      </c>
      <c r="K6" s="35">
        <f t="shared" si="5"/>
        <v>474491</v>
      </c>
      <c r="L6" s="30">
        <v>12589</v>
      </c>
      <c r="M6" s="36">
        <f t="shared" si="6"/>
        <v>194611</v>
      </c>
      <c r="N6" s="44">
        <v>40335</v>
      </c>
      <c r="O6" s="44">
        <v>50138</v>
      </c>
      <c r="P6" s="44">
        <v>819</v>
      </c>
      <c r="Q6" s="44">
        <v>15743</v>
      </c>
      <c r="R6" s="44">
        <v>12247</v>
      </c>
      <c r="S6" s="44">
        <v>12065</v>
      </c>
      <c r="T6" s="44">
        <v>35</v>
      </c>
      <c r="U6" s="44">
        <v>9410</v>
      </c>
      <c r="V6" s="44">
        <v>25297</v>
      </c>
      <c r="W6" s="44">
        <v>33138</v>
      </c>
      <c r="X6" s="44">
        <v>287</v>
      </c>
      <c r="Y6" s="44">
        <v>19254</v>
      </c>
      <c r="Z6" s="44">
        <v>47553</v>
      </c>
      <c r="AA6" s="44">
        <v>46261</v>
      </c>
      <c r="AB6" s="44">
        <v>62</v>
      </c>
      <c r="AC6" s="44">
        <v>34635</v>
      </c>
      <c r="AD6" s="44">
        <v>21619</v>
      </c>
      <c r="AE6" s="44">
        <v>20043</v>
      </c>
      <c r="AF6" s="44">
        <v>129</v>
      </c>
      <c r="AG6" s="44">
        <v>17864</v>
      </c>
      <c r="AH6" s="44">
        <v>26269</v>
      </c>
      <c r="AI6" s="44">
        <v>25904</v>
      </c>
      <c r="AJ6" s="44">
        <v>77</v>
      </c>
      <c r="AK6" s="44">
        <v>16389</v>
      </c>
      <c r="AL6" s="44">
        <v>30453</v>
      </c>
      <c r="AM6" s="44">
        <v>33120</v>
      </c>
      <c r="AN6" s="44">
        <v>495</v>
      </c>
      <c r="AO6" s="44">
        <v>15312</v>
      </c>
      <c r="AP6" s="44">
        <v>33209</v>
      </c>
      <c r="AQ6" s="44">
        <v>34243</v>
      </c>
      <c r="AR6" s="44">
        <v>3125</v>
      </c>
      <c r="AS6" s="44">
        <v>17034</v>
      </c>
      <c r="AT6" s="44">
        <v>31611</v>
      </c>
      <c r="AU6" s="44">
        <v>31372</v>
      </c>
      <c r="AV6" s="44">
        <v>2674</v>
      </c>
      <c r="AW6" s="44">
        <v>14735</v>
      </c>
      <c r="AX6" s="44">
        <v>39179</v>
      </c>
      <c r="AY6" s="44">
        <v>36877</v>
      </c>
      <c r="AZ6" s="44">
        <v>1513</v>
      </c>
      <c r="BA6" s="44">
        <v>8673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2</v>
      </c>
      <c r="BJ6" s="44">
        <v>284</v>
      </c>
      <c r="BK6" s="44">
        <v>227</v>
      </c>
      <c r="BL6" s="44">
        <v>229</v>
      </c>
      <c r="BM6" s="44">
        <v>32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338</v>
      </c>
      <c r="CB6" s="44">
        <v>18</v>
      </c>
      <c r="CC6" s="44">
        <v>20</v>
      </c>
      <c r="CD6" s="44">
        <v>198</v>
      </c>
      <c r="CE6" s="44">
        <v>113</v>
      </c>
      <c r="CF6" s="44">
        <v>0</v>
      </c>
      <c r="CG6" s="44">
        <v>0</v>
      </c>
      <c r="CH6" s="44">
        <v>3587</v>
      </c>
      <c r="CI6" s="44">
        <v>2015</v>
      </c>
      <c r="CJ6" s="44">
        <v>0</v>
      </c>
      <c r="CK6" s="44">
        <v>44</v>
      </c>
      <c r="CL6" s="44">
        <v>688</v>
      </c>
      <c r="CM6" s="44">
        <v>614</v>
      </c>
      <c r="CN6" s="44">
        <v>0</v>
      </c>
      <c r="CO6" s="44">
        <v>3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39550</v>
      </c>
      <c r="CY6" s="44">
        <v>13554</v>
      </c>
      <c r="CZ6" s="44">
        <v>134</v>
      </c>
      <c r="DA6" s="44">
        <v>5828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84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1365</v>
      </c>
      <c r="EB6" s="44">
        <v>158</v>
      </c>
      <c r="EC6" s="44">
        <v>7900</v>
      </c>
      <c r="ED6" s="44">
        <v>41942</v>
      </c>
      <c r="EE6" s="44">
        <v>33816</v>
      </c>
      <c r="EF6" s="44">
        <v>749</v>
      </c>
      <c r="EG6" s="44">
        <v>7703</v>
      </c>
      <c r="EH6" s="44">
        <v>39026</v>
      </c>
      <c r="EI6" s="44">
        <v>37154</v>
      </c>
      <c r="EJ6" s="44">
        <v>1430</v>
      </c>
      <c r="EK6" s="44">
        <v>3574</v>
      </c>
      <c r="EL6" s="44">
        <v>15473</v>
      </c>
      <c r="EM6" s="44">
        <v>14442</v>
      </c>
      <c r="EN6" s="44">
        <v>183</v>
      </c>
      <c r="EO6" s="44">
        <v>363</v>
      </c>
      <c r="EP6" s="44">
        <v>24121</v>
      </c>
      <c r="EQ6" s="44">
        <v>19109</v>
      </c>
      <c r="ER6" s="44">
        <v>0</v>
      </c>
      <c r="ES6" s="44">
        <v>0</v>
      </c>
      <c r="ET6" s="44">
        <v>25174</v>
      </c>
      <c r="EU6" s="44">
        <v>17578</v>
      </c>
      <c r="EV6" s="44">
        <v>0</v>
      </c>
      <c r="EW6" s="44">
        <v>0</v>
      </c>
      <c r="EX6" s="44">
        <v>306</v>
      </c>
      <c r="EY6" s="44">
        <v>0</v>
      </c>
      <c r="EZ6" s="44">
        <v>0</v>
      </c>
      <c r="FA6" s="44">
        <v>0</v>
      </c>
      <c r="FB6" s="44">
        <v>89</v>
      </c>
      <c r="FC6" s="44">
        <v>0</v>
      </c>
      <c r="FD6" s="44">
        <v>0</v>
      </c>
      <c r="FE6" s="44">
        <v>0</v>
      </c>
      <c r="FF6" s="44">
        <v>3729</v>
      </c>
      <c r="FG6" s="44">
        <v>0</v>
      </c>
      <c r="FH6" s="44">
        <v>0</v>
      </c>
      <c r="FI6" s="44">
        <v>0</v>
      </c>
      <c r="FJ6" s="44">
        <v>5112</v>
      </c>
      <c r="FK6" s="44">
        <v>0</v>
      </c>
      <c r="FL6" s="44">
        <v>0</v>
      </c>
      <c r="FM6" s="44">
        <v>0</v>
      </c>
      <c r="FN6" s="18">
        <f t="shared" si="7"/>
        <v>0.8136463992010925</v>
      </c>
      <c r="FO6" s="19">
        <f t="shared" si="8"/>
        <v>0.73255247342489482</v>
      </c>
      <c r="FP6" s="27">
        <f t="shared" si="9"/>
        <v>0.29268861255993311</v>
      </c>
      <c r="FQ6" s="16">
        <f t="shared" si="0"/>
        <v>0.88326117843710827</v>
      </c>
      <c r="FR6" s="17">
        <f t="shared" si="1"/>
        <v>0.8839629864915971</v>
      </c>
      <c r="FS6" s="16">
        <f t="shared" si="10"/>
        <v>0.99009044435705862</v>
      </c>
      <c r="FT6" s="16">
        <f t="shared" si="3"/>
        <v>1.0972963829607285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5.75" x14ac:dyDescent="0.25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v>8686</v>
      </c>
      <c r="G7" s="38">
        <v>7816</v>
      </c>
      <c r="H7" s="31">
        <v>100</v>
      </c>
      <c r="I7" s="31">
        <v>3048</v>
      </c>
      <c r="J7" s="30">
        <f t="shared" si="4"/>
        <v>8866</v>
      </c>
      <c r="K7" s="35">
        <f t="shared" si="5"/>
        <v>7468</v>
      </c>
      <c r="L7" s="30">
        <v>102</v>
      </c>
      <c r="M7" s="36">
        <f t="shared" si="6"/>
        <v>2353</v>
      </c>
      <c r="N7" s="44">
        <v>175</v>
      </c>
      <c r="O7" s="44">
        <v>176</v>
      </c>
      <c r="P7" s="44">
        <v>0</v>
      </c>
      <c r="Q7" s="44">
        <v>139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471</v>
      </c>
      <c r="X7" s="44">
        <v>0</v>
      </c>
      <c r="Y7" s="44">
        <v>387</v>
      </c>
      <c r="Z7" s="44">
        <v>657</v>
      </c>
      <c r="AA7" s="44">
        <v>677</v>
      </c>
      <c r="AB7" s="44">
        <v>2</v>
      </c>
      <c r="AC7" s="44">
        <v>495</v>
      </c>
      <c r="AD7" s="44">
        <v>332</v>
      </c>
      <c r="AE7" s="44">
        <v>318</v>
      </c>
      <c r="AF7" s="44">
        <v>17</v>
      </c>
      <c r="AG7" s="44">
        <v>209</v>
      </c>
      <c r="AH7" s="44">
        <v>352</v>
      </c>
      <c r="AI7" s="44">
        <v>724</v>
      </c>
      <c r="AJ7" s="44">
        <v>30</v>
      </c>
      <c r="AK7" s="44">
        <v>240</v>
      </c>
      <c r="AL7" s="44">
        <v>792</v>
      </c>
      <c r="AM7" s="44">
        <v>484</v>
      </c>
      <c r="AN7" s="44">
        <v>41</v>
      </c>
      <c r="AO7" s="44">
        <v>133</v>
      </c>
      <c r="AP7" s="44">
        <v>442</v>
      </c>
      <c r="AQ7" s="44">
        <v>556</v>
      </c>
      <c r="AR7" s="44">
        <v>5</v>
      </c>
      <c r="AS7" s="44">
        <v>90</v>
      </c>
      <c r="AT7" s="44">
        <v>768</v>
      </c>
      <c r="AU7" s="44">
        <v>530</v>
      </c>
      <c r="AV7" s="44">
        <v>0</v>
      </c>
      <c r="AW7" s="44">
        <v>63</v>
      </c>
      <c r="AX7" s="44">
        <v>626</v>
      </c>
      <c r="AY7" s="44">
        <v>583</v>
      </c>
      <c r="AZ7" s="44">
        <v>0</v>
      </c>
      <c r="BA7" s="44">
        <v>28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7</v>
      </c>
      <c r="CL7" s="44">
        <v>17</v>
      </c>
      <c r="CM7" s="44">
        <v>16</v>
      </c>
      <c r="CN7" s="44">
        <v>0</v>
      </c>
      <c r="CO7" s="44">
        <v>0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159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539</v>
      </c>
      <c r="EF7" s="44">
        <v>0</v>
      </c>
      <c r="EG7" s="44">
        <v>45</v>
      </c>
      <c r="EH7" s="44">
        <v>603</v>
      </c>
      <c r="EI7" s="44">
        <v>554</v>
      </c>
      <c r="EJ7" s="44">
        <v>0</v>
      </c>
      <c r="EK7" s="44">
        <v>38</v>
      </c>
      <c r="EL7" s="44">
        <v>289</v>
      </c>
      <c r="EM7" s="44">
        <v>258</v>
      </c>
      <c r="EN7" s="44">
        <v>0</v>
      </c>
      <c r="EO7" s="44">
        <v>9</v>
      </c>
      <c r="EP7" s="44">
        <v>539</v>
      </c>
      <c r="EQ7" s="44">
        <v>400</v>
      </c>
      <c r="ER7" s="44">
        <v>0</v>
      </c>
      <c r="ES7" s="44">
        <v>0</v>
      </c>
      <c r="ET7" s="44">
        <v>587</v>
      </c>
      <c r="EU7" s="44">
        <v>329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77</v>
      </c>
      <c r="FG7" s="44">
        <v>0</v>
      </c>
      <c r="FH7" s="44">
        <v>0</v>
      </c>
      <c r="FI7" s="44">
        <v>0</v>
      </c>
      <c r="FJ7" s="44">
        <v>209</v>
      </c>
      <c r="FK7" s="44">
        <v>0</v>
      </c>
      <c r="FL7" s="44">
        <v>0</v>
      </c>
      <c r="FM7" s="44">
        <v>0</v>
      </c>
      <c r="FN7" s="18">
        <f t="shared" si="7"/>
        <v>0.90157836533628233</v>
      </c>
      <c r="FO7" s="19">
        <f t="shared" si="8"/>
        <v>0.76103347743038097</v>
      </c>
      <c r="FP7" s="27">
        <f t="shared" si="9"/>
        <v>0.23655373479441039</v>
      </c>
      <c r="FQ7" s="16">
        <f t="shared" si="0"/>
        <v>1.0207230025328113</v>
      </c>
      <c r="FR7" s="17">
        <f t="shared" si="1"/>
        <v>0.95547594677584446</v>
      </c>
      <c r="FS7" s="16">
        <f t="shared" si="10"/>
        <v>1.02</v>
      </c>
      <c r="FT7" s="16">
        <f t="shared" si="3"/>
        <v>0.77198162729658792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5.75" x14ac:dyDescent="0.25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v>15826</v>
      </c>
      <c r="G8" s="38">
        <v>14371</v>
      </c>
      <c r="H8" s="38">
        <v>185</v>
      </c>
      <c r="I8" s="38">
        <v>3792</v>
      </c>
      <c r="J8" s="30">
        <f t="shared" si="4"/>
        <v>15753</v>
      </c>
      <c r="K8" s="35">
        <f t="shared" si="5"/>
        <v>14037</v>
      </c>
      <c r="L8" s="30">
        <v>198</v>
      </c>
      <c r="M8" s="36">
        <f t="shared" si="6"/>
        <v>3878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239</v>
      </c>
      <c r="V8" s="44">
        <v>598</v>
      </c>
      <c r="W8" s="44">
        <v>599</v>
      </c>
      <c r="X8" s="44">
        <v>4</v>
      </c>
      <c r="Y8" s="44">
        <v>490</v>
      </c>
      <c r="Z8" s="44">
        <v>1091</v>
      </c>
      <c r="AA8" s="44">
        <v>1234</v>
      </c>
      <c r="AB8" s="44">
        <v>22</v>
      </c>
      <c r="AC8" s="44">
        <v>717</v>
      </c>
      <c r="AD8" s="44">
        <v>513</v>
      </c>
      <c r="AE8" s="44">
        <v>694</v>
      </c>
      <c r="AF8" s="44">
        <v>39</v>
      </c>
      <c r="AG8" s="44">
        <v>369</v>
      </c>
      <c r="AH8" s="44">
        <v>750</v>
      </c>
      <c r="AI8" s="44">
        <v>839</v>
      </c>
      <c r="AJ8" s="44">
        <v>50</v>
      </c>
      <c r="AK8" s="44">
        <v>413</v>
      </c>
      <c r="AL8" s="44">
        <v>828</v>
      </c>
      <c r="AM8" s="44">
        <v>857</v>
      </c>
      <c r="AN8" s="44">
        <v>98</v>
      </c>
      <c r="AO8" s="44">
        <v>346</v>
      </c>
      <c r="AP8" s="44">
        <v>955</v>
      </c>
      <c r="AQ8" s="44">
        <v>1790</v>
      </c>
      <c r="AR8" s="44">
        <v>128</v>
      </c>
      <c r="AS8" s="44">
        <v>344</v>
      </c>
      <c r="AT8" s="44">
        <v>996</v>
      </c>
      <c r="AU8" s="44">
        <v>1082</v>
      </c>
      <c r="AV8" s="44">
        <v>64</v>
      </c>
      <c r="AW8" s="44">
        <v>162</v>
      </c>
      <c r="AX8" s="44">
        <v>1065</v>
      </c>
      <c r="AY8" s="44">
        <v>969</v>
      </c>
      <c r="AZ8" s="44">
        <v>23</v>
      </c>
      <c r="BA8" s="44">
        <v>172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98</v>
      </c>
      <c r="CI8" s="44">
        <v>34</v>
      </c>
      <c r="CJ8" s="44">
        <v>0</v>
      </c>
      <c r="CK8" s="44">
        <v>0</v>
      </c>
      <c r="CL8" s="44">
        <v>18</v>
      </c>
      <c r="CM8" s="44">
        <v>9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1375</v>
      </c>
      <c r="EE8" s="44">
        <v>1127</v>
      </c>
      <c r="EF8" s="44">
        <v>28</v>
      </c>
      <c r="EG8" s="44">
        <v>175</v>
      </c>
      <c r="EH8" s="44">
        <v>1646</v>
      </c>
      <c r="EI8" s="44">
        <v>1218</v>
      </c>
      <c r="EJ8" s="44">
        <v>16</v>
      </c>
      <c r="EK8" s="44">
        <v>57</v>
      </c>
      <c r="EL8" s="44">
        <v>542</v>
      </c>
      <c r="EM8" s="44">
        <v>475</v>
      </c>
      <c r="EN8" s="44">
        <v>4</v>
      </c>
      <c r="EO8" s="44">
        <v>12</v>
      </c>
      <c r="EP8" s="44">
        <v>859</v>
      </c>
      <c r="EQ8" s="44">
        <v>726</v>
      </c>
      <c r="ER8" s="44">
        <v>0</v>
      </c>
      <c r="ES8" s="44">
        <v>0</v>
      </c>
      <c r="ET8" s="44">
        <v>860</v>
      </c>
      <c r="EU8" s="44">
        <v>674</v>
      </c>
      <c r="EV8" s="44">
        <v>1</v>
      </c>
      <c r="EW8" s="44">
        <v>0</v>
      </c>
      <c r="EX8" s="44">
        <v>9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501</v>
      </c>
      <c r="FG8" s="44">
        <v>0</v>
      </c>
      <c r="FH8" s="44">
        <v>0</v>
      </c>
      <c r="FI8" s="44">
        <v>0</v>
      </c>
      <c r="FJ8" s="44">
        <v>324</v>
      </c>
      <c r="FK8" s="44">
        <v>0</v>
      </c>
      <c r="FL8" s="44">
        <v>0</v>
      </c>
      <c r="FM8" s="44">
        <v>0</v>
      </c>
      <c r="FN8" s="18">
        <f t="shared" si="7"/>
        <v>0.85363373648720964</v>
      </c>
      <c r="FO8" s="19">
        <f t="shared" si="8"/>
        <v>0.76180027828320673</v>
      </c>
      <c r="FP8" s="27">
        <f t="shared" si="9"/>
        <v>0.20753505298084127</v>
      </c>
      <c r="FQ8" s="16">
        <f t="shared" si="0"/>
        <v>0.99538733729306206</v>
      </c>
      <c r="FR8" s="17">
        <f t="shared" si="1"/>
        <v>0.97675875026094217</v>
      </c>
      <c r="FS8" s="16">
        <f t="shared" si="10"/>
        <v>1.0702702702702702</v>
      </c>
      <c r="FT8" s="16">
        <f t="shared" si="3"/>
        <v>1.0226793248945147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5.75" x14ac:dyDescent="0.25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v>25621</v>
      </c>
      <c r="G9" s="30">
        <v>23945</v>
      </c>
      <c r="H9" s="31">
        <v>845</v>
      </c>
      <c r="I9" s="38">
        <v>9141</v>
      </c>
      <c r="J9" s="30">
        <f t="shared" si="4"/>
        <v>25477</v>
      </c>
      <c r="K9" s="35">
        <f t="shared" si="5"/>
        <v>21116</v>
      </c>
      <c r="L9" s="30">
        <v>967</v>
      </c>
      <c r="M9" s="36">
        <f t="shared" si="6"/>
        <v>6653</v>
      </c>
      <c r="N9" s="44">
        <v>637</v>
      </c>
      <c r="O9" s="44">
        <v>579</v>
      </c>
      <c r="P9" s="44">
        <v>3</v>
      </c>
      <c r="Q9" s="44">
        <v>329</v>
      </c>
      <c r="R9" s="44">
        <v>441</v>
      </c>
      <c r="S9" s="44">
        <v>403</v>
      </c>
      <c r="T9" s="44">
        <v>2</v>
      </c>
      <c r="U9" s="44">
        <v>294</v>
      </c>
      <c r="V9" s="44">
        <v>897</v>
      </c>
      <c r="W9" s="44">
        <v>913</v>
      </c>
      <c r="X9" s="44">
        <v>2</v>
      </c>
      <c r="Y9" s="44">
        <v>766</v>
      </c>
      <c r="Z9" s="44">
        <v>1801</v>
      </c>
      <c r="AA9" s="44">
        <v>1887</v>
      </c>
      <c r="AB9" s="44">
        <v>21</v>
      </c>
      <c r="AC9" s="44">
        <v>1301</v>
      </c>
      <c r="AD9" s="44">
        <v>859</v>
      </c>
      <c r="AE9" s="44">
        <v>1127</v>
      </c>
      <c r="AF9" s="44">
        <v>40</v>
      </c>
      <c r="AG9" s="44">
        <v>707</v>
      </c>
      <c r="AH9" s="44">
        <v>1280</v>
      </c>
      <c r="AI9" s="44">
        <v>1323</v>
      </c>
      <c r="AJ9" s="44">
        <v>90</v>
      </c>
      <c r="AK9" s="44">
        <v>788</v>
      </c>
      <c r="AL9" s="44">
        <v>1757</v>
      </c>
      <c r="AM9" s="44">
        <v>1357</v>
      </c>
      <c r="AN9" s="44">
        <v>250</v>
      </c>
      <c r="AO9" s="44">
        <v>737</v>
      </c>
      <c r="AP9" s="44">
        <v>1617</v>
      </c>
      <c r="AQ9" s="44">
        <v>1673</v>
      </c>
      <c r="AR9" s="44">
        <v>366</v>
      </c>
      <c r="AS9" s="44">
        <v>611</v>
      </c>
      <c r="AT9" s="44">
        <v>2008</v>
      </c>
      <c r="AU9" s="44">
        <v>1958</v>
      </c>
      <c r="AV9" s="44">
        <v>3</v>
      </c>
      <c r="AW9" s="44">
        <v>344</v>
      </c>
      <c r="AX9" s="44">
        <v>1829</v>
      </c>
      <c r="AY9" s="44">
        <v>1657</v>
      </c>
      <c r="AZ9" s="44">
        <v>2</v>
      </c>
      <c r="BA9" s="44">
        <v>270</v>
      </c>
      <c r="BB9" s="44">
        <v>565</v>
      </c>
      <c r="BC9" s="44">
        <v>434</v>
      </c>
      <c r="BD9" s="44">
        <v>11</v>
      </c>
      <c r="BE9" s="44">
        <v>40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0</v>
      </c>
      <c r="CH9" s="44">
        <v>230</v>
      </c>
      <c r="CI9" s="44">
        <v>98</v>
      </c>
      <c r="CJ9" s="44">
        <v>0</v>
      </c>
      <c r="CK9" s="44">
        <v>10</v>
      </c>
      <c r="CL9" s="44">
        <v>53</v>
      </c>
      <c r="CM9" s="44">
        <v>24</v>
      </c>
      <c r="CN9" s="44">
        <v>0</v>
      </c>
      <c r="CO9" s="44">
        <v>0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76</v>
      </c>
      <c r="CX9" s="44">
        <v>1550</v>
      </c>
      <c r="CY9" s="44">
        <v>804</v>
      </c>
      <c r="CZ9" s="44">
        <v>40</v>
      </c>
      <c r="DA9" s="44">
        <v>44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1937</v>
      </c>
      <c r="EE9" s="44">
        <v>1629</v>
      </c>
      <c r="EF9" s="44">
        <v>0</v>
      </c>
      <c r="EG9" s="44">
        <v>178</v>
      </c>
      <c r="EH9" s="44">
        <v>2039</v>
      </c>
      <c r="EI9" s="44">
        <v>1738</v>
      </c>
      <c r="EJ9" s="44">
        <v>0</v>
      </c>
      <c r="EK9" s="44">
        <v>99</v>
      </c>
      <c r="EL9" s="44">
        <v>877</v>
      </c>
      <c r="EM9" s="44">
        <v>744</v>
      </c>
      <c r="EN9" s="44">
        <v>0</v>
      </c>
      <c r="EO9" s="44">
        <v>24</v>
      </c>
      <c r="EP9" s="44">
        <v>1377</v>
      </c>
      <c r="EQ9" s="44">
        <v>1064</v>
      </c>
      <c r="ER9" s="44">
        <v>0</v>
      </c>
      <c r="ES9" s="44">
        <v>0</v>
      </c>
      <c r="ET9" s="44">
        <v>1350</v>
      </c>
      <c r="EU9" s="44">
        <v>861</v>
      </c>
      <c r="EV9" s="44">
        <v>0</v>
      </c>
      <c r="EW9" s="44">
        <v>1</v>
      </c>
      <c r="EX9" s="44">
        <v>33</v>
      </c>
      <c r="EY9" s="44">
        <v>0</v>
      </c>
      <c r="EZ9" s="44">
        <v>0</v>
      </c>
      <c r="FA9" s="44">
        <v>0</v>
      </c>
      <c r="FB9" s="44">
        <v>13</v>
      </c>
      <c r="FC9" s="44">
        <v>0</v>
      </c>
      <c r="FD9" s="44">
        <v>0</v>
      </c>
      <c r="FE9" s="44">
        <v>0</v>
      </c>
      <c r="FF9" s="44">
        <v>498</v>
      </c>
      <c r="FG9" s="44">
        <v>0</v>
      </c>
      <c r="FH9" s="44">
        <v>0</v>
      </c>
      <c r="FI9" s="44">
        <v>0</v>
      </c>
      <c r="FJ9" s="44">
        <v>483</v>
      </c>
      <c r="FK9" s="44">
        <v>0</v>
      </c>
      <c r="FL9" s="44">
        <v>0</v>
      </c>
      <c r="FM9" s="44">
        <v>0</v>
      </c>
      <c r="FN9" s="18">
        <f t="shared" si="7"/>
        <v>0.85496281926931783</v>
      </c>
      <c r="FO9" s="19">
        <f t="shared" si="8"/>
        <v>0.71396702230843845</v>
      </c>
      <c r="FP9" s="27">
        <f t="shared" si="9"/>
        <v>0.21509860976398318</v>
      </c>
      <c r="FQ9" s="16">
        <f t="shared" si="0"/>
        <v>0.99437961047578161</v>
      </c>
      <c r="FR9" s="17">
        <f t="shared" si="1"/>
        <v>0.88185424932136147</v>
      </c>
      <c r="FS9" s="16">
        <f t="shared" si="10"/>
        <v>1.1443786982248521</v>
      </c>
      <c r="FT9" s="16">
        <f t="shared" si="3"/>
        <v>0.7278197133792802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5.75" x14ac:dyDescent="0.25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v>23548</v>
      </c>
      <c r="G10" s="30">
        <f>456+20561</f>
        <v>21017</v>
      </c>
      <c r="H10" s="31">
        <v>255</v>
      </c>
      <c r="I10" s="31">
        <f>890+5580</f>
        <v>6470</v>
      </c>
      <c r="J10" s="30">
        <f t="shared" si="4"/>
        <v>20805</v>
      </c>
      <c r="K10" s="35">
        <f t="shared" si="5"/>
        <v>17984</v>
      </c>
      <c r="L10" s="30">
        <v>252</v>
      </c>
      <c r="M10" s="36">
        <f t="shared" si="6"/>
        <v>6166</v>
      </c>
      <c r="N10" s="44">
        <v>722</v>
      </c>
      <c r="O10" s="44">
        <v>662</v>
      </c>
      <c r="P10" s="44">
        <v>0</v>
      </c>
      <c r="Q10" s="44">
        <v>478</v>
      </c>
      <c r="R10" s="44">
        <v>575</v>
      </c>
      <c r="S10" s="44">
        <v>536</v>
      </c>
      <c r="T10" s="44">
        <v>1</v>
      </c>
      <c r="U10" s="44">
        <v>505</v>
      </c>
      <c r="V10" s="44">
        <v>1211</v>
      </c>
      <c r="W10" s="44">
        <v>1211</v>
      </c>
      <c r="X10" s="44">
        <v>0</v>
      </c>
      <c r="Y10" s="44">
        <v>1149</v>
      </c>
      <c r="Z10" s="44">
        <v>1859</v>
      </c>
      <c r="AA10" s="44">
        <v>1827</v>
      </c>
      <c r="AB10" s="44">
        <v>0</v>
      </c>
      <c r="AC10" s="44">
        <v>1314</v>
      </c>
      <c r="AD10" s="44">
        <v>837</v>
      </c>
      <c r="AE10" s="44">
        <v>1411</v>
      </c>
      <c r="AF10" s="44">
        <v>18</v>
      </c>
      <c r="AG10" s="44">
        <v>501</v>
      </c>
      <c r="AH10" s="44">
        <v>992</v>
      </c>
      <c r="AI10" s="44">
        <v>1223</v>
      </c>
      <c r="AJ10" s="44">
        <v>50</v>
      </c>
      <c r="AK10" s="44">
        <v>467</v>
      </c>
      <c r="AL10" s="44">
        <v>1171</v>
      </c>
      <c r="AM10" s="44">
        <v>1270</v>
      </c>
      <c r="AN10" s="44">
        <v>50</v>
      </c>
      <c r="AO10" s="44">
        <v>380</v>
      </c>
      <c r="AP10" s="44">
        <v>1190</v>
      </c>
      <c r="AQ10" s="44">
        <v>1202</v>
      </c>
      <c r="AR10" s="44">
        <v>126</v>
      </c>
      <c r="AS10" s="44">
        <v>255</v>
      </c>
      <c r="AT10" s="44">
        <v>1251</v>
      </c>
      <c r="AU10" s="44">
        <v>1235</v>
      </c>
      <c r="AV10" s="44">
        <v>0</v>
      </c>
      <c r="AW10" s="44">
        <v>179</v>
      </c>
      <c r="AX10" s="44">
        <v>1242</v>
      </c>
      <c r="AY10" s="44">
        <v>1170</v>
      </c>
      <c r="AZ10" s="44">
        <v>0</v>
      </c>
      <c r="BA10" s="44">
        <v>123</v>
      </c>
      <c r="BB10" s="44">
        <v>400</v>
      </c>
      <c r="BC10" s="44">
        <v>331</v>
      </c>
      <c r="BD10" s="44">
        <v>0</v>
      </c>
      <c r="BE10" s="44">
        <v>176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122</v>
      </c>
      <c r="CI10" s="44">
        <v>77</v>
      </c>
      <c r="CJ10" s="44">
        <v>0</v>
      </c>
      <c r="CK10" s="44">
        <v>13</v>
      </c>
      <c r="CL10" s="44">
        <v>38</v>
      </c>
      <c r="CM10" s="44">
        <v>20</v>
      </c>
      <c r="CN10" s="44">
        <v>0</v>
      </c>
      <c r="CO10" s="44">
        <v>3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751</v>
      </c>
      <c r="CZ10" s="44">
        <v>4</v>
      </c>
      <c r="DA10" s="44">
        <v>376</v>
      </c>
      <c r="DB10" s="44">
        <v>127</v>
      </c>
      <c r="DC10" s="44">
        <v>73</v>
      </c>
      <c r="DD10" s="44">
        <v>0</v>
      </c>
      <c r="DE10" s="44">
        <v>15</v>
      </c>
      <c r="DF10" s="44">
        <v>68</v>
      </c>
      <c r="DG10" s="44">
        <v>52</v>
      </c>
      <c r="DH10" s="44">
        <v>0</v>
      </c>
      <c r="DI10" s="44">
        <v>27</v>
      </c>
      <c r="DJ10" s="44">
        <v>56</v>
      </c>
      <c r="DK10" s="44">
        <v>64</v>
      </c>
      <c r="DL10" s="44">
        <v>0</v>
      </c>
      <c r="DM10" s="44">
        <v>23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243</v>
      </c>
      <c r="DT10" s="44">
        <v>0</v>
      </c>
      <c r="DU10" s="44">
        <v>61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1285</v>
      </c>
      <c r="EE10" s="44">
        <v>1107</v>
      </c>
      <c r="EF10" s="44">
        <v>0</v>
      </c>
      <c r="EG10" s="44">
        <v>54</v>
      </c>
      <c r="EH10" s="44">
        <v>1308</v>
      </c>
      <c r="EI10" s="44">
        <v>1166</v>
      </c>
      <c r="EJ10" s="44">
        <v>1</v>
      </c>
      <c r="EK10" s="44">
        <v>49</v>
      </c>
      <c r="EL10" s="44">
        <v>686</v>
      </c>
      <c r="EM10" s="44">
        <v>545</v>
      </c>
      <c r="EN10" s="44">
        <v>0</v>
      </c>
      <c r="EO10" s="44">
        <v>7</v>
      </c>
      <c r="EP10" s="44">
        <v>1078</v>
      </c>
      <c r="EQ10" s="44">
        <v>849</v>
      </c>
      <c r="ER10" s="44">
        <v>0</v>
      </c>
      <c r="ES10" s="44">
        <v>0</v>
      </c>
      <c r="ET10" s="44">
        <v>1170</v>
      </c>
      <c r="EU10" s="44">
        <v>893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0</v>
      </c>
      <c r="FD10" s="44">
        <v>0</v>
      </c>
      <c r="FE10" s="44">
        <v>0</v>
      </c>
      <c r="FF10" s="44">
        <v>796</v>
      </c>
      <c r="FG10" s="44">
        <v>0</v>
      </c>
      <c r="FH10" s="44">
        <v>0</v>
      </c>
      <c r="FI10" s="44">
        <v>0</v>
      </c>
      <c r="FJ10" s="44">
        <v>449</v>
      </c>
      <c r="FK10" s="44">
        <v>0</v>
      </c>
      <c r="FL10" s="44">
        <v>0</v>
      </c>
      <c r="FM10" s="44">
        <v>0</v>
      </c>
      <c r="FN10" s="18">
        <f t="shared" si="7"/>
        <v>0.78281720510056141</v>
      </c>
      <c r="FO10" s="19">
        <f t="shared" si="8"/>
        <v>0.67794341797092827</v>
      </c>
      <c r="FP10" s="27">
        <f t="shared" si="9"/>
        <v>0.22922785233651807</v>
      </c>
      <c r="FQ10" s="16">
        <f t="shared" si="0"/>
        <v>0.88351452352641413</v>
      </c>
      <c r="FR10" s="17">
        <f t="shared" si="1"/>
        <v>0.85568825236713142</v>
      </c>
      <c r="FS10" s="16">
        <f t="shared" si="10"/>
        <v>0.9882352941176471</v>
      </c>
      <c r="FT10" s="16">
        <f t="shared" si="3"/>
        <v>0.95301391035548688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5.75" x14ac:dyDescent="0.25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v>7038</v>
      </c>
      <c r="G11" s="38">
        <v>6296</v>
      </c>
      <c r="H11" s="38">
        <v>75</v>
      </c>
      <c r="I11" s="38">
        <v>1475</v>
      </c>
      <c r="J11" s="30">
        <f t="shared" si="4"/>
        <v>6642</v>
      </c>
      <c r="K11" s="35">
        <f t="shared" si="5"/>
        <v>5157</v>
      </c>
      <c r="L11" s="30">
        <v>75</v>
      </c>
      <c r="M11" s="36">
        <f t="shared" si="6"/>
        <v>1263</v>
      </c>
      <c r="N11" s="44">
        <v>155</v>
      </c>
      <c r="O11" s="44">
        <v>155</v>
      </c>
      <c r="P11" s="44">
        <v>1</v>
      </c>
      <c r="Q11" s="44">
        <v>104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217</v>
      </c>
      <c r="X11" s="44">
        <v>0</v>
      </c>
      <c r="Y11" s="44">
        <v>146</v>
      </c>
      <c r="Z11" s="44">
        <v>467</v>
      </c>
      <c r="AA11" s="44">
        <v>372</v>
      </c>
      <c r="AB11" s="44">
        <v>1</v>
      </c>
      <c r="AC11" s="44">
        <v>205</v>
      </c>
      <c r="AD11" s="44">
        <v>177</v>
      </c>
      <c r="AE11" s="44">
        <v>160</v>
      </c>
      <c r="AF11" s="44">
        <v>2</v>
      </c>
      <c r="AG11" s="44">
        <v>69</v>
      </c>
      <c r="AH11" s="44">
        <v>217</v>
      </c>
      <c r="AI11" s="44">
        <v>204</v>
      </c>
      <c r="AJ11" s="44">
        <v>2</v>
      </c>
      <c r="AK11" s="44">
        <v>61</v>
      </c>
      <c r="AL11" s="44">
        <v>275</v>
      </c>
      <c r="AM11" s="44">
        <v>220</v>
      </c>
      <c r="AN11" s="44">
        <v>1</v>
      </c>
      <c r="AO11" s="44">
        <v>81</v>
      </c>
      <c r="AP11" s="44">
        <v>332</v>
      </c>
      <c r="AQ11" s="44">
        <v>284</v>
      </c>
      <c r="AR11" s="44">
        <v>9</v>
      </c>
      <c r="AS11" s="44">
        <v>67</v>
      </c>
      <c r="AT11" s="44">
        <v>321</v>
      </c>
      <c r="AU11" s="44">
        <v>279</v>
      </c>
      <c r="AV11" s="44">
        <v>44</v>
      </c>
      <c r="AW11" s="44">
        <v>56</v>
      </c>
      <c r="AX11" s="44">
        <v>408</v>
      </c>
      <c r="AY11" s="44">
        <v>375</v>
      </c>
      <c r="AZ11" s="44">
        <v>10</v>
      </c>
      <c r="BA11" s="44">
        <v>33</v>
      </c>
      <c r="BB11" s="44">
        <v>256</v>
      </c>
      <c r="BC11" s="44">
        <v>198</v>
      </c>
      <c r="BD11" s="44">
        <v>1</v>
      </c>
      <c r="BE11" s="44">
        <v>24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621</v>
      </c>
      <c r="BX11" s="44">
        <v>3</v>
      </c>
      <c r="BY11" s="44">
        <v>86</v>
      </c>
      <c r="BZ11" s="44">
        <v>17</v>
      </c>
      <c r="CA11" s="44">
        <v>8</v>
      </c>
      <c r="CB11" s="44">
        <v>0</v>
      </c>
      <c r="CC11" s="44">
        <v>0</v>
      </c>
      <c r="CD11" s="44">
        <v>14</v>
      </c>
      <c r="CE11" s="44">
        <v>0</v>
      </c>
      <c r="CF11" s="44">
        <v>0</v>
      </c>
      <c r="CG11" s="44">
        <v>1</v>
      </c>
      <c r="CH11" s="44">
        <v>66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465</v>
      </c>
      <c r="CY11" s="44">
        <v>448</v>
      </c>
      <c r="CZ11" s="44">
        <v>0</v>
      </c>
      <c r="DA11" s="44">
        <v>109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12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389</v>
      </c>
      <c r="EE11" s="44">
        <v>344</v>
      </c>
      <c r="EF11" s="44">
        <v>1</v>
      </c>
      <c r="EG11" s="44">
        <v>50</v>
      </c>
      <c r="EH11" s="44">
        <v>475</v>
      </c>
      <c r="EI11" s="44">
        <v>408</v>
      </c>
      <c r="EJ11" s="44">
        <v>0</v>
      </c>
      <c r="EK11" s="44">
        <v>26</v>
      </c>
      <c r="EL11" s="44">
        <v>229</v>
      </c>
      <c r="EM11" s="44">
        <v>180</v>
      </c>
      <c r="EN11" s="44">
        <v>0</v>
      </c>
      <c r="EO11" s="44">
        <v>6</v>
      </c>
      <c r="EP11" s="44">
        <v>402</v>
      </c>
      <c r="EQ11" s="44">
        <v>248</v>
      </c>
      <c r="ER11" s="44">
        <v>0</v>
      </c>
      <c r="ES11" s="44">
        <v>0</v>
      </c>
      <c r="ET11" s="44">
        <v>421</v>
      </c>
      <c r="EU11" s="44">
        <v>185</v>
      </c>
      <c r="EV11" s="44">
        <v>0</v>
      </c>
      <c r="EW11" s="44">
        <v>0</v>
      </c>
      <c r="EX11" s="44">
        <v>6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285</v>
      </c>
      <c r="FG11" s="44">
        <v>0</v>
      </c>
      <c r="FH11" s="44">
        <v>0</v>
      </c>
      <c r="FI11" s="44">
        <v>0</v>
      </c>
      <c r="FJ11" s="44">
        <v>148</v>
      </c>
      <c r="FK11" s="44">
        <v>0</v>
      </c>
      <c r="FL11" s="44">
        <v>0</v>
      </c>
      <c r="FM11" s="44">
        <v>0</v>
      </c>
      <c r="FN11" s="18">
        <f t="shared" si="7"/>
        <v>0.80414222435053273</v>
      </c>
      <c r="FO11" s="19">
        <f t="shared" si="8"/>
        <v>0.62636178618460436</v>
      </c>
      <c r="FP11" s="27">
        <f t="shared" si="9"/>
        <v>0.15120316054112296</v>
      </c>
      <c r="FQ11" s="16">
        <f t="shared" si="0"/>
        <v>0.94373401534526857</v>
      </c>
      <c r="FR11" s="17">
        <f t="shared" si="1"/>
        <v>0.81909148665819564</v>
      </c>
      <c r="FS11" s="16">
        <f t="shared" si="10"/>
        <v>1</v>
      </c>
      <c r="FT11" s="16">
        <f t="shared" si="3"/>
        <v>0.85627118644067801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5.75" x14ac:dyDescent="0.25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v>15867</v>
      </c>
      <c r="G12" s="38">
        <v>15238</v>
      </c>
      <c r="H12" s="38">
        <v>175</v>
      </c>
      <c r="I12" s="38">
        <f>500+3450</f>
        <v>3950</v>
      </c>
      <c r="J12" s="30">
        <f t="shared" si="4"/>
        <v>14649</v>
      </c>
      <c r="K12" s="35">
        <f t="shared" si="5"/>
        <v>12360</v>
      </c>
      <c r="L12" s="30">
        <v>175</v>
      </c>
      <c r="M12" s="36">
        <f t="shared" si="6"/>
        <v>4276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398</v>
      </c>
      <c r="V12" s="44">
        <v>827</v>
      </c>
      <c r="W12" s="44">
        <v>812</v>
      </c>
      <c r="X12" s="44">
        <v>0</v>
      </c>
      <c r="Y12" s="44">
        <v>661</v>
      </c>
      <c r="Z12" s="44">
        <v>1265</v>
      </c>
      <c r="AA12" s="44">
        <v>1239</v>
      </c>
      <c r="AB12" s="44">
        <v>1</v>
      </c>
      <c r="AC12" s="44">
        <v>927</v>
      </c>
      <c r="AD12" s="44">
        <v>622</v>
      </c>
      <c r="AE12" s="44">
        <v>672</v>
      </c>
      <c r="AF12" s="44">
        <v>3</v>
      </c>
      <c r="AG12" s="44">
        <v>423</v>
      </c>
      <c r="AH12" s="44">
        <v>806</v>
      </c>
      <c r="AI12" s="44">
        <v>693</v>
      </c>
      <c r="AJ12" s="44">
        <v>6</v>
      </c>
      <c r="AK12" s="44">
        <v>407</v>
      </c>
      <c r="AL12" s="44">
        <v>852</v>
      </c>
      <c r="AM12" s="44">
        <v>888</v>
      </c>
      <c r="AN12" s="44">
        <v>48</v>
      </c>
      <c r="AO12" s="44">
        <v>363</v>
      </c>
      <c r="AP12" s="44">
        <v>795</v>
      </c>
      <c r="AQ12" s="44">
        <v>869</v>
      </c>
      <c r="AR12" s="44">
        <v>109</v>
      </c>
      <c r="AS12" s="44">
        <v>299</v>
      </c>
      <c r="AT12" s="44">
        <v>1020</v>
      </c>
      <c r="AU12" s="44">
        <v>987</v>
      </c>
      <c r="AV12" s="44">
        <v>0</v>
      </c>
      <c r="AW12" s="44">
        <v>235</v>
      </c>
      <c r="AX12" s="44">
        <v>910</v>
      </c>
      <c r="AY12" s="44">
        <v>911</v>
      </c>
      <c r="AZ12" s="44">
        <v>0</v>
      </c>
      <c r="BA12" s="44">
        <v>118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1001</v>
      </c>
      <c r="EE12" s="44">
        <v>936</v>
      </c>
      <c r="EF12" s="44">
        <v>0</v>
      </c>
      <c r="EG12" s="44">
        <v>78</v>
      </c>
      <c r="EH12" s="44">
        <v>1235</v>
      </c>
      <c r="EI12" s="44">
        <v>1094</v>
      </c>
      <c r="EJ12" s="44">
        <v>0</v>
      </c>
      <c r="EK12" s="44">
        <v>150</v>
      </c>
      <c r="EL12" s="44">
        <v>502</v>
      </c>
      <c r="EM12" s="44">
        <v>383</v>
      </c>
      <c r="EN12" s="44">
        <v>0</v>
      </c>
      <c r="EO12" s="44">
        <v>5</v>
      </c>
      <c r="EP12" s="44">
        <v>819</v>
      </c>
      <c r="EQ12" s="44">
        <v>589</v>
      </c>
      <c r="ER12" s="44">
        <v>0</v>
      </c>
      <c r="ES12" s="44">
        <v>0</v>
      </c>
      <c r="ET12" s="44">
        <v>865</v>
      </c>
      <c r="EU12" s="44">
        <v>603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222</v>
      </c>
      <c r="FG12" s="44">
        <v>0</v>
      </c>
      <c r="FH12" s="44">
        <v>0</v>
      </c>
      <c r="FI12" s="44">
        <v>0</v>
      </c>
      <c r="FJ12" s="44">
        <v>273</v>
      </c>
      <c r="FK12" s="44">
        <v>0</v>
      </c>
      <c r="FL12" s="44">
        <v>0</v>
      </c>
      <c r="FM12" s="44">
        <v>0</v>
      </c>
      <c r="FN12" s="18">
        <f t="shared" si="7"/>
        <v>0.81370073553628275</v>
      </c>
      <c r="FO12" s="19">
        <f t="shared" si="8"/>
        <v>0.68805576901965093</v>
      </c>
      <c r="FP12" s="27">
        <f t="shared" si="9"/>
        <v>0.23471292128663959</v>
      </c>
      <c r="FQ12" s="16">
        <f t="shared" si="0"/>
        <v>0.92323690678767256</v>
      </c>
      <c r="FR12" s="17">
        <f t="shared" si="1"/>
        <v>0.81113006956293476</v>
      </c>
      <c r="FS12" s="16">
        <f t="shared" si="10"/>
        <v>1</v>
      </c>
      <c r="FT12" s="16">
        <f t="shared" si="3"/>
        <v>1.0825316455696203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5.75" x14ac:dyDescent="0.25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v>3159</v>
      </c>
      <c r="H13" s="31">
        <v>40</v>
      </c>
      <c r="I13" s="31">
        <f>130+1065</f>
        <v>1195</v>
      </c>
      <c r="J13" s="30">
        <f t="shared" si="4"/>
        <v>3268</v>
      </c>
      <c r="K13" s="35">
        <f t="shared" si="5"/>
        <v>2529</v>
      </c>
      <c r="L13" s="30">
        <v>40</v>
      </c>
      <c r="M13" s="36">
        <f t="shared" si="6"/>
        <v>711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36</v>
      </c>
      <c r="V13" s="44">
        <v>184</v>
      </c>
      <c r="W13" s="44">
        <v>186</v>
      </c>
      <c r="X13" s="44">
        <v>0</v>
      </c>
      <c r="Y13" s="44">
        <v>79</v>
      </c>
      <c r="Z13" s="44">
        <v>253</v>
      </c>
      <c r="AA13" s="44">
        <v>222</v>
      </c>
      <c r="AB13" s="44">
        <v>0</v>
      </c>
      <c r="AC13" s="44">
        <v>128</v>
      </c>
      <c r="AD13" s="44">
        <v>155</v>
      </c>
      <c r="AE13" s="44">
        <v>126</v>
      </c>
      <c r="AF13" s="44">
        <v>3</v>
      </c>
      <c r="AG13" s="44">
        <v>88</v>
      </c>
      <c r="AH13" s="44">
        <v>198</v>
      </c>
      <c r="AI13" s="44">
        <v>107</v>
      </c>
      <c r="AJ13" s="44">
        <v>11</v>
      </c>
      <c r="AK13" s="44">
        <v>73</v>
      </c>
      <c r="AL13" s="44">
        <v>157</v>
      </c>
      <c r="AM13" s="44">
        <v>100</v>
      </c>
      <c r="AN13" s="44">
        <v>18</v>
      </c>
      <c r="AO13" s="44">
        <v>35</v>
      </c>
      <c r="AP13" s="44">
        <v>198</v>
      </c>
      <c r="AQ13" s="44">
        <v>200</v>
      </c>
      <c r="AR13" s="44">
        <v>4</v>
      </c>
      <c r="AS13" s="44">
        <v>52</v>
      </c>
      <c r="AT13" s="44">
        <v>186</v>
      </c>
      <c r="AU13" s="44">
        <v>141</v>
      </c>
      <c r="AV13" s="44">
        <v>2</v>
      </c>
      <c r="AW13" s="44">
        <v>43</v>
      </c>
      <c r="AX13" s="44">
        <v>229</v>
      </c>
      <c r="AY13" s="44">
        <v>180</v>
      </c>
      <c r="AZ13" s="44">
        <v>0</v>
      </c>
      <c r="BA13" s="44">
        <v>57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164</v>
      </c>
      <c r="EF13" s="44">
        <v>0</v>
      </c>
      <c r="EG13" s="44">
        <v>34</v>
      </c>
      <c r="EH13" s="44">
        <v>215</v>
      </c>
      <c r="EI13" s="44">
        <v>196</v>
      </c>
      <c r="EJ13" s="44">
        <v>0</v>
      </c>
      <c r="EK13" s="44">
        <v>28</v>
      </c>
      <c r="EL13" s="44">
        <v>123</v>
      </c>
      <c r="EM13" s="44">
        <v>102</v>
      </c>
      <c r="EN13" s="44">
        <v>0</v>
      </c>
      <c r="EO13" s="44">
        <v>12</v>
      </c>
      <c r="EP13" s="44">
        <v>136</v>
      </c>
      <c r="EQ13" s="44">
        <v>100</v>
      </c>
      <c r="ER13" s="44">
        <v>0</v>
      </c>
      <c r="ES13" s="44">
        <v>0</v>
      </c>
      <c r="ET13" s="44">
        <v>213</v>
      </c>
      <c r="EU13" s="44">
        <v>84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82</v>
      </c>
      <c r="FG13" s="44">
        <v>0</v>
      </c>
      <c r="FH13" s="44">
        <v>0</v>
      </c>
      <c r="FI13" s="44">
        <v>0</v>
      </c>
      <c r="FJ13" s="44">
        <v>52</v>
      </c>
      <c r="FK13" s="44">
        <v>0</v>
      </c>
      <c r="FL13" s="44">
        <v>0</v>
      </c>
      <c r="FM13" s="44">
        <v>0</v>
      </c>
      <c r="FN13" s="18">
        <f t="shared" si="7"/>
        <v>0.82576135796305539</v>
      </c>
      <c r="FO13" s="19">
        <f t="shared" si="8"/>
        <v>0.64128806789815274</v>
      </c>
      <c r="FP13" s="27">
        <f t="shared" si="9"/>
        <v>0.17748377433849227</v>
      </c>
      <c r="FQ13" s="16">
        <f t="shared" si="0"/>
        <v>0.92834989527058565</v>
      </c>
      <c r="FR13" s="17">
        <f t="shared" si="1"/>
        <v>0.80056980056980054</v>
      </c>
      <c r="FS13" s="16">
        <f t="shared" si="10"/>
        <v>1</v>
      </c>
      <c r="FT13" s="16">
        <f t="shared" si="3"/>
        <v>0.59497907949790796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5.75" x14ac:dyDescent="0.25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v>25094</v>
      </c>
      <c r="G14" s="30">
        <v>21439</v>
      </c>
      <c r="H14" s="31">
        <v>275</v>
      </c>
      <c r="I14" s="31">
        <v>5780</v>
      </c>
      <c r="J14" s="30">
        <f t="shared" si="4"/>
        <v>22972</v>
      </c>
      <c r="K14" s="35">
        <f t="shared" si="5"/>
        <v>19367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840</v>
      </c>
      <c r="W14" s="44">
        <v>852</v>
      </c>
      <c r="X14" s="44">
        <v>0</v>
      </c>
      <c r="Y14" s="44">
        <v>657</v>
      </c>
      <c r="Z14" s="44">
        <v>1370</v>
      </c>
      <c r="AA14" s="44">
        <v>1422</v>
      </c>
      <c r="AB14" s="44">
        <v>4</v>
      </c>
      <c r="AC14" s="44">
        <v>891</v>
      </c>
      <c r="AD14" s="44">
        <v>734</v>
      </c>
      <c r="AE14" s="44">
        <v>644</v>
      </c>
      <c r="AF14" s="44">
        <v>20</v>
      </c>
      <c r="AG14" s="44">
        <v>409</v>
      </c>
      <c r="AH14" s="44">
        <v>994</v>
      </c>
      <c r="AI14" s="44">
        <v>899</v>
      </c>
      <c r="AJ14" s="44">
        <v>25</v>
      </c>
      <c r="AK14" s="44">
        <v>417</v>
      </c>
      <c r="AL14" s="44">
        <v>1189</v>
      </c>
      <c r="AM14" s="44">
        <v>1083</v>
      </c>
      <c r="AN14" s="44">
        <v>77</v>
      </c>
      <c r="AO14" s="44">
        <v>404</v>
      </c>
      <c r="AP14" s="44">
        <v>1405</v>
      </c>
      <c r="AQ14" s="44">
        <v>1235</v>
      </c>
      <c r="AR14" s="44">
        <v>85</v>
      </c>
      <c r="AS14" s="44">
        <v>216</v>
      </c>
      <c r="AT14" s="44">
        <v>1532</v>
      </c>
      <c r="AU14" s="44">
        <v>1365</v>
      </c>
      <c r="AV14" s="44">
        <v>0</v>
      </c>
      <c r="AW14" s="44">
        <v>165</v>
      </c>
      <c r="AX14" s="44">
        <v>1617</v>
      </c>
      <c r="AY14" s="44">
        <v>1415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298</v>
      </c>
      <c r="CI14" s="44">
        <v>229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1764</v>
      </c>
      <c r="EE14" s="44">
        <v>1584</v>
      </c>
      <c r="EF14" s="44">
        <v>0</v>
      </c>
      <c r="EG14" s="44">
        <v>92</v>
      </c>
      <c r="EH14" s="44">
        <v>2218</v>
      </c>
      <c r="EI14" s="44">
        <v>1836</v>
      </c>
      <c r="EJ14" s="44">
        <v>0</v>
      </c>
      <c r="EK14" s="44">
        <v>104</v>
      </c>
      <c r="EL14" s="44">
        <v>1057</v>
      </c>
      <c r="EM14" s="44">
        <v>863</v>
      </c>
      <c r="EN14" s="44">
        <v>0</v>
      </c>
      <c r="EO14" s="44">
        <v>10</v>
      </c>
      <c r="EP14" s="44">
        <v>1469</v>
      </c>
      <c r="EQ14" s="44">
        <v>1236</v>
      </c>
      <c r="ER14" s="44">
        <v>0</v>
      </c>
      <c r="ES14" s="44">
        <v>0</v>
      </c>
      <c r="ET14" s="44">
        <v>1558</v>
      </c>
      <c r="EU14" s="44">
        <v>1208</v>
      </c>
      <c r="EV14" s="44">
        <v>0</v>
      </c>
      <c r="EW14" s="44">
        <v>0</v>
      </c>
      <c r="EX14" s="44">
        <v>19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588</v>
      </c>
      <c r="FG14" s="44">
        <v>0</v>
      </c>
      <c r="FH14" s="44">
        <v>0</v>
      </c>
      <c r="FI14" s="44">
        <v>0</v>
      </c>
      <c r="FJ14" s="44">
        <v>408</v>
      </c>
      <c r="FK14" s="44">
        <v>0</v>
      </c>
      <c r="FL14" s="44">
        <v>0</v>
      </c>
      <c r="FM14" s="44">
        <v>0</v>
      </c>
      <c r="FN14" s="18">
        <f t="shared" si="7"/>
        <v>0.76465364120781532</v>
      </c>
      <c r="FO14" s="19">
        <f t="shared" si="8"/>
        <v>0.64607591605815406</v>
      </c>
      <c r="FP14" s="27">
        <f t="shared" si="9"/>
        <v>0.17117294914808237</v>
      </c>
      <c r="FQ14" s="16">
        <f t="shared" si="0"/>
        <v>0.91543795329560851</v>
      </c>
      <c r="FR14" s="17">
        <f t="shared" si="1"/>
        <v>0.90335370119874991</v>
      </c>
      <c r="FS14" s="16">
        <f t="shared" si="10"/>
        <v>1</v>
      </c>
      <c r="FT14" s="16">
        <f t="shared" si="3"/>
        <v>0.9003460207612457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5.75" x14ac:dyDescent="0.25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v>30149</v>
      </c>
      <c r="G15" s="30">
        <v>26627</v>
      </c>
      <c r="H15" s="31">
        <v>315</v>
      </c>
      <c r="I15" s="31">
        <f>1130+5285</f>
        <v>6415</v>
      </c>
      <c r="J15" s="30">
        <f t="shared" si="4"/>
        <v>30776</v>
      </c>
      <c r="K15" s="35">
        <f t="shared" si="5"/>
        <v>25474</v>
      </c>
      <c r="L15" s="30">
        <v>357</v>
      </c>
      <c r="M15" s="36">
        <f t="shared" si="6"/>
        <v>6918</v>
      </c>
      <c r="N15" s="44">
        <v>837</v>
      </c>
      <c r="O15" s="44">
        <v>731</v>
      </c>
      <c r="P15" s="44">
        <v>4</v>
      </c>
      <c r="Q15" s="44">
        <v>444</v>
      </c>
      <c r="R15" s="44">
        <v>670</v>
      </c>
      <c r="S15" s="44">
        <v>669</v>
      </c>
      <c r="T15" s="44">
        <v>0</v>
      </c>
      <c r="U15" s="44">
        <v>500</v>
      </c>
      <c r="V15" s="44">
        <v>1477</v>
      </c>
      <c r="W15" s="44">
        <v>1264</v>
      </c>
      <c r="X15" s="44">
        <v>0</v>
      </c>
      <c r="Y15" s="44">
        <v>907</v>
      </c>
      <c r="Z15" s="44">
        <v>2589</v>
      </c>
      <c r="AA15" s="44">
        <v>2221</v>
      </c>
      <c r="AB15" s="44">
        <v>0</v>
      </c>
      <c r="AC15" s="44">
        <v>1262</v>
      </c>
      <c r="AD15" s="44">
        <v>1280</v>
      </c>
      <c r="AE15" s="44">
        <v>994</v>
      </c>
      <c r="AF15" s="44">
        <v>12</v>
      </c>
      <c r="AG15" s="44">
        <v>533</v>
      </c>
      <c r="AH15" s="44">
        <v>1378</v>
      </c>
      <c r="AI15" s="44">
        <v>1202</v>
      </c>
      <c r="AJ15" s="44">
        <v>6</v>
      </c>
      <c r="AK15" s="44">
        <v>577</v>
      </c>
      <c r="AL15" s="44">
        <v>1684</v>
      </c>
      <c r="AM15" s="44">
        <v>1514</v>
      </c>
      <c r="AN15" s="44">
        <v>33</v>
      </c>
      <c r="AO15" s="44">
        <v>592</v>
      </c>
      <c r="AP15" s="44">
        <v>2067</v>
      </c>
      <c r="AQ15" s="44">
        <v>1851</v>
      </c>
      <c r="AR15" s="44">
        <v>32</v>
      </c>
      <c r="AS15" s="44">
        <v>535</v>
      </c>
      <c r="AT15" s="44">
        <v>2354</v>
      </c>
      <c r="AU15" s="44">
        <v>2007</v>
      </c>
      <c r="AV15" s="44">
        <v>30</v>
      </c>
      <c r="AW15" s="44">
        <v>437</v>
      </c>
      <c r="AX15" s="44">
        <v>2338</v>
      </c>
      <c r="AY15" s="44">
        <v>2129</v>
      </c>
      <c r="AZ15" s="44">
        <v>232</v>
      </c>
      <c r="BA15" s="44">
        <v>292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1802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1956</v>
      </c>
      <c r="EE15" s="44">
        <v>1869</v>
      </c>
      <c r="EF15" s="44">
        <v>0</v>
      </c>
      <c r="EG15" s="44">
        <v>170</v>
      </c>
      <c r="EH15" s="44">
        <v>2087</v>
      </c>
      <c r="EI15" s="44">
        <v>2122</v>
      </c>
      <c r="EJ15" s="44">
        <v>0</v>
      </c>
      <c r="EK15" s="44">
        <v>147</v>
      </c>
      <c r="EL15" s="44">
        <v>928</v>
      </c>
      <c r="EM15" s="44">
        <v>933</v>
      </c>
      <c r="EN15" s="44">
        <v>0</v>
      </c>
      <c r="EO15" s="44">
        <v>37</v>
      </c>
      <c r="EP15" s="44">
        <v>1577</v>
      </c>
      <c r="EQ15" s="44">
        <v>1188</v>
      </c>
      <c r="ER15" s="44">
        <v>0</v>
      </c>
      <c r="ES15" s="44">
        <v>1</v>
      </c>
      <c r="ET15" s="44">
        <v>1688</v>
      </c>
      <c r="EU15" s="44">
        <v>1201</v>
      </c>
      <c r="EV15" s="44">
        <v>0</v>
      </c>
      <c r="EW15" s="44">
        <v>5</v>
      </c>
      <c r="EX15" s="44">
        <v>35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1118</v>
      </c>
      <c r="FG15" s="44">
        <v>0</v>
      </c>
      <c r="FH15" s="44">
        <v>0</v>
      </c>
      <c r="FI15" s="44">
        <v>0</v>
      </c>
      <c r="FJ15" s="44">
        <v>636</v>
      </c>
      <c r="FK15" s="44">
        <v>0</v>
      </c>
      <c r="FL15" s="44">
        <v>0</v>
      </c>
      <c r="FM15" s="44">
        <v>0</v>
      </c>
      <c r="FN15" s="18">
        <f t="shared" si="7"/>
        <v>0.90203975198470188</v>
      </c>
      <c r="FO15" s="19">
        <f t="shared" si="8"/>
        <v>0.74842093063684301</v>
      </c>
      <c r="FP15" s="27">
        <f t="shared" si="9"/>
        <v>0.20044040099669699</v>
      </c>
      <c r="FQ15" s="16">
        <f t="shared" si="0"/>
        <v>1.0207967096752795</v>
      </c>
      <c r="FR15" s="17">
        <f t="shared" si="1"/>
        <v>0.95669808840650472</v>
      </c>
      <c r="FS15" s="16">
        <f t="shared" si="10"/>
        <v>1.1333333333333333</v>
      </c>
      <c r="FT15" s="16">
        <f t="shared" si="3"/>
        <v>1.0784099766173032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5.75" x14ac:dyDescent="0.25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v>18333.014880351679</v>
      </c>
      <c r="G16" s="30">
        <v>16957</v>
      </c>
      <c r="H16" s="31">
        <v>195</v>
      </c>
      <c r="I16" s="31">
        <v>6135</v>
      </c>
      <c r="J16" s="30">
        <f t="shared" si="4"/>
        <v>17197</v>
      </c>
      <c r="K16" s="35">
        <f t="shared" si="5"/>
        <v>14179</v>
      </c>
      <c r="L16" s="30">
        <v>194</v>
      </c>
      <c r="M16" s="36">
        <f t="shared" si="6"/>
        <v>4969</v>
      </c>
      <c r="N16" s="44">
        <v>370</v>
      </c>
      <c r="O16" s="44">
        <v>315</v>
      </c>
      <c r="P16" s="44">
        <v>0</v>
      </c>
      <c r="Q16" s="44">
        <v>218</v>
      </c>
      <c r="R16" s="44">
        <v>521</v>
      </c>
      <c r="S16" s="44">
        <v>500</v>
      </c>
      <c r="T16" s="44">
        <v>0</v>
      </c>
      <c r="U16" s="44">
        <v>400</v>
      </c>
      <c r="V16" s="44">
        <v>990</v>
      </c>
      <c r="W16" s="44">
        <v>1024</v>
      </c>
      <c r="X16" s="44">
        <v>0</v>
      </c>
      <c r="Y16" s="44">
        <v>759</v>
      </c>
      <c r="Z16" s="44">
        <v>1808</v>
      </c>
      <c r="AA16" s="44">
        <v>1583</v>
      </c>
      <c r="AB16" s="44">
        <v>0</v>
      </c>
      <c r="AC16" s="44">
        <v>1107</v>
      </c>
      <c r="AD16" s="44">
        <v>575</v>
      </c>
      <c r="AE16" s="44">
        <v>906</v>
      </c>
      <c r="AF16" s="44">
        <v>7</v>
      </c>
      <c r="AG16" s="44">
        <v>451</v>
      </c>
      <c r="AH16" s="44">
        <v>725</v>
      </c>
      <c r="AI16" s="44">
        <v>986</v>
      </c>
      <c r="AJ16" s="44">
        <v>20</v>
      </c>
      <c r="AK16" s="44">
        <v>477</v>
      </c>
      <c r="AL16" s="44">
        <v>883</v>
      </c>
      <c r="AM16" s="44">
        <v>1084</v>
      </c>
      <c r="AN16" s="44">
        <v>50</v>
      </c>
      <c r="AO16" s="44">
        <v>475</v>
      </c>
      <c r="AP16" s="44">
        <v>971</v>
      </c>
      <c r="AQ16" s="44">
        <v>958</v>
      </c>
      <c r="AR16" s="44">
        <v>57</v>
      </c>
      <c r="AS16" s="44">
        <v>342</v>
      </c>
      <c r="AT16" s="44">
        <v>1038</v>
      </c>
      <c r="AU16" s="44">
        <v>1067</v>
      </c>
      <c r="AV16" s="44">
        <v>58</v>
      </c>
      <c r="AW16" s="44">
        <v>263</v>
      </c>
      <c r="AX16" s="44">
        <v>1149</v>
      </c>
      <c r="AY16" s="44">
        <v>1112</v>
      </c>
      <c r="AZ16" s="44">
        <v>0</v>
      </c>
      <c r="BA16" s="44">
        <v>225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10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1238</v>
      </c>
      <c r="EE16" s="44">
        <v>1106</v>
      </c>
      <c r="EF16" s="44">
        <v>0</v>
      </c>
      <c r="EG16" s="44">
        <v>130</v>
      </c>
      <c r="EH16" s="44">
        <v>1289</v>
      </c>
      <c r="EI16" s="44">
        <v>1180</v>
      </c>
      <c r="EJ16" s="44">
        <v>0</v>
      </c>
      <c r="EK16" s="44">
        <v>82</v>
      </c>
      <c r="EL16" s="44">
        <v>617</v>
      </c>
      <c r="EM16" s="44">
        <v>486</v>
      </c>
      <c r="EN16" s="44">
        <v>0</v>
      </c>
      <c r="EO16" s="44">
        <v>30</v>
      </c>
      <c r="EP16" s="44">
        <v>942</v>
      </c>
      <c r="EQ16" s="44">
        <v>716</v>
      </c>
      <c r="ER16" s="44">
        <v>0</v>
      </c>
      <c r="ES16" s="44">
        <v>0</v>
      </c>
      <c r="ET16" s="44">
        <v>929</v>
      </c>
      <c r="EU16" s="44">
        <v>648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385</v>
      </c>
      <c r="FG16" s="44">
        <v>0</v>
      </c>
      <c r="FH16" s="44">
        <v>0</v>
      </c>
      <c r="FI16" s="44">
        <v>0</v>
      </c>
      <c r="FJ16" s="44">
        <v>341</v>
      </c>
      <c r="FK16" s="44">
        <v>0</v>
      </c>
      <c r="FL16" s="44">
        <v>0</v>
      </c>
      <c r="FM16" s="44">
        <v>0</v>
      </c>
      <c r="FN16" s="18">
        <f t="shared" si="7"/>
        <v>0.78200458653716443</v>
      </c>
      <c r="FO16" s="19">
        <f t="shared" si="8"/>
        <v>0.64629704573047353</v>
      </c>
      <c r="FP16" s="27">
        <f t="shared" si="9"/>
        <v>0.2234363055892801</v>
      </c>
      <c r="FQ16" s="16">
        <f t="shared" si="0"/>
        <v>0.93803447562958142</v>
      </c>
      <c r="FR16" s="17">
        <f t="shared" si="1"/>
        <v>0.83617385150675239</v>
      </c>
      <c r="FS16" s="16">
        <f t="shared" si="10"/>
        <v>0.99487179487179489</v>
      </c>
      <c r="FT16" s="16">
        <f t="shared" si="3"/>
        <v>0.80994295028524854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5.75" x14ac:dyDescent="0.25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v>13418</v>
      </c>
      <c r="G17" s="30">
        <v>11949</v>
      </c>
      <c r="H17" s="31">
        <v>155</v>
      </c>
      <c r="I17" s="31">
        <f>530+1824</f>
        <v>2354</v>
      </c>
      <c r="J17" s="30">
        <f t="shared" si="4"/>
        <v>11829</v>
      </c>
      <c r="K17" s="35">
        <f t="shared" si="5"/>
        <v>9892</v>
      </c>
      <c r="L17" s="30">
        <v>155</v>
      </c>
      <c r="M17" s="36">
        <f t="shared" si="6"/>
        <v>2507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124</v>
      </c>
      <c r="T17" s="44">
        <v>0</v>
      </c>
      <c r="U17" s="44">
        <v>114</v>
      </c>
      <c r="V17" s="44">
        <v>337</v>
      </c>
      <c r="W17" s="44">
        <v>189</v>
      </c>
      <c r="X17" s="44">
        <v>0</v>
      </c>
      <c r="Y17" s="44">
        <v>256</v>
      </c>
      <c r="Z17" s="44">
        <v>804</v>
      </c>
      <c r="AA17" s="44">
        <v>745</v>
      </c>
      <c r="AB17" s="44">
        <v>0</v>
      </c>
      <c r="AC17" s="44">
        <v>420</v>
      </c>
      <c r="AD17" s="44">
        <v>400</v>
      </c>
      <c r="AE17" s="44">
        <v>573</v>
      </c>
      <c r="AF17" s="44">
        <v>2</v>
      </c>
      <c r="AG17" s="44">
        <v>232</v>
      </c>
      <c r="AH17" s="44">
        <v>517</v>
      </c>
      <c r="AI17" s="44">
        <v>619</v>
      </c>
      <c r="AJ17" s="44">
        <v>8</v>
      </c>
      <c r="AK17" s="44">
        <v>218</v>
      </c>
      <c r="AL17" s="44">
        <v>645</v>
      </c>
      <c r="AM17" s="44">
        <v>741</v>
      </c>
      <c r="AN17" s="44">
        <v>12</v>
      </c>
      <c r="AO17" s="44">
        <v>239</v>
      </c>
      <c r="AP17" s="44">
        <v>715</v>
      </c>
      <c r="AQ17" s="44">
        <v>896</v>
      </c>
      <c r="AR17" s="44">
        <v>65</v>
      </c>
      <c r="AS17" s="44">
        <v>271</v>
      </c>
      <c r="AT17" s="44">
        <v>852</v>
      </c>
      <c r="AU17" s="44">
        <v>870</v>
      </c>
      <c r="AV17" s="44">
        <v>68</v>
      </c>
      <c r="AW17" s="44">
        <v>220</v>
      </c>
      <c r="AX17" s="44">
        <v>906</v>
      </c>
      <c r="AY17" s="44">
        <v>929</v>
      </c>
      <c r="AZ17" s="44">
        <v>0</v>
      </c>
      <c r="BA17" s="44">
        <v>200</v>
      </c>
      <c r="BB17" s="44">
        <v>241</v>
      </c>
      <c r="BC17" s="44">
        <v>65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20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939</v>
      </c>
      <c r="EE17" s="44">
        <v>854</v>
      </c>
      <c r="EF17" s="44">
        <v>0</v>
      </c>
      <c r="EG17" s="44">
        <v>27</v>
      </c>
      <c r="EH17" s="44">
        <v>745</v>
      </c>
      <c r="EI17" s="44">
        <v>965</v>
      </c>
      <c r="EJ17" s="44">
        <v>0</v>
      </c>
      <c r="EK17" s="44">
        <v>57</v>
      </c>
      <c r="EL17" s="44">
        <v>636</v>
      </c>
      <c r="EM17" s="44">
        <v>498</v>
      </c>
      <c r="EN17" s="44">
        <v>0</v>
      </c>
      <c r="EO17" s="44">
        <v>27</v>
      </c>
      <c r="EP17" s="44">
        <v>799</v>
      </c>
      <c r="EQ17" s="44">
        <v>574</v>
      </c>
      <c r="ER17" s="44">
        <v>0</v>
      </c>
      <c r="ES17" s="44">
        <v>0</v>
      </c>
      <c r="ET17" s="44">
        <v>706</v>
      </c>
      <c r="EU17" s="44">
        <v>631</v>
      </c>
      <c r="EV17" s="44">
        <v>0</v>
      </c>
      <c r="EW17" s="44">
        <v>0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435</v>
      </c>
      <c r="FG17" s="44">
        <v>0</v>
      </c>
      <c r="FH17" s="44">
        <v>0</v>
      </c>
      <c r="FI17" s="44">
        <v>0</v>
      </c>
      <c r="FJ17" s="44">
        <v>368</v>
      </c>
      <c r="FK17" s="44">
        <v>0</v>
      </c>
      <c r="FL17" s="44">
        <v>0</v>
      </c>
      <c r="FM17" s="44">
        <v>0</v>
      </c>
      <c r="FN17" s="18">
        <f t="shared" si="7"/>
        <v>0.70756332290252111</v>
      </c>
      <c r="FO17" s="19">
        <f t="shared" si="8"/>
        <v>0.5931983231977328</v>
      </c>
      <c r="FP17" s="27">
        <f t="shared" si="9"/>
        <v>0.14801912971600636</v>
      </c>
      <c r="FQ17" s="16">
        <f t="shared" si="0"/>
        <v>0.8815769861380236</v>
      </c>
      <c r="FR17" s="17">
        <f t="shared" si="1"/>
        <v>0.82785170307138678</v>
      </c>
      <c r="FS17" s="16">
        <f t="shared" si="10"/>
        <v>1</v>
      </c>
      <c r="FT17" s="16">
        <f t="shared" si="3"/>
        <v>1.0649957519116398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5.75" x14ac:dyDescent="0.25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v>5008</v>
      </c>
      <c r="G18" s="30">
        <v>4639</v>
      </c>
      <c r="H18" s="31">
        <v>60</v>
      </c>
      <c r="I18" s="31">
        <v>1423</v>
      </c>
      <c r="J18" s="30">
        <f t="shared" si="4"/>
        <v>4615</v>
      </c>
      <c r="K18" s="35">
        <f t="shared" si="5"/>
        <v>4027</v>
      </c>
      <c r="L18" s="30">
        <v>60</v>
      </c>
      <c r="M18" s="36">
        <f t="shared" si="6"/>
        <v>1581</v>
      </c>
      <c r="N18" s="44">
        <v>169</v>
      </c>
      <c r="O18" s="44">
        <v>165</v>
      </c>
      <c r="P18" s="44">
        <v>3</v>
      </c>
      <c r="Q18" s="44">
        <v>153</v>
      </c>
      <c r="R18" s="44">
        <v>121</v>
      </c>
      <c r="S18" s="44">
        <v>143</v>
      </c>
      <c r="T18" s="44">
        <v>0</v>
      </c>
      <c r="U18" s="44">
        <v>124</v>
      </c>
      <c r="V18" s="44">
        <v>311</v>
      </c>
      <c r="W18" s="44">
        <v>312</v>
      </c>
      <c r="X18" s="44">
        <v>0</v>
      </c>
      <c r="Y18" s="44">
        <v>272</v>
      </c>
      <c r="Z18" s="44">
        <v>384</v>
      </c>
      <c r="AA18" s="44">
        <v>394</v>
      </c>
      <c r="AB18" s="44">
        <v>0</v>
      </c>
      <c r="AC18" s="44">
        <v>270</v>
      </c>
      <c r="AD18" s="44">
        <v>201</v>
      </c>
      <c r="AE18" s="44">
        <v>184</v>
      </c>
      <c r="AF18" s="44">
        <v>1</v>
      </c>
      <c r="AG18" s="44">
        <v>76</v>
      </c>
      <c r="AH18" s="44">
        <v>237</v>
      </c>
      <c r="AI18" s="44">
        <v>212</v>
      </c>
      <c r="AJ18" s="44">
        <v>6</v>
      </c>
      <c r="AK18" s="44">
        <v>74</v>
      </c>
      <c r="AL18" s="44">
        <v>282</v>
      </c>
      <c r="AM18" s="44">
        <v>263</v>
      </c>
      <c r="AN18" s="44">
        <v>10</v>
      </c>
      <c r="AO18" s="44">
        <v>85</v>
      </c>
      <c r="AP18" s="44">
        <v>246</v>
      </c>
      <c r="AQ18" s="44">
        <v>230</v>
      </c>
      <c r="AR18" s="44">
        <v>17</v>
      </c>
      <c r="AS18" s="44">
        <v>72</v>
      </c>
      <c r="AT18" s="44">
        <v>278</v>
      </c>
      <c r="AU18" s="44">
        <v>234</v>
      </c>
      <c r="AV18" s="44">
        <v>21</v>
      </c>
      <c r="AW18" s="44">
        <v>46</v>
      </c>
      <c r="AX18" s="44">
        <v>275</v>
      </c>
      <c r="AY18" s="44">
        <v>247</v>
      </c>
      <c r="AZ18" s="44">
        <v>0</v>
      </c>
      <c r="BA18" s="44">
        <v>34</v>
      </c>
      <c r="BB18" s="44">
        <v>130</v>
      </c>
      <c r="BC18" s="44">
        <v>125</v>
      </c>
      <c r="BD18" s="44">
        <v>0</v>
      </c>
      <c r="BE18" s="44">
        <v>64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7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367</v>
      </c>
      <c r="CZ18" s="44">
        <v>2</v>
      </c>
      <c r="DA18" s="44">
        <v>255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5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259</v>
      </c>
      <c r="EF18" s="44">
        <v>0</v>
      </c>
      <c r="EG18" s="44">
        <v>15</v>
      </c>
      <c r="EH18" s="44">
        <v>326</v>
      </c>
      <c r="EI18" s="44">
        <v>295</v>
      </c>
      <c r="EJ18" s="44">
        <v>0</v>
      </c>
      <c r="EK18" s="44">
        <v>17</v>
      </c>
      <c r="EL18" s="44">
        <v>134</v>
      </c>
      <c r="EM18" s="44">
        <v>122</v>
      </c>
      <c r="EN18" s="44">
        <v>0</v>
      </c>
      <c r="EO18" s="44">
        <v>0</v>
      </c>
      <c r="EP18" s="44">
        <v>264</v>
      </c>
      <c r="EQ18" s="44">
        <v>207</v>
      </c>
      <c r="ER18" s="44">
        <v>0</v>
      </c>
      <c r="ES18" s="44">
        <v>0</v>
      </c>
      <c r="ET18" s="44">
        <v>252</v>
      </c>
      <c r="EU18" s="44">
        <v>215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156</v>
      </c>
      <c r="FG18" s="44">
        <v>0</v>
      </c>
      <c r="FH18" s="44">
        <v>0</v>
      </c>
      <c r="FI18" s="44">
        <v>0</v>
      </c>
      <c r="FJ18" s="44">
        <v>75</v>
      </c>
      <c r="FK18" s="44">
        <v>0</v>
      </c>
      <c r="FL18" s="44">
        <v>0</v>
      </c>
      <c r="FM18" s="44">
        <v>0</v>
      </c>
      <c r="FN18" s="18">
        <f t="shared" si="7"/>
        <v>0.7906308134618637</v>
      </c>
      <c r="FO18" s="19">
        <f t="shared" si="8"/>
        <v>0.69118890580077796</v>
      </c>
      <c r="FP18" s="27">
        <f t="shared" si="9"/>
        <v>0.26737696600710298</v>
      </c>
      <c r="FQ18" s="16">
        <f t="shared" si="0"/>
        <v>0.92152555910543132</v>
      </c>
      <c r="FR18" s="17">
        <f t="shared" si="1"/>
        <v>0.86807501616727745</v>
      </c>
      <c r="FS18" s="16">
        <f t="shared" si="10"/>
        <v>1</v>
      </c>
      <c r="FT18" s="16">
        <f t="shared" si="3"/>
        <v>1.1110330288123682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5.75" x14ac:dyDescent="0.25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v>15059</v>
      </c>
      <c r="G19" s="30">
        <v>14055</v>
      </c>
      <c r="H19" s="31">
        <v>165</v>
      </c>
      <c r="I19" s="39">
        <v>3659</v>
      </c>
      <c r="J19" s="30">
        <f t="shared" si="4"/>
        <v>14037</v>
      </c>
      <c r="K19" s="35">
        <f t="shared" si="5"/>
        <v>11880</v>
      </c>
      <c r="L19" s="30">
        <v>165</v>
      </c>
      <c r="M19" s="36">
        <f t="shared" si="6"/>
        <v>2749</v>
      </c>
      <c r="N19" s="44">
        <v>382</v>
      </c>
      <c r="O19" s="44">
        <v>370</v>
      </c>
      <c r="P19" s="44">
        <v>0</v>
      </c>
      <c r="Q19" s="44">
        <v>203</v>
      </c>
      <c r="R19" s="44">
        <v>319</v>
      </c>
      <c r="S19" s="44">
        <v>313</v>
      </c>
      <c r="T19" s="44">
        <v>0</v>
      </c>
      <c r="U19" s="44">
        <v>179</v>
      </c>
      <c r="V19" s="44">
        <v>548</v>
      </c>
      <c r="W19" s="44">
        <v>541</v>
      </c>
      <c r="X19" s="44">
        <v>0</v>
      </c>
      <c r="Y19" s="44">
        <v>434</v>
      </c>
      <c r="Z19" s="44">
        <v>976</v>
      </c>
      <c r="AA19" s="44">
        <v>978</v>
      </c>
      <c r="AB19" s="44">
        <v>1</v>
      </c>
      <c r="AC19" s="44">
        <v>583</v>
      </c>
      <c r="AD19" s="44">
        <v>501</v>
      </c>
      <c r="AE19" s="44">
        <v>537</v>
      </c>
      <c r="AF19" s="44">
        <v>15</v>
      </c>
      <c r="AG19" s="44">
        <v>247</v>
      </c>
      <c r="AH19" s="44">
        <v>615</v>
      </c>
      <c r="AI19" s="44">
        <v>566</v>
      </c>
      <c r="AJ19" s="44">
        <v>12</v>
      </c>
      <c r="AK19" s="44">
        <v>258</v>
      </c>
      <c r="AL19" s="44">
        <v>735</v>
      </c>
      <c r="AM19" s="44">
        <v>665</v>
      </c>
      <c r="AN19" s="44">
        <v>15</v>
      </c>
      <c r="AO19" s="44">
        <v>265</v>
      </c>
      <c r="AP19" s="44">
        <v>897</v>
      </c>
      <c r="AQ19" s="44">
        <v>1715</v>
      </c>
      <c r="AR19" s="44">
        <v>21</v>
      </c>
      <c r="AS19" s="44">
        <v>240</v>
      </c>
      <c r="AT19" s="44">
        <v>947</v>
      </c>
      <c r="AU19" s="44">
        <v>835</v>
      </c>
      <c r="AV19" s="44">
        <v>98</v>
      </c>
      <c r="AW19" s="44">
        <v>128</v>
      </c>
      <c r="AX19" s="44">
        <v>1083</v>
      </c>
      <c r="AY19" s="44">
        <v>770</v>
      </c>
      <c r="AZ19" s="44">
        <v>3</v>
      </c>
      <c r="BA19" s="44">
        <v>77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72</v>
      </c>
      <c r="CI19" s="44">
        <v>37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1082</v>
      </c>
      <c r="EE19" s="44">
        <v>707</v>
      </c>
      <c r="EF19" s="44">
        <v>0</v>
      </c>
      <c r="EG19" s="44">
        <v>53</v>
      </c>
      <c r="EH19" s="44">
        <v>1377</v>
      </c>
      <c r="EI19" s="44">
        <v>958</v>
      </c>
      <c r="EJ19" s="44">
        <v>0</v>
      </c>
      <c r="EK19" s="44">
        <v>54</v>
      </c>
      <c r="EL19" s="44">
        <v>584</v>
      </c>
      <c r="EM19" s="44">
        <v>459</v>
      </c>
      <c r="EN19" s="44">
        <v>0</v>
      </c>
      <c r="EO19" s="44">
        <v>9</v>
      </c>
      <c r="EP19" s="44">
        <v>946</v>
      </c>
      <c r="EQ19" s="44">
        <v>788</v>
      </c>
      <c r="ER19" s="44">
        <v>0</v>
      </c>
      <c r="ES19" s="44">
        <v>0</v>
      </c>
      <c r="ET19" s="44">
        <v>880</v>
      </c>
      <c r="EU19" s="44">
        <v>586</v>
      </c>
      <c r="EV19" s="44">
        <v>0</v>
      </c>
      <c r="EW19" s="44">
        <v>0</v>
      </c>
      <c r="EX19" s="44">
        <v>8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406</v>
      </c>
      <c r="FG19" s="44">
        <v>0</v>
      </c>
      <c r="FH19" s="44">
        <v>0</v>
      </c>
      <c r="FI19" s="44">
        <v>0</v>
      </c>
      <c r="FJ19" s="44">
        <v>269</v>
      </c>
      <c r="FK19" s="44">
        <v>0</v>
      </c>
      <c r="FL19" s="44">
        <v>0</v>
      </c>
      <c r="FM19" s="44">
        <v>0</v>
      </c>
      <c r="FN19" s="18">
        <f t="shared" si="7"/>
        <v>0.78773087802984076</v>
      </c>
      <c r="FO19" s="19">
        <f t="shared" si="8"/>
        <v>0.66809029896278216</v>
      </c>
      <c r="FP19" s="27">
        <f t="shared" si="9"/>
        <v>0.15247656553330746</v>
      </c>
      <c r="FQ19" s="16">
        <f t="shared" si="0"/>
        <v>0.93213360780928345</v>
      </c>
      <c r="FR19" s="17">
        <f t="shared" si="1"/>
        <v>0.84525080042689438</v>
      </c>
      <c r="FS19" s="16">
        <f t="shared" si="10"/>
        <v>1</v>
      </c>
      <c r="FT19" s="16">
        <f t="shared" si="3"/>
        <v>0.75129816889860612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5.75" x14ac:dyDescent="0.25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v>3635</v>
      </c>
      <c r="G20" s="38">
        <v>3226</v>
      </c>
      <c r="H20" s="38">
        <v>45</v>
      </c>
      <c r="I20" s="38">
        <v>1014</v>
      </c>
      <c r="J20" s="30">
        <f t="shared" si="4"/>
        <v>3427</v>
      </c>
      <c r="K20" s="35">
        <f t="shared" si="5"/>
        <v>3029</v>
      </c>
      <c r="L20" s="30">
        <v>45</v>
      </c>
      <c r="M20" s="36">
        <f t="shared" si="6"/>
        <v>1044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197</v>
      </c>
      <c r="Z20" s="44">
        <v>254</v>
      </c>
      <c r="AA20" s="44">
        <v>251</v>
      </c>
      <c r="AB20" s="44">
        <v>0</v>
      </c>
      <c r="AC20" s="44">
        <v>157</v>
      </c>
      <c r="AD20" s="44">
        <v>143</v>
      </c>
      <c r="AE20" s="44">
        <v>143</v>
      </c>
      <c r="AF20" s="44">
        <v>0</v>
      </c>
      <c r="AG20" s="44">
        <v>54</v>
      </c>
      <c r="AH20" s="44">
        <v>187</v>
      </c>
      <c r="AI20" s="44">
        <v>187</v>
      </c>
      <c r="AJ20" s="44">
        <v>0</v>
      </c>
      <c r="AK20" s="44">
        <v>63</v>
      </c>
      <c r="AL20" s="44">
        <v>194</v>
      </c>
      <c r="AM20" s="44">
        <v>182</v>
      </c>
      <c r="AN20" s="44">
        <v>4</v>
      </c>
      <c r="AO20" s="44">
        <v>53</v>
      </c>
      <c r="AP20" s="44">
        <v>200</v>
      </c>
      <c r="AQ20" s="44">
        <v>186</v>
      </c>
      <c r="AR20" s="44">
        <v>14</v>
      </c>
      <c r="AS20" s="44">
        <v>53</v>
      </c>
      <c r="AT20" s="44">
        <v>171</v>
      </c>
      <c r="AU20" s="44">
        <v>165</v>
      </c>
      <c r="AV20" s="44">
        <v>26</v>
      </c>
      <c r="AW20" s="44">
        <v>39</v>
      </c>
      <c r="AX20" s="44">
        <v>228</v>
      </c>
      <c r="AY20" s="44">
        <v>218</v>
      </c>
      <c r="AZ20" s="44">
        <v>0</v>
      </c>
      <c r="BA20" s="44">
        <v>37</v>
      </c>
      <c r="BB20" s="44">
        <v>70</v>
      </c>
      <c r="BC20" s="44">
        <v>70</v>
      </c>
      <c r="BD20" s="44">
        <v>0</v>
      </c>
      <c r="BE20" s="44">
        <v>37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122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32</v>
      </c>
      <c r="DB20" s="44">
        <v>14</v>
      </c>
      <c r="DC20" s="44">
        <v>11</v>
      </c>
      <c r="DD20" s="44">
        <v>0</v>
      </c>
      <c r="DE20" s="44">
        <v>2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0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228</v>
      </c>
      <c r="EE20" s="44">
        <v>208</v>
      </c>
      <c r="EF20" s="44">
        <v>0</v>
      </c>
      <c r="EG20" s="44">
        <v>24</v>
      </c>
      <c r="EH20" s="44">
        <v>258</v>
      </c>
      <c r="EI20" s="44">
        <v>255</v>
      </c>
      <c r="EJ20" s="44">
        <v>0</v>
      </c>
      <c r="EK20" s="44">
        <v>25</v>
      </c>
      <c r="EL20" s="44">
        <v>114</v>
      </c>
      <c r="EM20" s="44">
        <v>112</v>
      </c>
      <c r="EN20" s="44">
        <v>0</v>
      </c>
      <c r="EO20" s="44">
        <v>3</v>
      </c>
      <c r="EP20" s="44">
        <v>178</v>
      </c>
      <c r="EQ20" s="44">
        <v>158</v>
      </c>
      <c r="ER20" s="44">
        <v>0</v>
      </c>
      <c r="ES20" s="44">
        <v>0</v>
      </c>
      <c r="ET20" s="44">
        <v>162</v>
      </c>
      <c r="EU20" s="44">
        <v>131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141</v>
      </c>
      <c r="FG20" s="44">
        <v>0</v>
      </c>
      <c r="FH20" s="44">
        <v>0</v>
      </c>
      <c r="FI20" s="44">
        <v>0</v>
      </c>
      <c r="FJ20" s="44">
        <v>64</v>
      </c>
      <c r="FK20" s="44">
        <v>0</v>
      </c>
      <c r="FL20" s="44">
        <v>0</v>
      </c>
      <c r="FM20" s="44">
        <v>0</v>
      </c>
      <c r="FN20" s="18">
        <f t="shared" si="7"/>
        <v>0.86843421710855428</v>
      </c>
      <c r="FO20" s="19">
        <f t="shared" si="8"/>
        <v>0.76888444222111052</v>
      </c>
      <c r="FP20" s="27">
        <f t="shared" si="9"/>
        <v>0.26113056528264134</v>
      </c>
      <c r="FQ20" s="16">
        <f t="shared" si="0"/>
        <v>0.94277854195323241</v>
      </c>
      <c r="FR20" s="17">
        <f t="shared" si="1"/>
        <v>0.9389336639801612</v>
      </c>
      <c r="FS20" s="16">
        <f t="shared" si="10"/>
        <v>1</v>
      </c>
      <c r="FT20" s="16">
        <f t="shared" si="3"/>
        <v>1.029585798816568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5.75" x14ac:dyDescent="0.25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v>4310</v>
      </c>
      <c r="G21" s="38">
        <v>3893</v>
      </c>
      <c r="H21" s="38">
        <v>50</v>
      </c>
      <c r="I21" s="38">
        <v>1120</v>
      </c>
      <c r="J21" s="30">
        <f t="shared" si="4"/>
        <v>3774</v>
      </c>
      <c r="K21" s="35">
        <f t="shared" si="5"/>
        <v>3360</v>
      </c>
      <c r="L21" s="30">
        <v>50</v>
      </c>
      <c r="M21" s="36">
        <f t="shared" si="6"/>
        <v>1535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154</v>
      </c>
      <c r="W21" s="44">
        <v>156</v>
      </c>
      <c r="X21" s="44">
        <v>0</v>
      </c>
      <c r="Y21" s="44">
        <v>155</v>
      </c>
      <c r="Z21" s="44">
        <v>252</v>
      </c>
      <c r="AA21" s="44">
        <v>248</v>
      </c>
      <c r="AB21" s="44">
        <v>0</v>
      </c>
      <c r="AC21" s="44">
        <v>274</v>
      </c>
      <c r="AD21" s="44">
        <v>105</v>
      </c>
      <c r="AE21" s="44">
        <v>151</v>
      </c>
      <c r="AF21" s="44">
        <v>0</v>
      </c>
      <c r="AG21" s="44">
        <v>102</v>
      </c>
      <c r="AH21" s="44">
        <v>167</v>
      </c>
      <c r="AI21" s="44">
        <v>187</v>
      </c>
      <c r="AJ21" s="44">
        <v>1</v>
      </c>
      <c r="AK21" s="44">
        <v>144</v>
      </c>
      <c r="AL21" s="44">
        <v>193</v>
      </c>
      <c r="AM21" s="44">
        <v>217</v>
      </c>
      <c r="AN21" s="44">
        <v>3</v>
      </c>
      <c r="AO21" s="44">
        <v>139</v>
      </c>
      <c r="AP21" s="44">
        <v>224</v>
      </c>
      <c r="AQ21" s="44">
        <v>233</v>
      </c>
      <c r="AR21" s="44">
        <v>8</v>
      </c>
      <c r="AS21" s="44">
        <v>126</v>
      </c>
      <c r="AT21" s="44">
        <v>227</v>
      </c>
      <c r="AU21" s="44">
        <v>215</v>
      </c>
      <c r="AV21" s="44">
        <v>38</v>
      </c>
      <c r="AW21" s="44">
        <v>107</v>
      </c>
      <c r="AX21" s="44">
        <v>236</v>
      </c>
      <c r="AY21" s="44">
        <v>258</v>
      </c>
      <c r="AZ21" s="44">
        <v>0</v>
      </c>
      <c r="BA21" s="44">
        <v>104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38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233</v>
      </c>
      <c r="EF21" s="44">
        <v>0</v>
      </c>
      <c r="EG21" s="44">
        <v>42</v>
      </c>
      <c r="EH21" s="44">
        <v>294</v>
      </c>
      <c r="EI21" s="44">
        <v>285</v>
      </c>
      <c r="EJ21" s="44">
        <v>0</v>
      </c>
      <c r="EK21" s="44">
        <v>55</v>
      </c>
      <c r="EL21" s="44">
        <v>141</v>
      </c>
      <c r="EM21" s="44">
        <v>124</v>
      </c>
      <c r="EN21" s="44">
        <v>0</v>
      </c>
      <c r="EO21" s="44">
        <v>12</v>
      </c>
      <c r="EP21" s="44">
        <v>232</v>
      </c>
      <c r="EQ21" s="44">
        <v>226</v>
      </c>
      <c r="ER21" s="44">
        <v>0</v>
      </c>
      <c r="ES21" s="44">
        <v>0</v>
      </c>
      <c r="ET21" s="44">
        <v>259</v>
      </c>
      <c r="EU21" s="44">
        <v>240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131</v>
      </c>
      <c r="FG21" s="44">
        <v>0</v>
      </c>
      <c r="FH21" s="44">
        <v>0</v>
      </c>
      <c r="FI21" s="44">
        <v>0</v>
      </c>
      <c r="FJ21" s="44">
        <v>126</v>
      </c>
      <c r="FK21" s="44">
        <v>0</v>
      </c>
      <c r="FL21" s="44">
        <v>0</v>
      </c>
      <c r="FM21" s="44">
        <v>0</v>
      </c>
      <c r="FN21" s="18">
        <f t="shared" si="7"/>
        <v>0.73326941514860977</v>
      </c>
      <c r="FO21" s="19">
        <f t="shared" si="8"/>
        <v>0.65388302972195589</v>
      </c>
      <c r="FP21" s="27">
        <f t="shared" si="9"/>
        <v>0.29434324065196549</v>
      </c>
      <c r="FQ21" s="16">
        <f t="shared" si="0"/>
        <v>0.87563805104408354</v>
      </c>
      <c r="FR21" s="17">
        <f t="shared" si="1"/>
        <v>0.86308759311584893</v>
      </c>
      <c r="FS21" s="16">
        <f t="shared" si="10"/>
        <v>1</v>
      </c>
      <c r="FT21" s="16">
        <f t="shared" si="3"/>
        <v>1.3705357142857142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5.75" x14ac:dyDescent="0.25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v>58658</v>
      </c>
      <c r="G22" s="30">
        <v>54091</v>
      </c>
      <c r="H22" s="31">
        <v>2500</v>
      </c>
      <c r="I22" s="39">
        <v>12927</v>
      </c>
      <c r="J22" s="30">
        <f t="shared" si="4"/>
        <v>53545</v>
      </c>
      <c r="K22" s="35">
        <f t="shared" si="5"/>
        <v>45909</v>
      </c>
      <c r="L22" s="30">
        <v>2510</v>
      </c>
      <c r="M22" s="36">
        <f t="shared" si="6"/>
        <v>15799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1370</v>
      </c>
      <c r="T22" s="44">
        <v>0</v>
      </c>
      <c r="U22" s="44">
        <v>674</v>
      </c>
      <c r="V22" s="44">
        <v>2110</v>
      </c>
      <c r="W22" s="44">
        <v>2216</v>
      </c>
      <c r="X22" s="44">
        <v>0</v>
      </c>
      <c r="Y22" s="44">
        <v>1664</v>
      </c>
      <c r="Z22" s="44">
        <v>4347</v>
      </c>
      <c r="AA22" s="44">
        <v>4525</v>
      </c>
      <c r="AB22" s="44">
        <v>20</v>
      </c>
      <c r="AC22" s="44">
        <v>3137</v>
      </c>
      <c r="AD22" s="44">
        <v>813</v>
      </c>
      <c r="AE22" s="44">
        <v>2519</v>
      </c>
      <c r="AF22" s="44">
        <v>62</v>
      </c>
      <c r="AG22" s="44">
        <v>1156</v>
      </c>
      <c r="AH22" s="44">
        <v>2053</v>
      </c>
      <c r="AI22" s="44">
        <v>3080</v>
      </c>
      <c r="AJ22" s="44">
        <v>335</v>
      </c>
      <c r="AK22" s="44">
        <v>2934</v>
      </c>
      <c r="AL22" s="44">
        <v>1740</v>
      </c>
      <c r="AM22" s="44">
        <v>2001</v>
      </c>
      <c r="AN22" s="44">
        <v>0</v>
      </c>
      <c r="AO22" s="44">
        <v>1210</v>
      </c>
      <c r="AP22" s="44">
        <v>3649</v>
      </c>
      <c r="AQ22" s="44">
        <v>3423</v>
      </c>
      <c r="AR22" s="44">
        <v>1565</v>
      </c>
      <c r="AS22" s="44">
        <v>1467</v>
      </c>
      <c r="AT22" s="44">
        <v>2565</v>
      </c>
      <c r="AU22" s="44">
        <v>2926</v>
      </c>
      <c r="AV22" s="44">
        <v>359</v>
      </c>
      <c r="AW22" s="44">
        <v>627</v>
      </c>
      <c r="AX22" s="44">
        <v>5039</v>
      </c>
      <c r="AY22" s="44">
        <v>3905</v>
      </c>
      <c r="AZ22" s="44">
        <v>0</v>
      </c>
      <c r="BA22" s="44">
        <v>876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190</v>
      </c>
      <c r="CJ22" s="44">
        <v>0</v>
      </c>
      <c r="CK22" s="44">
        <v>2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2533</v>
      </c>
      <c r="EE22" s="44">
        <v>2641</v>
      </c>
      <c r="EF22" s="44">
        <v>0</v>
      </c>
      <c r="EG22" s="44">
        <v>217</v>
      </c>
      <c r="EH22" s="44">
        <v>5409</v>
      </c>
      <c r="EI22" s="44">
        <v>4398</v>
      </c>
      <c r="EJ22" s="44">
        <v>0</v>
      </c>
      <c r="EK22" s="44">
        <v>453</v>
      </c>
      <c r="EL22" s="44">
        <v>2257</v>
      </c>
      <c r="EM22" s="44">
        <v>1575</v>
      </c>
      <c r="EN22" s="44">
        <v>0</v>
      </c>
      <c r="EO22" s="44">
        <v>53</v>
      </c>
      <c r="EP22" s="44">
        <v>3232</v>
      </c>
      <c r="EQ22" s="44">
        <v>2242</v>
      </c>
      <c r="ER22" s="44">
        <v>0</v>
      </c>
      <c r="ES22" s="44">
        <v>0</v>
      </c>
      <c r="ET22" s="44">
        <v>3059</v>
      </c>
      <c r="EU22" s="44">
        <v>2003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1947</v>
      </c>
      <c r="FG22" s="44">
        <v>0</v>
      </c>
      <c r="FH22" s="44">
        <v>0</v>
      </c>
      <c r="FI22" s="44">
        <v>0</v>
      </c>
      <c r="FJ22" s="44">
        <v>1175</v>
      </c>
      <c r="FK22" s="44">
        <v>0</v>
      </c>
      <c r="FL22" s="44">
        <v>0</v>
      </c>
      <c r="FM22" s="44">
        <v>0</v>
      </c>
      <c r="FN22" s="18">
        <f t="shared" si="7"/>
        <v>0.80589740640634888</v>
      </c>
      <c r="FO22" s="19">
        <f t="shared" si="8"/>
        <v>0.69611536028523779</v>
      </c>
      <c r="FP22" s="27">
        <f t="shared" si="9"/>
        <v>0.22714072114555178</v>
      </c>
      <c r="FQ22" s="16">
        <f t="shared" si="0"/>
        <v>0.91283371407139691</v>
      </c>
      <c r="FR22" s="17">
        <f t="shared" si="1"/>
        <v>0.84873638867833834</v>
      </c>
      <c r="FS22" s="16">
        <f t="shared" si="10"/>
        <v>1.004</v>
      </c>
      <c r="FT22" s="16">
        <f t="shared" si="3"/>
        <v>1.2221706505763132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5.75" x14ac:dyDescent="0.25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v>4945</v>
      </c>
      <c r="G23" s="30">
        <v>4500</v>
      </c>
      <c r="H23" s="31">
        <v>55</v>
      </c>
      <c r="I23" s="31">
        <f>170+1814</f>
        <v>1984</v>
      </c>
      <c r="J23" s="30">
        <f t="shared" si="4"/>
        <v>4865</v>
      </c>
      <c r="K23" s="35">
        <f t="shared" si="5"/>
        <v>3892</v>
      </c>
      <c r="L23" s="30">
        <v>57</v>
      </c>
      <c r="M23" s="36">
        <f t="shared" si="6"/>
        <v>1229</v>
      </c>
      <c r="N23" s="44">
        <v>91</v>
      </c>
      <c r="O23" s="44">
        <v>100</v>
      </c>
      <c r="P23" s="44">
        <v>2</v>
      </c>
      <c r="Q23" s="44">
        <v>58</v>
      </c>
      <c r="R23" s="44">
        <v>110</v>
      </c>
      <c r="S23" s="44">
        <v>110</v>
      </c>
      <c r="T23" s="44">
        <v>0</v>
      </c>
      <c r="U23" s="44">
        <v>75</v>
      </c>
      <c r="V23" s="44">
        <v>219</v>
      </c>
      <c r="W23" s="44">
        <v>225</v>
      </c>
      <c r="X23" s="44">
        <v>0</v>
      </c>
      <c r="Y23" s="44">
        <v>147</v>
      </c>
      <c r="Z23" s="44">
        <v>387</v>
      </c>
      <c r="AA23" s="44">
        <v>421</v>
      </c>
      <c r="AB23" s="44">
        <v>0</v>
      </c>
      <c r="AC23" s="44">
        <v>232</v>
      </c>
      <c r="AD23" s="44">
        <v>174</v>
      </c>
      <c r="AE23" s="44">
        <v>200</v>
      </c>
      <c r="AF23" s="44">
        <v>1</v>
      </c>
      <c r="AG23" s="44">
        <v>129</v>
      </c>
      <c r="AH23" s="44">
        <v>216</v>
      </c>
      <c r="AI23" s="44">
        <v>219</v>
      </c>
      <c r="AJ23" s="44">
        <v>3</v>
      </c>
      <c r="AK23" s="44">
        <v>135</v>
      </c>
      <c r="AL23" s="44">
        <v>270</v>
      </c>
      <c r="AM23" s="44">
        <v>249</v>
      </c>
      <c r="AN23" s="44">
        <v>5</v>
      </c>
      <c r="AO23" s="44">
        <v>102</v>
      </c>
      <c r="AP23" s="44">
        <v>278</v>
      </c>
      <c r="AQ23" s="44">
        <v>249</v>
      </c>
      <c r="AR23" s="44">
        <v>40</v>
      </c>
      <c r="AS23" s="44">
        <v>100</v>
      </c>
      <c r="AT23" s="44">
        <v>361</v>
      </c>
      <c r="AU23" s="44">
        <v>316</v>
      </c>
      <c r="AV23" s="44">
        <v>2</v>
      </c>
      <c r="AW23" s="44">
        <v>75</v>
      </c>
      <c r="AX23" s="44">
        <v>351</v>
      </c>
      <c r="AY23" s="44">
        <v>294</v>
      </c>
      <c r="AZ23" s="44">
        <v>0</v>
      </c>
      <c r="BA23" s="44">
        <v>68</v>
      </c>
      <c r="BB23" s="44">
        <v>117</v>
      </c>
      <c r="BC23" s="44">
        <v>81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26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367</v>
      </c>
      <c r="EE23" s="44">
        <v>332</v>
      </c>
      <c r="EF23" s="44">
        <v>0</v>
      </c>
      <c r="EG23" s="44">
        <v>41</v>
      </c>
      <c r="EH23" s="44">
        <v>448</v>
      </c>
      <c r="EI23" s="44">
        <v>377</v>
      </c>
      <c r="EJ23" s="44">
        <v>0</v>
      </c>
      <c r="EK23" s="44">
        <v>38</v>
      </c>
      <c r="EL23" s="44">
        <v>174</v>
      </c>
      <c r="EM23" s="44">
        <v>147</v>
      </c>
      <c r="EN23" s="44">
        <v>0</v>
      </c>
      <c r="EO23" s="44">
        <v>14</v>
      </c>
      <c r="EP23" s="44">
        <v>296</v>
      </c>
      <c r="EQ23" s="44">
        <v>171</v>
      </c>
      <c r="ER23" s="44">
        <v>0</v>
      </c>
      <c r="ES23" s="44">
        <v>0</v>
      </c>
      <c r="ET23" s="44">
        <v>228</v>
      </c>
      <c r="EU23" s="44">
        <v>64</v>
      </c>
      <c r="EV23" s="44">
        <v>0</v>
      </c>
      <c r="EW23" s="44">
        <v>1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197</v>
      </c>
      <c r="FG23" s="44">
        <v>0</v>
      </c>
      <c r="FH23" s="44">
        <v>0</v>
      </c>
      <c r="FI23" s="44">
        <v>0</v>
      </c>
      <c r="FJ23" s="44">
        <v>114</v>
      </c>
      <c r="FK23" s="44">
        <v>0</v>
      </c>
      <c r="FL23" s="44">
        <v>0</v>
      </c>
      <c r="FM23" s="44">
        <v>0</v>
      </c>
      <c r="FN23" s="18">
        <f t="shared" si="7"/>
        <v>0.87877164792001428</v>
      </c>
      <c r="FO23" s="19">
        <f t="shared" si="8"/>
        <v>0.70505266916622034</v>
      </c>
      <c r="FP23" s="27">
        <f t="shared" si="9"/>
        <v>0.21942510266023924</v>
      </c>
      <c r="FQ23" s="16">
        <f t="shared" si="0"/>
        <v>0.98382204246713856</v>
      </c>
      <c r="FR23" s="17">
        <f t="shared" si="1"/>
        <v>0.86488888888888893</v>
      </c>
      <c r="FS23" s="16">
        <f t="shared" si="10"/>
        <v>1.0363636363636364</v>
      </c>
      <c r="FT23" s="16">
        <f t="shared" si="3"/>
        <v>0.61945564516129037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5.75" x14ac:dyDescent="0.25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v>13051</v>
      </c>
      <c r="G24" s="30">
        <v>11875</v>
      </c>
      <c r="H24" s="31">
        <v>150</v>
      </c>
      <c r="I24" s="31">
        <v>2866</v>
      </c>
      <c r="J24" s="30">
        <f t="shared" si="4"/>
        <v>12967</v>
      </c>
      <c r="K24" s="35">
        <f t="shared" si="5"/>
        <v>10766</v>
      </c>
      <c r="L24" s="30">
        <v>150</v>
      </c>
      <c r="M24" s="36">
        <f t="shared" si="6"/>
        <v>3529</v>
      </c>
      <c r="N24" s="44">
        <v>253</v>
      </c>
      <c r="O24" s="44">
        <v>246</v>
      </c>
      <c r="P24" s="44">
        <v>1</v>
      </c>
      <c r="Q24" s="44">
        <v>190</v>
      </c>
      <c r="R24" s="44">
        <v>314</v>
      </c>
      <c r="S24" s="44">
        <v>303</v>
      </c>
      <c r="T24" s="44">
        <v>0</v>
      </c>
      <c r="U24" s="44">
        <v>259</v>
      </c>
      <c r="V24" s="44">
        <v>617</v>
      </c>
      <c r="W24" s="44">
        <v>614</v>
      </c>
      <c r="X24" s="44">
        <v>0</v>
      </c>
      <c r="Y24" s="44">
        <v>504</v>
      </c>
      <c r="Z24" s="44">
        <v>1053</v>
      </c>
      <c r="AA24" s="44">
        <v>1028</v>
      </c>
      <c r="AB24" s="44">
        <v>1</v>
      </c>
      <c r="AC24" s="44">
        <v>708</v>
      </c>
      <c r="AD24" s="44">
        <v>548</v>
      </c>
      <c r="AE24" s="44">
        <v>431</v>
      </c>
      <c r="AF24" s="44">
        <v>4</v>
      </c>
      <c r="AG24" s="44">
        <v>229</v>
      </c>
      <c r="AH24" s="44">
        <v>513</v>
      </c>
      <c r="AI24" s="44">
        <v>551</v>
      </c>
      <c r="AJ24" s="44">
        <v>13</v>
      </c>
      <c r="AK24" s="44">
        <v>224</v>
      </c>
      <c r="AL24" s="44">
        <v>670</v>
      </c>
      <c r="AM24" s="44">
        <v>618</v>
      </c>
      <c r="AN24" s="44">
        <v>18</v>
      </c>
      <c r="AO24" s="44">
        <v>164</v>
      </c>
      <c r="AP24" s="44">
        <v>658</v>
      </c>
      <c r="AQ24" s="44">
        <v>662</v>
      </c>
      <c r="AR24" s="44">
        <v>39</v>
      </c>
      <c r="AS24" s="44">
        <v>168</v>
      </c>
      <c r="AT24" s="44">
        <v>766</v>
      </c>
      <c r="AU24" s="44">
        <v>743</v>
      </c>
      <c r="AV24" s="44">
        <v>70</v>
      </c>
      <c r="AW24" s="44">
        <v>107</v>
      </c>
      <c r="AX24" s="44">
        <v>985</v>
      </c>
      <c r="AY24" s="44">
        <v>885</v>
      </c>
      <c r="AZ24" s="44">
        <v>0</v>
      </c>
      <c r="BA24" s="44">
        <v>148</v>
      </c>
      <c r="BB24" s="44">
        <v>264</v>
      </c>
      <c r="BC24" s="44">
        <v>254</v>
      </c>
      <c r="BD24" s="44">
        <v>0</v>
      </c>
      <c r="BE24" s="44">
        <v>130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131</v>
      </c>
      <c r="CB24" s="44">
        <v>0</v>
      </c>
      <c r="CC24" s="44">
        <v>13</v>
      </c>
      <c r="CD24" s="44">
        <v>35</v>
      </c>
      <c r="CE24" s="44">
        <v>11</v>
      </c>
      <c r="CF24" s="44">
        <v>0</v>
      </c>
      <c r="CG24" s="44">
        <v>0</v>
      </c>
      <c r="CH24" s="44">
        <v>92</v>
      </c>
      <c r="CI24" s="44">
        <v>55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16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591</v>
      </c>
      <c r="CZ24" s="44">
        <v>3</v>
      </c>
      <c r="DA24" s="44">
        <v>301</v>
      </c>
      <c r="DB24" s="44">
        <v>100</v>
      </c>
      <c r="DC24" s="44">
        <v>92</v>
      </c>
      <c r="DD24" s="44">
        <v>1</v>
      </c>
      <c r="DE24" s="44">
        <v>18</v>
      </c>
      <c r="DF24" s="44">
        <v>14</v>
      </c>
      <c r="DG24" s="44">
        <v>14</v>
      </c>
      <c r="DH24" s="44">
        <v>0</v>
      </c>
      <c r="DI24" s="44">
        <v>14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46</v>
      </c>
      <c r="DV24" s="44">
        <v>61</v>
      </c>
      <c r="DW24" s="44">
        <v>56</v>
      </c>
      <c r="DX24" s="44">
        <v>0</v>
      </c>
      <c r="DY24" s="44">
        <v>13</v>
      </c>
      <c r="DZ24" s="44">
        <v>0</v>
      </c>
      <c r="EA24" s="44">
        <v>0</v>
      </c>
      <c r="EB24" s="44">
        <v>0</v>
      </c>
      <c r="EC24" s="44">
        <v>0</v>
      </c>
      <c r="ED24" s="44">
        <v>1070</v>
      </c>
      <c r="EE24" s="44">
        <v>922</v>
      </c>
      <c r="EF24" s="44">
        <v>0</v>
      </c>
      <c r="EG24" s="44">
        <v>97</v>
      </c>
      <c r="EH24" s="44">
        <v>1073</v>
      </c>
      <c r="EI24" s="44">
        <v>867</v>
      </c>
      <c r="EJ24" s="44">
        <v>0</v>
      </c>
      <c r="EK24" s="44">
        <v>36</v>
      </c>
      <c r="EL24" s="44">
        <v>434</v>
      </c>
      <c r="EM24" s="44">
        <v>354</v>
      </c>
      <c r="EN24" s="44">
        <v>0</v>
      </c>
      <c r="EO24" s="44">
        <v>27</v>
      </c>
      <c r="EP24" s="44">
        <v>698</v>
      </c>
      <c r="EQ24" s="44">
        <v>510</v>
      </c>
      <c r="ER24" s="44">
        <v>0</v>
      </c>
      <c r="ES24" s="44">
        <v>0</v>
      </c>
      <c r="ET24" s="44">
        <v>663</v>
      </c>
      <c r="EU24" s="44">
        <v>421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355</v>
      </c>
      <c r="FG24" s="44">
        <v>0</v>
      </c>
      <c r="FH24" s="44">
        <v>0</v>
      </c>
      <c r="FI24" s="44">
        <v>0</v>
      </c>
      <c r="FJ24" s="44">
        <v>184</v>
      </c>
      <c r="FK24" s="44">
        <v>0</v>
      </c>
      <c r="FL24" s="44">
        <v>0</v>
      </c>
      <c r="FM24" s="44">
        <v>0</v>
      </c>
      <c r="FN24" s="18">
        <f t="shared" si="7"/>
        <v>0.84321162252507076</v>
      </c>
      <c r="FO24" s="19">
        <f t="shared" si="8"/>
        <v>0.70172280791977371</v>
      </c>
      <c r="FP24" s="27">
        <f t="shared" si="9"/>
        <v>0.22685780406274106</v>
      </c>
      <c r="FQ24" s="16">
        <f t="shared" si="0"/>
        <v>0.9935637115929814</v>
      </c>
      <c r="FR24" s="17">
        <f t="shared" si="1"/>
        <v>0.90661052631578942</v>
      </c>
      <c r="FS24" s="16">
        <f t="shared" si="10"/>
        <v>1</v>
      </c>
      <c r="FT24" s="16">
        <f t="shared" si="3"/>
        <v>1.2313328681088624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5.75" x14ac:dyDescent="0.25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v>9800</v>
      </c>
      <c r="G25" s="30">
        <v>9177</v>
      </c>
      <c r="H25" s="31">
        <v>120</v>
      </c>
      <c r="I25" s="31">
        <v>2856</v>
      </c>
      <c r="J25" s="30">
        <f t="shared" si="4"/>
        <v>9256</v>
      </c>
      <c r="K25" s="35">
        <f t="shared" si="5"/>
        <v>8056</v>
      </c>
      <c r="L25" s="30">
        <v>115</v>
      </c>
      <c r="M25" s="36">
        <f t="shared" si="6"/>
        <v>2683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178</v>
      </c>
      <c r="V25" s="44">
        <v>528</v>
      </c>
      <c r="W25" s="44">
        <v>520</v>
      </c>
      <c r="X25" s="44">
        <v>1</v>
      </c>
      <c r="Y25" s="44">
        <v>377</v>
      </c>
      <c r="Z25" s="44">
        <v>767</v>
      </c>
      <c r="AA25" s="44">
        <v>765</v>
      </c>
      <c r="AB25" s="44">
        <v>0</v>
      </c>
      <c r="AC25" s="44">
        <v>522</v>
      </c>
      <c r="AD25" s="44">
        <v>503</v>
      </c>
      <c r="AE25" s="44">
        <v>484</v>
      </c>
      <c r="AF25" s="44">
        <v>3</v>
      </c>
      <c r="AG25" s="44">
        <v>284</v>
      </c>
      <c r="AH25" s="44">
        <v>547</v>
      </c>
      <c r="AI25" s="44">
        <v>549</v>
      </c>
      <c r="AJ25" s="44">
        <v>25</v>
      </c>
      <c r="AK25" s="44">
        <v>255</v>
      </c>
      <c r="AL25" s="44">
        <v>623</v>
      </c>
      <c r="AM25" s="44">
        <v>591</v>
      </c>
      <c r="AN25" s="44">
        <v>40</v>
      </c>
      <c r="AO25" s="44">
        <v>278</v>
      </c>
      <c r="AP25" s="44">
        <v>663</v>
      </c>
      <c r="AQ25" s="44">
        <v>639</v>
      </c>
      <c r="AR25" s="44">
        <v>39</v>
      </c>
      <c r="AS25" s="44">
        <v>226</v>
      </c>
      <c r="AT25" s="44">
        <v>717</v>
      </c>
      <c r="AU25" s="44">
        <v>718</v>
      </c>
      <c r="AV25" s="44">
        <v>2</v>
      </c>
      <c r="AW25" s="44">
        <v>189</v>
      </c>
      <c r="AX25" s="44">
        <v>614</v>
      </c>
      <c r="AY25" s="44">
        <v>602</v>
      </c>
      <c r="AZ25" s="44">
        <v>0</v>
      </c>
      <c r="BA25" s="44">
        <v>105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1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601</v>
      </c>
      <c r="EE25" s="44">
        <v>601</v>
      </c>
      <c r="EF25" s="44">
        <v>0</v>
      </c>
      <c r="EG25" s="44">
        <v>76</v>
      </c>
      <c r="EH25" s="44">
        <v>799</v>
      </c>
      <c r="EI25" s="44">
        <v>704</v>
      </c>
      <c r="EJ25" s="44">
        <v>0</v>
      </c>
      <c r="EK25" s="44">
        <v>78</v>
      </c>
      <c r="EL25" s="44">
        <v>362</v>
      </c>
      <c r="EM25" s="44">
        <v>308</v>
      </c>
      <c r="EN25" s="44">
        <v>0</v>
      </c>
      <c r="EO25" s="44">
        <v>12</v>
      </c>
      <c r="EP25" s="44">
        <v>394</v>
      </c>
      <c r="EQ25" s="44">
        <v>292</v>
      </c>
      <c r="ER25" s="44">
        <v>0</v>
      </c>
      <c r="ES25" s="44">
        <v>0</v>
      </c>
      <c r="ET25" s="44">
        <v>708</v>
      </c>
      <c r="EU25" s="44">
        <v>605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148</v>
      </c>
      <c r="FG25" s="44">
        <v>0</v>
      </c>
      <c r="FH25" s="44">
        <v>0</v>
      </c>
      <c r="FI25" s="44">
        <v>0</v>
      </c>
      <c r="FJ25" s="44">
        <v>149</v>
      </c>
      <c r="FK25" s="44">
        <v>0</v>
      </c>
      <c r="FL25" s="44">
        <v>0</v>
      </c>
      <c r="FM25" s="44">
        <v>0</v>
      </c>
      <c r="FN25" s="18">
        <f t="shared" si="7"/>
        <v>0.80777519179381085</v>
      </c>
      <c r="FO25" s="19">
        <f t="shared" si="8"/>
        <v>0.70433583311783465</v>
      </c>
      <c r="FP25" s="27">
        <f t="shared" si="9"/>
        <v>0.23127316610637014</v>
      </c>
      <c r="FQ25" s="16">
        <f t="shared" si="0"/>
        <v>0.94448979591836735</v>
      </c>
      <c r="FR25" s="17">
        <f t="shared" si="1"/>
        <v>0.87784679089026918</v>
      </c>
      <c r="FS25" s="16">
        <f t="shared" si="10"/>
        <v>0.95833333333333337</v>
      </c>
      <c r="FT25" s="16">
        <f t="shared" si="3"/>
        <v>0.93942577030812324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5.75" x14ac:dyDescent="0.25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v>2892</v>
      </c>
      <c r="G26" s="38">
        <v>2485</v>
      </c>
      <c r="H26" s="38">
        <v>35</v>
      </c>
      <c r="I26" s="38">
        <v>660</v>
      </c>
      <c r="J26" s="30">
        <f t="shared" si="4"/>
        <v>2645</v>
      </c>
      <c r="K26" s="35">
        <f t="shared" si="5"/>
        <v>2325</v>
      </c>
      <c r="L26" s="30">
        <v>35</v>
      </c>
      <c r="M26" s="36">
        <f t="shared" si="6"/>
        <v>1159</v>
      </c>
      <c r="N26" s="44">
        <v>136</v>
      </c>
      <c r="O26" s="44">
        <v>138</v>
      </c>
      <c r="P26" s="44">
        <v>0</v>
      </c>
      <c r="Q26" s="44">
        <v>116</v>
      </c>
      <c r="R26" s="44">
        <v>53</v>
      </c>
      <c r="S26" s="44">
        <v>51</v>
      </c>
      <c r="T26" s="44">
        <v>0</v>
      </c>
      <c r="U26" s="44">
        <v>44</v>
      </c>
      <c r="V26" s="44">
        <v>107</v>
      </c>
      <c r="W26" s="44">
        <v>111</v>
      </c>
      <c r="X26" s="44">
        <v>0</v>
      </c>
      <c r="Y26" s="44">
        <v>103</v>
      </c>
      <c r="Z26" s="44">
        <v>218</v>
      </c>
      <c r="AA26" s="44">
        <v>216</v>
      </c>
      <c r="AB26" s="44">
        <v>0</v>
      </c>
      <c r="AC26" s="44">
        <v>195</v>
      </c>
      <c r="AD26" s="44">
        <v>94</v>
      </c>
      <c r="AE26" s="44">
        <v>86</v>
      </c>
      <c r="AF26" s="44">
        <v>0</v>
      </c>
      <c r="AG26" s="44">
        <v>58</v>
      </c>
      <c r="AH26" s="44">
        <v>126</v>
      </c>
      <c r="AI26" s="44">
        <v>119</v>
      </c>
      <c r="AJ26" s="44">
        <v>0</v>
      </c>
      <c r="AK26" s="44">
        <v>63</v>
      </c>
      <c r="AL26" s="44">
        <v>128</v>
      </c>
      <c r="AM26" s="44">
        <v>124</v>
      </c>
      <c r="AN26" s="44">
        <v>3</v>
      </c>
      <c r="AO26" s="44">
        <v>82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148</v>
      </c>
      <c r="AV26" s="44">
        <v>0</v>
      </c>
      <c r="AW26" s="44">
        <v>56</v>
      </c>
      <c r="AX26" s="44">
        <v>124</v>
      </c>
      <c r="AY26" s="44">
        <v>125</v>
      </c>
      <c r="AZ26" s="44">
        <v>0</v>
      </c>
      <c r="BA26" s="44">
        <v>25</v>
      </c>
      <c r="BB26" s="44">
        <v>78</v>
      </c>
      <c r="BC26" s="44">
        <v>78</v>
      </c>
      <c r="BD26" s="44">
        <v>0</v>
      </c>
      <c r="BE26" s="44">
        <v>54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59</v>
      </c>
      <c r="CB26" s="44">
        <v>0</v>
      </c>
      <c r="CC26" s="44">
        <v>46</v>
      </c>
      <c r="CD26" s="44">
        <v>18</v>
      </c>
      <c r="CE26" s="44">
        <v>17</v>
      </c>
      <c r="CF26" s="44">
        <v>0</v>
      </c>
      <c r="CG26" s="44">
        <v>6</v>
      </c>
      <c r="CH26" s="44">
        <v>16</v>
      </c>
      <c r="CI26" s="44">
        <v>13</v>
      </c>
      <c r="CJ26" s="44">
        <v>0</v>
      </c>
      <c r="CK26" s="44">
        <v>4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126</v>
      </c>
      <c r="DB26" s="44">
        <v>7</v>
      </c>
      <c r="DC26" s="44">
        <v>7</v>
      </c>
      <c r="DD26" s="44">
        <v>2</v>
      </c>
      <c r="DE26" s="44">
        <v>6</v>
      </c>
      <c r="DF26" s="44">
        <v>26</v>
      </c>
      <c r="DG26" s="44">
        <v>26</v>
      </c>
      <c r="DH26" s="44">
        <v>0</v>
      </c>
      <c r="DI26" s="44">
        <v>14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30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29</v>
      </c>
      <c r="EH26" s="44">
        <v>185</v>
      </c>
      <c r="EI26" s="44">
        <v>176</v>
      </c>
      <c r="EJ26" s="44">
        <v>0</v>
      </c>
      <c r="EK26" s="44">
        <v>35</v>
      </c>
      <c r="EL26" s="44">
        <v>67</v>
      </c>
      <c r="EM26" s="44">
        <v>60</v>
      </c>
      <c r="EN26" s="44">
        <v>0</v>
      </c>
      <c r="EO26" s="44">
        <v>3</v>
      </c>
      <c r="EP26" s="44">
        <v>133</v>
      </c>
      <c r="EQ26" s="44">
        <v>127</v>
      </c>
      <c r="ER26" s="44">
        <v>0</v>
      </c>
      <c r="ES26" s="44">
        <v>0</v>
      </c>
      <c r="ET26" s="44">
        <v>140</v>
      </c>
      <c r="EU26" s="44">
        <v>134</v>
      </c>
      <c r="EV26" s="44">
        <v>0</v>
      </c>
      <c r="EW26" s="44">
        <v>0</v>
      </c>
      <c r="EX26" s="44">
        <v>0</v>
      </c>
      <c r="EY26" s="44">
        <v>0</v>
      </c>
      <c r="EZ26" s="44">
        <v>0</v>
      </c>
      <c r="FA26" s="44">
        <v>0</v>
      </c>
      <c r="FB26" s="44">
        <v>1</v>
      </c>
      <c r="FC26" s="44">
        <v>0</v>
      </c>
      <c r="FD26" s="44">
        <v>0</v>
      </c>
      <c r="FE26" s="44">
        <v>0</v>
      </c>
      <c r="FF26" s="44">
        <v>173</v>
      </c>
      <c r="FG26" s="44">
        <v>0</v>
      </c>
      <c r="FH26" s="44">
        <v>0</v>
      </c>
      <c r="FI26" s="44">
        <v>0</v>
      </c>
      <c r="FJ26" s="44">
        <v>76</v>
      </c>
      <c r="FK26" s="44">
        <v>0</v>
      </c>
      <c r="FL26" s="44">
        <v>0</v>
      </c>
      <c r="FM26" s="44">
        <v>0</v>
      </c>
      <c r="FN26" s="18">
        <f t="shared" si="7"/>
        <v>0.79196217494089838</v>
      </c>
      <c r="FO26" s="19">
        <f t="shared" si="8"/>
        <v>0.69739952718676124</v>
      </c>
      <c r="FP26" s="27">
        <f t="shared" si="9"/>
        <v>0.34249408983451535</v>
      </c>
      <c r="FQ26" s="16">
        <f t="shared" si="0"/>
        <v>0.91459197786998614</v>
      </c>
      <c r="FR26" s="17">
        <f t="shared" si="1"/>
        <v>0.93561368209255535</v>
      </c>
      <c r="FS26" s="16">
        <f t="shared" si="10"/>
        <v>1</v>
      </c>
      <c r="FT26" s="16">
        <f t="shared" si="3"/>
        <v>1.7560606060606061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5.75" x14ac:dyDescent="0.25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v>5127</v>
      </c>
      <c r="G27" s="38">
        <v>4621</v>
      </c>
      <c r="H27" s="38">
        <v>65</v>
      </c>
      <c r="I27" s="38">
        <v>2105</v>
      </c>
      <c r="J27" s="30">
        <f t="shared" si="4"/>
        <v>5369</v>
      </c>
      <c r="K27" s="35">
        <f t="shared" si="5"/>
        <v>4513</v>
      </c>
      <c r="L27" s="30">
        <v>71</v>
      </c>
      <c r="M27" s="36">
        <f t="shared" si="6"/>
        <v>846</v>
      </c>
      <c r="N27" s="44">
        <v>156</v>
      </c>
      <c r="O27" s="44">
        <v>134</v>
      </c>
      <c r="P27" s="44">
        <v>5</v>
      </c>
      <c r="Q27" s="44">
        <v>88</v>
      </c>
      <c r="R27" s="44">
        <v>172</v>
      </c>
      <c r="S27" s="44">
        <v>172</v>
      </c>
      <c r="T27" s="44">
        <v>0</v>
      </c>
      <c r="U27" s="44">
        <v>150</v>
      </c>
      <c r="V27" s="44">
        <v>288</v>
      </c>
      <c r="W27" s="44">
        <v>293</v>
      </c>
      <c r="X27" s="44">
        <v>0</v>
      </c>
      <c r="Y27" s="44">
        <v>270</v>
      </c>
      <c r="Z27" s="44">
        <v>490</v>
      </c>
      <c r="AA27" s="44">
        <v>511</v>
      </c>
      <c r="AB27" s="44">
        <v>0</v>
      </c>
      <c r="AC27" s="44">
        <v>254</v>
      </c>
      <c r="AD27" s="44">
        <v>167</v>
      </c>
      <c r="AE27" s="44">
        <v>224</v>
      </c>
      <c r="AF27" s="44">
        <v>3</v>
      </c>
      <c r="AG27" s="44">
        <v>19</v>
      </c>
      <c r="AH27" s="44">
        <v>223</v>
      </c>
      <c r="AI27" s="44">
        <v>259</v>
      </c>
      <c r="AJ27" s="44">
        <v>4</v>
      </c>
      <c r="AK27" s="44">
        <v>13</v>
      </c>
      <c r="AL27" s="44">
        <v>227</v>
      </c>
      <c r="AM27" s="44">
        <v>221</v>
      </c>
      <c r="AN27" s="44">
        <v>48</v>
      </c>
      <c r="AO27" s="44">
        <v>25</v>
      </c>
      <c r="AP27" s="44">
        <v>310</v>
      </c>
      <c r="AQ27" s="44">
        <v>323</v>
      </c>
      <c r="AR27" s="44">
        <v>7</v>
      </c>
      <c r="AS27" s="44">
        <v>8</v>
      </c>
      <c r="AT27" s="44">
        <v>322</v>
      </c>
      <c r="AU27" s="44">
        <v>330</v>
      </c>
      <c r="AV27" s="44">
        <v>0</v>
      </c>
      <c r="AW27" s="44">
        <v>2</v>
      </c>
      <c r="AX27" s="44">
        <v>314</v>
      </c>
      <c r="AY27" s="44">
        <v>323</v>
      </c>
      <c r="AZ27" s="44">
        <v>0</v>
      </c>
      <c r="BA27" s="44">
        <v>3</v>
      </c>
      <c r="BB27" s="44">
        <v>107</v>
      </c>
      <c r="BC27" s="44">
        <v>37</v>
      </c>
      <c r="BD27" s="44">
        <v>0</v>
      </c>
      <c r="BE27" s="44">
        <v>0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0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0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1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6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304</v>
      </c>
      <c r="EE27" s="44">
        <v>318</v>
      </c>
      <c r="EF27" s="44">
        <v>0</v>
      </c>
      <c r="EG27" s="44">
        <v>3</v>
      </c>
      <c r="EH27" s="44">
        <v>341</v>
      </c>
      <c r="EI27" s="44">
        <v>338</v>
      </c>
      <c r="EJ27" s="44">
        <v>0</v>
      </c>
      <c r="EK27" s="44">
        <v>2</v>
      </c>
      <c r="EL27" s="44">
        <v>176</v>
      </c>
      <c r="EM27" s="44">
        <v>145</v>
      </c>
      <c r="EN27" s="44">
        <v>0</v>
      </c>
      <c r="EO27" s="44">
        <v>1</v>
      </c>
      <c r="EP27" s="44">
        <v>475</v>
      </c>
      <c r="EQ27" s="44">
        <v>227</v>
      </c>
      <c r="ER27" s="44">
        <v>0</v>
      </c>
      <c r="ES27" s="44">
        <v>0</v>
      </c>
      <c r="ET27" s="44">
        <v>280</v>
      </c>
      <c r="EU27" s="44">
        <v>175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187</v>
      </c>
      <c r="FG27" s="44">
        <v>0</v>
      </c>
      <c r="FH27" s="44">
        <v>0</v>
      </c>
      <c r="FI27" s="44">
        <v>0</v>
      </c>
      <c r="FJ27" s="44">
        <v>129</v>
      </c>
      <c r="FK27" s="44">
        <v>0</v>
      </c>
      <c r="FL27" s="44">
        <v>0</v>
      </c>
      <c r="FM27" s="44">
        <v>0</v>
      </c>
      <c r="FN27" s="18">
        <f t="shared" si="7"/>
        <v>0.93406593406593408</v>
      </c>
      <c r="FO27" s="19">
        <f t="shared" si="8"/>
        <v>0.78708791208791207</v>
      </c>
      <c r="FP27" s="27">
        <f t="shared" si="9"/>
        <v>0.14526098901098902</v>
      </c>
      <c r="FQ27" s="16">
        <f t="shared" si="0"/>
        <v>1.0472010922566803</v>
      </c>
      <c r="FR27" s="17">
        <f t="shared" si="1"/>
        <v>0.97662843540359234</v>
      </c>
      <c r="FS27" s="16">
        <f t="shared" si="10"/>
        <v>1.0923076923076922</v>
      </c>
      <c r="FT27" s="16">
        <f t="shared" si="3"/>
        <v>0.40190023752969123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5.75" x14ac:dyDescent="0.25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v>7249</v>
      </c>
      <c r="G28" s="38">
        <v>6267</v>
      </c>
      <c r="H28" s="38">
        <v>80</v>
      </c>
      <c r="I28" s="38">
        <v>1144</v>
      </c>
      <c r="J28" s="30">
        <f t="shared" si="4"/>
        <v>6675</v>
      </c>
      <c r="K28" s="35">
        <f t="shared" si="5"/>
        <v>5339</v>
      </c>
      <c r="L28" s="30">
        <v>80</v>
      </c>
      <c r="M28" s="36">
        <f t="shared" si="6"/>
        <v>1574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145</v>
      </c>
      <c r="V28" s="44">
        <v>295</v>
      </c>
      <c r="W28" s="44">
        <v>289</v>
      </c>
      <c r="X28" s="44">
        <v>0</v>
      </c>
      <c r="Y28" s="44">
        <v>245</v>
      </c>
      <c r="Z28" s="44">
        <v>549</v>
      </c>
      <c r="AA28" s="44">
        <v>508</v>
      </c>
      <c r="AB28" s="44">
        <v>0</v>
      </c>
      <c r="AC28" s="44">
        <v>305</v>
      </c>
      <c r="AD28" s="44">
        <v>229</v>
      </c>
      <c r="AE28" s="44">
        <v>184</v>
      </c>
      <c r="AF28" s="44">
        <v>0</v>
      </c>
      <c r="AG28" s="44">
        <v>107</v>
      </c>
      <c r="AH28" s="44">
        <v>260</v>
      </c>
      <c r="AI28" s="44">
        <v>236</v>
      </c>
      <c r="AJ28" s="44">
        <v>3</v>
      </c>
      <c r="AK28" s="44">
        <v>85</v>
      </c>
      <c r="AL28" s="44">
        <v>292</v>
      </c>
      <c r="AM28" s="44">
        <v>257</v>
      </c>
      <c r="AN28" s="44">
        <v>14</v>
      </c>
      <c r="AO28" s="44">
        <v>64</v>
      </c>
      <c r="AP28" s="44">
        <v>334</v>
      </c>
      <c r="AQ28" s="44">
        <v>318</v>
      </c>
      <c r="AR28" s="44">
        <v>59</v>
      </c>
      <c r="AS28" s="44">
        <v>63</v>
      </c>
      <c r="AT28" s="44">
        <v>399</v>
      </c>
      <c r="AU28" s="44">
        <v>372</v>
      </c>
      <c r="AV28" s="44">
        <v>4</v>
      </c>
      <c r="AW28" s="44">
        <v>44</v>
      </c>
      <c r="AX28" s="44">
        <v>412</v>
      </c>
      <c r="AY28" s="44">
        <v>354</v>
      </c>
      <c r="AZ28" s="44">
        <v>0</v>
      </c>
      <c r="BA28" s="44">
        <v>41</v>
      </c>
      <c r="BB28" s="44">
        <v>191</v>
      </c>
      <c r="BC28" s="44">
        <v>165</v>
      </c>
      <c r="BD28" s="44">
        <v>0</v>
      </c>
      <c r="BE28" s="44">
        <v>19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214</v>
      </c>
      <c r="BZ28" s="44">
        <v>81</v>
      </c>
      <c r="CA28" s="44">
        <v>58</v>
      </c>
      <c r="CB28" s="44">
        <v>0</v>
      </c>
      <c r="CC28" s="44">
        <v>8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74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5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472</v>
      </c>
      <c r="EE28" s="44">
        <v>422</v>
      </c>
      <c r="EF28" s="44">
        <v>0</v>
      </c>
      <c r="EG28" s="44">
        <v>29</v>
      </c>
      <c r="EH28" s="44">
        <v>541</v>
      </c>
      <c r="EI28" s="44">
        <v>464</v>
      </c>
      <c r="EJ28" s="44">
        <v>0</v>
      </c>
      <c r="EK28" s="44">
        <v>23</v>
      </c>
      <c r="EL28" s="44">
        <v>263</v>
      </c>
      <c r="EM28" s="44">
        <v>194</v>
      </c>
      <c r="EN28" s="44">
        <v>0</v>
      </c>
      <c r="EO28" s="44">
        <v>7</v>
      </c>
      <c r="EP28" s="44">
        <v>399</v>
      </c>
      <c r="EQ28" s="44">
        <v>241</v>
      </c>
      <c r="ER28" s="44">
        <v>0</v>
      </c>
      <c r="ES28" s="44">
        <v>0</v>
      </c>
      <c r="ET28" s="44">
        <v>396</v>
      </c>
      <c r="EU28" s="44">
        <v>196</v>
      </c>
      <c r="EV28" s="44">
        <v>0</v>
      </c>
      <c r="EW28" s="44">
        <v>0</v>
      </c>
      <c r="EX28" s="44">
        <v>9</v>
      </c>
      <c r="EY28" s="44">
        <v>0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146</v>
      </c>
      <c r="FG28" s="44">
        <v>0</v>
      </c>
      <c r="FH28" s="44">
        <v>0</v>
      </c>
      <c r="FI28" s="44">
        <v>0</v>
      </c>
      <c r="FJ28" s="44">
        <v>151</v>
      </c>
      <c r="FK28" s="44">
        <v>0</v>
      </c>
      <c r="FL28" s="44">
        <v>0</v>
      </c>
      <c r="FM28" s="44">
        <v>0</v>
      </c>
      <c r="FN28" s="18">
        <f t="shared" si="7"/>
        <v>0.79274733012557208</v>
      </c>
      <c r="FO28" s="19">
        <f t="shared" si="8"/>
        <v>0.63595822086609555</v>
      </c>
      <c r="FP28" s="27">
        <f t="shared" si="9"/>
        <v>0.18472010327426358</v>
      </c>
      <c r="FQ28" s="16">
        <f t="shared" si="0"/>
        <v>0.92081666436749898</v>
      </c>
      <c r="FR28" s="17">
        <f t="shared" si="1"/>
        <v>0.85192277006542205</v>
      </c>
      <c r="FS28" s="16">
        <f t="shared" si="10"/>
        <v>1</v>
      </c>
      <c r="FT28" s="16">
        <f t="shared" si="3"/>
        <v>1.3758741258741258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5.75" x14ac:dyDescent="0.25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v>14741</v>
      </c>
      <c r="G29" s="30">
        <v>13474</v>
      </c>
      <c r="H29" s="31">
        <v>145</v>
      </c>
      <c r="I29" s="31">
        <v>1862</v>
      </c>
      <c r="J29" s="30">
        <f t="shared" si="4"/>
        <v>13523</v>
      </c>
      <c r="K29" s="35">
        <f t="shared" si="5"/>
        <v>11668</v>
      </c>
      <c r="L29" s="30">
        <v>147</v>
      </c>
      <c r="M29" s="36">
        <f t="shared" si="6"/>
        <v>2888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256</v>
      </c>
      <c r="T29" s="44">
        <v>0</v>
      </c>
      <c r="U29" s="44">
        <v>216</v>
      </c>
      <c r="V29" s="44">
        <v>461</v>
      </c>
      <c r="W29" s="44">
        <v>460</v>
      </c>
      <c r="X29" s="44">
        <v>0</v>
      </c>
      <c r="Y29" s="44">
        <v>422</v>
      </c>
      <c r="Z29" s="44">
        <v>832</v>
      </c>
      <c r="AA29" s="44">
        <v>882</v>
      </c>
      <c r="AB29" s="44">
        <v>1</v>
      </c>
      <c r="AC29" s="44">
        <v>616</v>
      </c>
      <c r="AD29" s="44">
        <v>529</v>
      </c>
      <c r="AE29" s="44">
        <v>602</v>
      </c>
      <c r="AF29" s="44">
        <v>5</v>
      </c>
      <c r="AG29" s="44">
        <v>280</v>
      </c>
      <c r="AH29" s="44">
        <v>607</v>
      </c>
      <c r="AI29" s="44">
        <v>706</v>
      </c>
      <c r="AJ29" s="44">
        <v>12</v>
      </c>
      <c r="AK29" s="44">
        <v>288</v>
      </c>
      <c r="AL29" s="44">
        <v>668</v>
      </c>
      <c r="AM29" s="44">
        <v>813</v>
      </c>
      <c r="AN29" s="44">
        <v>14</v>
      </c>
      <c r="AO29" s="44">
        <v>264</v>
      </c>
      <c r="AP29" s="44">
        <v>790</v>
      </c>
      <c r="AQ29" s="44">
        <v>940</v>
      </c>
      <c r="AR29" s="44">
        <v>29</v>
      </c>
      <c r="AS29" s="44">
        <v>237</v>
      </c>
      <c r="AT29" s="44">
        <v>785</v>
      </c>
      <c r="AU29" s="44">
        <v>986</v>
      </c>
      <c r="AV29" s="44">
        <v>83</v>
      </c>
      <c r="AW29" s="44">
        <v>179</v>
      </c>
      <c r="AX29" s="44">
        <v>883</v>
      </c>
      <c r="AY29" s="44">
        <v>969</v>
      </c>
      <c r="AZ29" s="44">
        <v>3</v>
      </c>
      <c r="BA29" s="44">
        <v>121</v>
      </c>
      <c r="BB29" s="44">
        <v>380</v>
      </c>
      <c r="BC29" s="44">
        <v>230</v>
      </c>
      <c r="BD29" s="44">
        <v>0</v>
      </c>
      <c r="BE29" s="44">
        <v>0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663</v>
      </c>
      <c r="EE29" s="44">
        <v>833</v>
      </c>
      <c r="EF29" s="44">
        <v>0</v>
      </c>
      <c r="EG29" s="44">
        <v>75</v>
      </c>
      <c r="EH29" s="44">
        <v>1450</v>
      </c>
      <c r="EI29" s="44">
        <v>1134</v>
      </c>
      <c r="EJ29" s="44">
        <v>0</v>
      </c>
      <c r="EK29" s="44">
        <v>42</v>
      </c>
      <c r="EL29" s="44">
        <v>988</v>
      </c>
      <c r="EM29" s="44">
        <v>562</v>
      </c>
      <c r="EN29" s="44">
        <v>0</v>
      </c>
      <c r="EO29" s="44">
        <v>15</v>
      </c>
      <c r="EP29" s="44">
        <v>936</v>
      </c>
      <c r="EQ29" s="44">
        <v>910</v>
      </c>
      <c r="ER29" s="44">
        <v>0</v>
      </c>
      <c r="ES29" s="44">
        <v>0</v>
      </c>
      <c r="ET29" s="44">
        <v>1039</v>
      </c>
      <c r="EU29" s="44">
        <v>888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719</v>
      </c>
      <c r="FG29" s="44">
        <v>0</v>
      </c>
      <c r="FH29" s="44">
        <v>0</v>
      </c>
      <c r="FI29" s="44">
        <v>0</v>
      </c>
      <c r="FJ29" s="44">
        <v>367</v>
      </c>
      <c r="FK29" s="44">
        <v>0</v>
      </c>
      <c r="FL29" s="44">
        <v>0</v>
      </c>
      <c r="FM29" s="44">
        <v>0</v>
      </c>
      <c r="FN29" s="18">
        <f t="shared" si="7"/>
        <v>0.75320954322552203</v>
      </c>
      <c r="FO29" s="19">
        <f t="shared" si="8"/>
        <v>0.65100005509945447</v>
      </c>
      <c r="FP29" s="27">
        <f t="shared" si="9"/>
        <v>0.15912722464047607</v>
      </c>
      <c r="FQ29" s="16">
        <f t="shared" si="0"/>
        <v>0.91737331252967913</v>
      </c>
      <c r="FR29" s="17">
        <f t="shared" si="1"/>
        <v>0.8659640789668992</v>
      </c>
      <c r="FS29" s="16">
        <f t="shared" si="10"/>
        <v>1.0137931034482759</v>
      </c>
      <c r="FT29" s="16">
        <f t="shared" si="3"/>
        <v>1.5510204081632653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5.75" x14ac:dyDescent="0.25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v>80778</v>
      </c>
      <c r="G30" s="38">
        <v>75005</v>
      </c>
      <c r="H30" s="38">
        <v>2400</v>
      </c>
      <c r="I30" s="38">
        <v>27019</v>
      </c>
      <c r="J30" s="30">
        <f t="shared" si="4"/>
        <v>82837</v>
      </c>
      <c r="K30" s="35">
        <f t="shared" si="5"/>
        <v>69679</v>
      </c>
      <c r="L30" s="30">
        <v>2519</v>
      </c>
      <c r="M30" s="36">
        <f t="shared" si="6"/>
        <v>25961</v>
      </c>
      <c r="N30" s="44">
        <v>3289</v>
      </c>
      <c r="O30" s="44">
        <v>3139</v>
      </c>
      <c r="P30" s="44">
        <v>17</v>
      </c>
      <c r="Q30" s="44">
        <v>2281</v>
      </c>
      <c r="R30" s="44">
        <v>1971</v>
      </c>
      <c r="S30" s="44">
        <v>1751</v>
      </c>
      <c r="T30" s="44">
        <v>0</v>
      </c>
      <c r="U30" s="44">
        <v>1605</v>
      </c>
      <c r="V30" s="44">
        <v>3504</v>
      </c>
      <c r="W30" s="44">
        <v>3586</v>
      </c>
      <c r="X30" s="44">
        <v>3</v>
      </c>
      <c r="Y30" s="44">
        <v>3170</v>
      </c>
      <c r="Z30" s="44">
        <v>6667</v>
      </c>
      <c r="AA30" s="44">
        <v>6222</v>
      </c>
      <c r="AB30" s="44">
        <v>13</v>
      </c>
      <c r="AC30" s="44">
        <v>4688</v>
      </c>
      <c r="AD30" s="44">
        <v>3058</v>
      </c>
      <c r="AE30" s="44">
        <v>3004</v>
      </c>
      <c r="AF30" s="44">
        <v>90</v>
      </c>
      <c r="AG30" s="44">
        <v>1957</v>
      </c>
      <c r="AH30" s="44">
        <v>3516</v>
      </c>
      <c r="AI30" s="44">
        <v>3356</v>
      </c>
      <c r="AJ30" s="44">
        <v>413</v>
      </c>
      <c r="AK30" s="44">
        <v>1902</v>
      </c>
      <c r="AL30" s="44">
        <v>3316</v>
      </c>
      <c r="AM30" s="44">
        <v>3188</v>
      </c>
      <c r="AN30" s="44">
        <v>1173</v>
      </c>
      <c r="AO30" s="44">
        <v>1857</v>
      </c>
      <c r="AP30" s="44">
        <v>4684</v>
      </c>
      <c r="AQ30" s="44">
        <v>4380</v>
      </c>
      <c r="AR30" s="44">
        <v>601</v>
      </c>
      <c r="AS30" s="44">
        <v>1295</v>
      </c>
      <c r="AT30" s="44">
        <v>5461</v>
      </c>
      <c r="AU30" s="44">
        <v>5100</v>
      </c>
      <c r="AV30" s="44">
        <v>1</v>
      </c>
      <c r="AW30" s="44">
        <v>854</v>
      </c>
      <c r="AX30" s="44">
        <v>5370</v>
      </c>
      <c r="AY30" s="44">
        <v>5014</v>
      </c>
      <c r="AZ30" s="44">
        <v>1</v>
      </c>
      <c r="BA30" s="44">
        <v>505</v>
      </c>
      <c r="BB30" s="44">
        <v>1197</v>
      </c>
      <c r="BC30" s="44">
        <v>1521</v>
      </c>
      <c r="BD30" s="44">
        <v>14</v>
      </c>
      <c r="BE30" s="44">
        <v>1067</v>
      </c>
      <c r="BF30" s="44">
        <v>772</v>
      </c>
      <c r="BG30" s="44">
        <v>425</v>
      </c>
      <c r="BH30" s="44">
        <v>2</v>
      </c>
      <c r="BI30" s="44">
        <v>164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299</v>
      </c>
      <c r="CB30" s="44">
        <v>13</v>
      </c>
      <c r="CC30" s="44">
        <v>215</v>
      </c>
      <c r="CD30" s="44">
        <v>89</v>
      </c>
      <c r="CE30" s="44">
        <v>51</v>
      </c>
      <c r="CF30" s="44">
        <v>0</v>
      </c>
      <c r="CG30" s="44">
        <v>3</v>
      </c>
      <c r="CH30" s="44">
        <v>598</v>
      </c>
      <c r="CI30" s="44">
        <v>451</v>
      </c>
      <c r="CJ30" s="44">
        <v>0</v>
      </c>
      <c r="CK30" s="44">
        <v>73</v>
      </c>
      <c r="CL30" s="44">
        <v>95</v>
      </c>
      <c r="CM30" s="44">
        <v>75</v>
      </c>
      <c r="CN30" s="44">
        <v>0</v>
      </c>
      <c r="CO30" s="44">
        <v>14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2346</v>
      </c>
      <c r="DB30" s="44">
        <v>1998</v>
      </c>
      <c r="DC30" s="44">
        <v>1709</v>
      </c>
      <c r="DD30" s="44">
        <v>22</v>
      </c>
      <c r="DE30" s="44">
        <v>563</v>
      </c>
      <c r="DF30" s="44">
        <v>248</v>
      </c>
      <c r="DG30" s="44">
        <v>246</v>
      </c>
      <c r="DH30" s="44">
        <v>0</v>
      </c>
      <c r="DI30" s="44">
        <v>146</v>
      </c>
      <c r="DJ30" s="44">
        <v>78</v>
      </c>
      <c r="DK30" s="44">
        <v>79</v>
      </c>
      <c r="DL30" s="44">
        <v>3</v>
      </c>
      <c r="DM30" s="44">
        <v>34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1044</v>
      </c>
      <c r="DT30" s="44">
        <v>0</v>
      </c>
      <c r="DU30" s="44">
        <v>239</v>
      </c>
      <c r="DV30" s="44">
        <v>274</v>
      </c>
      <c r="DW30" s="44">
        <v>234</v>
      </c>
      <c r="DX30" s="44">
        <v>9</v>
      </c>
      <c r="DY30" s="44">
        <v>82</v>
      </c>
      <c r="DZ30" s="44">
        <v>253</v>
      </c>
      <c r="EA30" s="44">
        <v>257</v>
      </c>
      <c r="EB30" s="44">
        <v>9</v>
      </c>
      <c r="EC30" s="44">
        <v>246</v>
      </c>
      <c r="ED30" s="44">
        <v>6071</v>
      </c>
      <c r="EE30" s="44">
        <v>5502</v>
      </c>
      <c r="EF30" s="44">
        <v>0</v>
      </c>
      <c r="EG30" s="44">
        <v>404</v>
      </c>
      <c r="EH30" s="44">
        <v>6443</v>
      </c>
      <c r="EI30" s="44">
        <v>5680</v>
      </c>
      <c r="EJ30" s="44">
        <v>0</v>
      </c>
      <c r="EK30" s="44">
        <v>206</v>
      </c>
      <c r="EL30" s="44">
        <v>2521</v>
      </c>
      <c r="EM30" s="44">
        <v>2284</v>
      </c>
      <c r="EN30" s="44">
        <v>0</v>
      </c>
      <c r="EO30" s="44">
        <v>40</v>
      </c>
      <c r="EP30" s="44">
        <v>4227</v>
      </c>
      <c r="EQ30" s="44">
        <v>3347</v>
      </c>
      <c r="ER30" s="44">
        <v>0</v>
      </c>
      <c r="ES30" s="44">
        <v>0</v>
      </c>
      <c r="ET30" s="44">
        <v>4119</v>
      </c>
      <c r="EU30" s="44">
        <v>3247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2755</v>
      </c>
      <c r="FG30" s="44">
        <v>0</v>
      </c>
      <c r="FH30" s="44">
        <v>0</v>
      </c>
      <c r="FI30" s="44">
        <v>0</v>
      </c>
      <c r="FJ30" s="44">
        <v>1690</v>
      </c>
      <c r="FK30" s="44">
        <v>0</v>
      </c>
      <c r="FL30" s="44">
        <v>0</v>
      </c>
      <c r="FM30" s="44">
        <v>0</v>
      </c>
      <c r="FN30" s="18">
        <f t="shared" si="7"/>
        <v>0.88781177841110026</v>
      </c>
      <c r="FO30" s="19">
        <f t="shared" si="8"/>
        <v>0.7509517172515654</v>
      </c>
      <c r="FP30" s="27">
        <f t="shared" si="9"/>
        <v>0.27002766740862472</v>
      </c>
      <c r="FQ30" s="16">
        <f t="shared" si="0"/>
        <v>1.0254896135086287</v>
      </c>
      <c r="FR30" s="17">
        <f t="shared" si="1"/>
        <v>0.9289914005732951</v>
      </c>
      <c r="FS30" s="16">
        <f t="shared" si="10"/>
        <v>1.0495833333333333</v>
      </c>
      <c r="FT30" s="16">
        <f t="shared" si="3"/>
        <v>0.96084237018394458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5.75" x14ac:dyDescent="0.25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v>35258</v>
      </c>
      <c r="G31" s="30">
        <v>32407</v>
      </c>
      <c r="H31" s="31">
        <v>370</v>
      </c>
      <c r="I31" s="31">
        <f>765+3845</f>
        <v>4610</v>
      </c>
      <c r="J31" s="30">
        <f t="shared" si="4"/>
        <v>32355</v>
      </c>
      <c r="K31" s="35">
        <f t="shared" si="5"/>
        <v>27526</v>
      </c>
      <c r="L31" s="30">
        <v>370</v>
      </c>
      <c r="M31" s="36">
        <f t="shared" si="6"/>
        <v>7278</v>
      </c>
      <c r="N31" s="44">
        <v>843</v>
      </c>
      <c r="O31" s="44">
        <v>793</v>
      </c>
      <c r="P31" s="44">
        <v>2</v>
      </c>
      <c r="Q31" s="44">
        <v>475</v>
      </c>
      <c r="R31" s="44">
        <v>721</v>
      </c>
      <c r="S31" s="44">
        <v>667</v>
      </c>
      <c r="T31" s="44">
        <v>0</v>
      </c>
      <c r="U31" s="44">
        <v>546</v>
      </c>
      <c r="V31" s="44">
        <v>1489</v>
      </c>
      <c r="W31" s="44">
        <v>1449</v>
      </c>
      <c r="X31" s="44">
        <v>0</v>
      </c>
      <c r="Y31" s="44">
        <v>1104</v>
      </c>
      <c r="Z31" s="44">
        <v>2448</v>
      </c>
      <c r="AA31" s="44">
        <v>2447</v>
      </c>
      <c r="AB31" s="44">
        <v>7</v>
      </c>
      <c r="AC31" s="44">
        <v>1586</v>
      </c>
      <c r="AD31" s="44">
        <v>977</v>
      </c>
      <c r="AE31" s="44">
        <v>956</v>
      </c>
      <c r="AF31" s="44">
        <v>19</v>
      </c>
      <c r="AG31" s="44">
        <v>568</v>
      </c>
      <c r="AH31" s="44">
        <v>1286</v>
      </c>
      <c r="AI31" s="44">
        <v>1180</v>
      </c>
      <c r="AJ31" s="44">
        <v>17</v>
      </c>
      <c r="AK31" s="44">
        <v>569</v>
      </c>
      <c r="AL31" s="44">
        <v>1483</v>
      </c>
      <c r="AM31" s="44">
        <v>1378</v>
      </c>
      <c r="AN31" s="44">
        <v>36</v>
      </c>
      <c r="AO31" s="44">
        <v>486</v>
      </c>
      <c r="AP31" s="44">
        <v>1980</v>
      </c>
      <c r="AQ31" s="44">
        <v>1722</v>
      </c>
      <c r="AR31" s="44">
        <v>57</v>
      </c>
      <c r="AS31" s="44">
        <v>510</v>
      </c>
      <c r="AT31" s="44">
        <v>2088</v>
      </c>
      <c r="AU31" s="44">
        <v>1853</v>
      </c>
      <c r="AV31" s="44">
        <v>128</v>
      </c>
      <c r="AW31" s="44">
        <v>373</v>
      </c>
      <c r="AX31" s="44">
        <v>2057</v>
      </c>
      <c r="AY31" s="44">
        <v>1800</v>
      </c>
      <c r="AZ31" s="44">
        <v>48</v>
      </c>
      <c r="BA31" s="44">
        <v>272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265</v>
      </c>
      <c r="CI31" s="44">
        <v>229</v>
      </c>
      <c r="CJ31" s="44">
        <v>0</v>
      </c>
      <c r="CK31" s="44">
        <v>12</v>
      </c>
      <c r="CL31" s="44">
        <v>56</v>
      </c>
      <c r="CM31" s="44">
        <v>46</v>
      </c>
      <c r="CN31" s="44">
        <v>0</v>
      </c>
      <c r="CO31" s="44">
        <v>2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264</v>
      </c>
      <c r="DB31" s="44">
        <v>156</v>
      </c>
      <c r="DC31" s="44">
        <v>64</v>
      </c>
      <c r="DD31" s="44">
        <v>2</v>
      </c>
      <c r="DE31" s="44">
        <v>6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950</v>
      </c>
      <c r="DT31" s="44">
        <v>12</v>
      </c>
      <c r="DU31" s="44">
        <v>116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2344</v>
      </c>
      <c r="EE31" s="44">
        <v>2051</v>
      </c>
      <c r="EF31" s="44">
        <v>0</v>
      </c>
      <c r="EG31" s="44">
        <v>188</v>
      </c>
      <c r="EH31" s="44">
        <v>2783</v>
      </c>
      <c r="EI31" s="44">
        <v>2278</v>
      </c>
      <c r="EJ31" s="44">
        <v>0</v>
      </c>
      <c r="EK31" s="44">
        <v>79</v>
      </c>
      <c r="EL31" s="44">
        <v>1280</v>
      </c>
      <c r="EM31" s="44">
        <v>1042</v>
      </c>
      <c r="EN31" s="44">
        <v>0</v>
      </c>
      <c r="EO31" s="44">
        <v>14</v>
      </c>
      <c r="EP31" s="44">
        <v>2038</v>
      </c>
      <c r="EQ31" s="44">
        <v>1633</v>
      </c>
      <c r="ER31" s="44">
        <v>0</v>
      </c>
      <c r="ES31" s="44">
        <v>0</v>
      </c>
      <c r="ET31" s="44">
        <v>2090</v>
      </c>
      <c r="EU31" s="44">
        <v>1585</v>
      </c>
      <c r="EV31" s="44">
        <v>0</v>
      </c>
      <c r="EW31" s="44">
        <v>0</v>
      </c>
      <c r="EX31" s="44">
        <v>8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636</v>
      </c>
      <c r="FG31" s="44">
        <v>0</v>
      </c>
      <c r="FH31" s="44">
        <v>0</v>
      </c>
      <c r="FI31" s="44">
        <v>0</v>
      </c>
      <c r="FJ31" s="44">
        <v>349</v>
      </c>
      <c r="FK31" s="44">
        <v>0</v>
      </c>
      <c r="FL31" s="44">
        <v>0</v>
      </c>
      <c r="FM31" s="44">
        <v>0</v>
      </c>
      <c r="FN31" s="18">
        <f t="shared" si="7"/>
        <v>0.77609922686524691</v>
      </c>
      <c r="FO31" s="19">
        <f t="shared" si="8"/>
        <v>0.66157567708580378</v>
      </c>
      <c r="FP31" s="27">
        <f t="shared" si="9"/>
        <v>0.17260351942323199</v>
      </c>
      <c r="FQ31" s="16">
        <f t="shared" si="0"/>
        <v>0.91766407623801693</v>
      </c>
      <c r="FR31" s="17">
        <f t="shared" si="1"/>
        <v>0.84938439226093132</v>
      </c>
      <c r="FS31" s="16">
        <f t="shared" si="10"/>
        <v>1</v>
      </c>
      <c r="FT31" s="16">
        <f t="shared" si="3"/>
        <v>1.5787418655097614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5.75" x14ac:dyDescent="0.25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v>4460</v>
      </c>
      <c r="G32" s="38">
        <v>4101</v>
      </c>
      <c r="H32" s="38">
        <v>55</v>
      </c>
      <c r="I32" s="38">
        <v>1380</v>
      </c>
      <c r="J32" s="30">
        <f t="shared" si="4"/>
        <v>4256</v>
      </c>
      <c r="K32" s="35">
        <f t="shared" si="5"/>
        <v>3637</v>
      </c>
      <c r="L32" s="30">
        <v>56</v>
      </c>
      <c r="M32" s="36">
        <f t="shared" si="6"/>
        <v>1299</v>
      </c>
      <c r="N32" s="44">
        <v>134</v>
      </c>
      <c r="O32" s="44">
        <v>130</v>
      </c>
      <c r="P32" s="44">
        <v>1</v>
      </c>
      <c r="Q32" s="44">
        <v>112</v>
      </c>
      <c r="R32" s="44">
        <v>106</v>
      </c>
      <c r="S32" s="44">
        <v>107</v>
      </c>
      <c r="T32" s="44">
        <v>0</v>
      </c>
      <c r="U32" s="44">
        <v>103</v>
      </c>
      <c r="V32" s="44">
        <v>287</v>
      </c>
      <c r="W32" s="44">
        <v>286</v>
      </c>
      <c r="X32" s="44">
        <v>1</v>
      </c>
      <c r="Y32" s="44">
        <v>232</v>
      </c>
      <c r="Z32" s="44">
        <v>416</v>
      </c>
      <c r="AA32" s="44">
        <v>441</v>
      </c>
      <c r="AB32" s="44">
        <v>2</v>
      </c>
      <c r="AC32" s="44">
        <v>271</v>
      </c>
      <c r="AD32" s="44">
        <v>169</v>
      </c>
      <c r="AE32" s="44">
        <v>170</v>
      </c>
      <c r="AF32" s="44">
        <v>0</v>
      </c>
      <c r="AG32" s="44">
        <v>70</v>
      </c>
      <c r="AH32" s="44">
        <v>191</v>
      </c>
      <c r="AI32" s="44">
        <v>208</v>
      </c>
      <c r="AJ32" s="44">
        <v>4</v>
      </c>
      <c r="AK32" s="44">
        <v>66</v>
      </c>
      <c r="AL32" s="44">
        <v>235</v>
      </c>
      <c r="AM32" s="44">
        <v>222</v>
      </c>
      <c r="AN32" s="44">
        <v>17</v>
      </c>
      <c r="AO32" s="44">
        <v>58</v>
      </c>
      <c r="AP32" s="44">
        <v>246</v>
      </c>
      <c r="AQ32" s="44">
        <v>233</v>
      </c>
      <c r="AR32" s="44">
        <v>28</v>
      </c>
      <c r="AS32" s="44">
        <v>28</v>
      </c>
      <c r="AT32" s="44">
        <v>258</v>
      </c>
      <c r="AU32" s="44">
        <v>225</v>
      </c>
      <c r="AV32" s="44">
        <v>0</v>
      </c>
      <c r="AW32" s="44">
        <v>49</v>
      </c>
      <c r="AX32" s="44">
        <v>237</v>
      </c>
      <c r="AY32" s="44">
        <v>181</v>
      </c>
      <c r="AZ32" s="44">
        <v>0</v>
      </c>
      <c r="BA32" s="44">
        <v>35</v>
      </c>
      <c r="BB32" s="44">
        <v>119</v>
      </c>
      <c r="BC32" s="44">
        <v>106</v>
      </c>
      <c r="BD32" s="44">
        <v>0</v>
      </c>
      <c r="BE32" s="44">
        <v>55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27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20</v>
      </c>
      <c r="CJ32" s="44">
        <v>0</v>
      </c>
      <c r="CK32" s="44">
        <v>2</v>
      </c>
      <c r="CL32" s="44">
        <v>6</v>
      </c>
      <c r="CM32" s="44">
        <v>8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285</v>
      </c>
      <c r="CZ32" s="44">
        <v>3</v>
      </c>
      <c r="DA32" s="44">
        <v>153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268</v>
      </c>
      <c r="EE32" s="44">
        <v>232</v>
      </c>
      <c r="EF32" s="44">
        <v>0</v>
      </c>
      <c r="EG32" s="44">
        <v>13</v>
      </c>
      <c r="EH32" s="44">
        <v>295</v>
      </c>
      <c r="EI32" s="44">
        <v>250</v>
      </c>
      <c r="EJ32" s="44">
        <v>0</v>
      </c>
      <c r="EK32" s="44">
        <v>21</v>
      </c>
      <c r="EL32" s="44">
        <v>137</v>
      </c>
      <c r="EM32" s="44">
        <v>111</v>
      </c>
      <c r="EN32" s="44">
        <v>0</v>
      </c>
      <c r="EO32" s="44">
        <v>3</v>
      </c>
      <c r="EP32" s="44">
        <v>233</v>
      </c>
      <c r="EQ32" s="44">
        <v>180</v>
      </c>
      <c r="ER32" s="44">
        <v>0</v>
      </c>
      <c r="ES32" s="44">
        <v>0</v>
      </c>
      <c r="ET32" s="44">
        <v>231</v>
      </c>
      <c r="EU32" s="44">
        <v>157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3</v>
      </c>
      <c r="FC32" s="44">
        <v>0</v>
      </c>
      <c r="FD32" s="44">
        <v>0</v>
      </c>
      <c r="FE32" s="44">
        <v>0</v>
      </c>
      <c r="FF32" s="44">
        <v>166</v>
      </c>
      <c r="FG32" s="44">
        <v>0</v>
      </c>
      <c r="FH32" s="44">
        <v>0</v>
      </c>
      <c r="FI32" s="44">
        <v>0</v>
      </c>
      <c r="FJ32" s="44">
        <v>83</v>
      </c>
      <c r="FK32" s="44">
        <v>0</v>
      </c>
      <c r="FL32" s="44">
        <v>0</v>
      </c>
      <c r="FM32" s="44">
        <v>0</v>
      </c>
      <c r="FN32" s="18">
        <f t="shared" si="7"/>
        <v>0.88252148997134672</v>
      </c>
      <c r="FO32" s="19">
        <f t="shared" si="8"/>
        <v>0.75583299222267708</v>
      </c>
      <c r="FP32" s="27">
        <f t="shared" si="9"/>
        <v>0.265861645517806</v>
      </c>
      <c r="FQ32" s="16">
        <f t="shared" si="0"/>
        <v>0.95426008968609866</v>
      </c>
      <c r="FR32" s="17">
        <f t="shared" si="1"/>
        <v>0.88685686417946841</v>
      </c>
      <c r="FS32" s="16">
        <f t="shared" si="10"/>
        <v>1.0181818181818181</v>
      </c>
      <c r="FT32" s="16">
        <f t="shared" si="3"/>
        <v>0.94130434782608696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5.75" x14ac:dyDescent="0.25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v>29376</v>
      </c>
      <c r="G33" s="30">
        <f>930+26917</f>
        <v>27847</v>
      </c>
      <c r="H33" s="31">
        <v>330</v>
      </c>
      <c r="I33" s="31">
        <f>1150+5889</f>
        <v>7039</v>
      </c>
      <c r="J33" s="30">
        <f t="shared" si="4"/>
        <v>28916</v>
      </c>
      <c r="K33" s="35">
        <f t="shared" si="5"/>
        <v>25432</v>
      </c>
      <c r="L33" s="30">
        <v>330</v>
      </c>
      <c r="M33" s="36">
        <f t="shared" si="6"/>
        <v>6721</v>
      </c>
      <c r="N33" s="44">
        <v>742</v>
      </c>
      <c r="O33" s="44">
        <v>708</v>
      </c>
      <c r="P33" s="44">
        <v>0</v>
      </c>
      <c r="Q33" s="44">
        <v>534</v>
      </c>
      <c r="R33" s="44">
        <v>525</v>
      </c>
      <c r="S33" s="44">
        <v>561</v>
      </c>
      <c r="T33" s="44">
        <v>0</v>
      </c>
      <c r="U33" s="44">
        <v>500</v>
      </c>
      <c r="V33" s="44">
        <v>1442</v>
      </c>
      <c r="W33" s="44">
        <v>1289</v>
      </c>
      <c r="X33" s="44">
        <v>0</v>
      </c>
      <c r="Y33" s="44">
        <v>1130</v>
      </c>
      <c r="Z33" s="44">
        <v>1904</v>
      </c>
      <c r="AA33" s="44">
        <v>2248</v>
      </c>
      <c r="AB33" s="44">
        <v>0</v>
      </c>
      <c r="AC33" s="44">
        <v>1421</v>
      </c>
      <c r="AD33" s="44">
        <v>940</v>
      </c>
      <c r="AE33" s="44">
        <v>1158</v>
      </c>
      <c r="AF33" s="44">
        <v>0</v>
      </c>
      <c r="AG33" s="44">
        <v>283</v>
      </c>
      <c r="AH33" s="44">
        <v>1207</v>
      </c>
      <c r="AI33" s="44">
        <v>1359</v>
      </c>
      <c r="AJ33" s="44">
        <v>0</v>
      </c>
      <c r="AK33" s="44">
        <v>307</v>
      </c>
      <c r="AL33" s="44">
        <v>1464</v>
      </c>
      <c r="AM33" s="44">
        <v>1487</v>
      </c>
      <c r="AN33" s="44">
        <v>180</v>
      </c>
      <c r="AO33" s="44">
        <v>238</v>
      </c>
      <c r="AP33" s="44">
        <v>1630</v>
      </c>
      <c r="AQ33" s="44">
        <v>1792</v>
      </c>
      <c r="AR33" s="44">
        <v>100</v>
      </c>
      <c r="AS33" s="44">
        <v>180</v>
      </c>
      <c r="AT33" s="44">
        <v>1984</v>
      </c>
      <c r="AU33" s="44">
        <v>1983</v>
      </c>
      <c r="AV33" s="44">
        <v>27</v>
      </c>
      <c r="AW33" s="44">
        <v>162</v>
      </c>
      <c r="AX33" s="44">
        <v>2099</v>
      </c>
      <c r="AY33" s="44">
        <v>1974</v>
      </c>
      <c r="AZ33" s="44">
        <v>25</v>
      </c>
      <c r="BA33" s="44">
        <v>112</v>
      </c>
      <c r="BB33" s="44">
        <v>555</v>
      </c>
      <c r="BC33" s="44">
        <v>436</v>
      </c>
      <c r="BD33" s="44">
        <v>0</v>
      </c>
      <c r="BE33" s="44">
        <v>194</v>
      </c>
      <c r="BF33" s="44">
        <v>0</v>
      </c>
      <c r="BG33" s="44">
        <v>0</v>
      </c>
      <c r="BH33" s="44">
        <v>0</v>
      </c>
      <c r="BI33" s="44">
        <v>10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69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185</v>
      </c>
      <c r="CJ33" s="44">
        <v>0</v>
      </c>
      <c r="CK33" s="44">
        <v>13</v>
      </c>
      <c r="CL33" s="44">
        <v>57</v>
      </c>
      <c r="CM33" s="44">
        <v>11</v>
      </c>
      <c r="CN33" s="44">
        <v>0</v>
      </c>
      <c r="CO33" s="44">
        <v>4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1169</v>
      </c>
      <c r="DB33" s="44">
        <v>58</v>
      </c>
      <c r="DC33" s="44">
        <v>34</v>
      </c>
      <c r="DD33" s="44">
        <v>0</v>
      </c>
      <c r="DE33" s="44">
        <v>12</v>
      </c>
      <c r="DF33" s="44">
        <v>61</v>
      </c>
      <c r="DG33" s="44">
        <v>47</v>
      </c>
      <c r="DH33" s="44">
        <v>0</v>
      </c>
      <c r="DI33" s="44">
        <v>31</v>
      </c>
      <c r="DJ33" s="44">
        <v>52</v>
      </c>
      <c r="DK33" s="44">
        <v>61</v>
      </c>
      <c r="DL33" s="44">
        <v>0</v>
      </c>
      <c r="DM33" s="44">
        <v>16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467</v>
      </c>
      <c r="DT33" s="44">
        <v>0</v>
      </c>
      <c r="DU33" s="44">
        <v>39</v>
      </c>
      <c r="DV33" s="44">
        <v>31</v>
      </c>
      <c r="DW33" s="44">
        <v>44</v>
      </c>
      <c r="DX33" s="44">
        <v>0</v>
      </c>
      <c r="DY33" s="44">
        <v>32</v>
      </c>
      <c r="DZ33" s="44">
        <v>0</v>
      </c>
      <c r="EA33" s="44">
        <v>0</v>
      </c>
      <c r="EB33" s="44">
        <v>0</v>
      </c>
      <c r="EC33" s="44">
        <v>0</v>
      </c>
      <c r="ED33" s="44">
        <v>2101</v>
      </c>
      <c r="EE33" s="44">
        <v>2054</v>
      </c>
      <c r="EF33" s="44">
        <v>0</v>
      </c>
      <c r="EG33" s="44">
        <v>131</v>
      </c>
      <c r="EH33" s="44">
        <v>2140</v>
      </c>
      <c r="EI33" s="44">
        <v>2069</v>
      </c>
      <c r="EJ33" s="44">
        <v>3</v>
      </c>
      <c r="EK33" s="44">
        <v>97</v>
      </c>
      <c r="EL33" s="44">
        <v>1289</v>
      </c>
      <c r="EM33" s="44">
        <v>936</v>
      </c>
      <c r="EN33" s="44">
        <v>2</v>
      </c>
      <c r="EO33" s="44">
        <v>34</v>
      </c>
      <c r="EP33" s="44">
        <v>1678</v>
      </c>
      <c r="EQ33" s="44">
        <v>1715</v>
      </c>
      <c r="ER33" s="44">
        <v>0</v>
      </c>
      <c r="ES33" s="44">
        <v>1</v>
      </c>
      <c r="ET33" s="44">
        <v>1557</v>
      </c>
      <c r="EU33" s="44">
        <v>1248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0</v>
      </c>
      <c r="FB33" s="44">
        <v>49</v>
      </c>
      <c r="FC33" s="44">
        <v>0</v>
      </c>
      <c r="FD33" s="44">
        <v>0</v>
      </c>
      <c r="FE33" s="44">
        <v>0</v>
      </c>
      <c r="FF33" s="44">
        <v>1206</v>
      </c>
      <c r="FG33" s="44">
        <v>0</v>
      </c>
      <c r="FH33" s="44">
        <v>0</v>
      </c>
      <c r="FI33" s="44">
        <v>0</v>
      </c>
      <c r="FJ33" s="44">
        <v>620</v>
      </c>
      <c r="FK33" s="44">
        <v>0</v>
      </c>
      <c r="FL33" s="44">
        <v>0</v>
      </c>
      <c r="FM33" s="44">
        <v>0</v>
      </c>
      <c r="FN33" s="18">
        <f t="shared" si="7"/>
        <v>0.84260566423694139</v>
      </c>
      <c r="FO33" s="19">
        <f t="shared" si="8"/>
        <v>0.74222824051398772</v>
      </c>
      <c r="FP33" s="27">
        <f t="shared" si="9"/>
        <v>0.19363853755510099</v>
      </c>
      <c r="FQ33" s="16">
        <f t="shared" si="0"/>
        <v>0.98434095860566451</v>
      </c>
      <c r="FR33" s="17">
        <f t="shared" si="1"/>
        <v>0.91327611591912949</v>
      </c>
      <c r="FS33" s="16">
        <f t="shared" si="10"/>
        <v>1</v>
      </c>
      <c r="FT33" s="16">
        <f t="shared" si="3"/>
        <v>0.95482312828526783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5.75" x14ac:dyDescent="0.25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v>15260</v>
      </c>
      <c r="G34" s="30">
        <v>14306</v>
      </c>
      <c r="H34" s="31">
        <v>175</v>
      </c>
      <c r="I34" s="31">
        <v>3913</v>
      </c>
      <c r="J34" s="30">
        <f t="shared" si="4"/>
        <v>13967</v>
      </c>
      <c r="K34" s="35">
        <f t="shared" si="5"/>
        <v>12381</v>
      </c>
      <c r="L34" s="30">
        <v>175</v>
      </c>
      <c r="M34" s="36">
        <f t="shared" si="6"/>
        <v>5332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273</v>
      </c>
      <c r="V34" s="44">
        <v>721</v>
      </c>
      <c r="W34" s="44">
        <v>688</v>
      </c>
      <c r="X34" s="44">
        <v>2</v>
      </c>
      <c r="Y34" s="44">
        <v>616</v>
      </c>
      <c r="Z34" s="44">
        <v>1132</v>
      </c>
      <c r="AA34" s="44">
        <v>1038</v>
      </c>
      <c r="AB34" s="44">
        <v>0</v>
      </c>
      <c r="AC34" s="44">
        <v>891</v>
      </c>
      <c r="AD34" s="44">
        <v>603</v>
      </c>
      <c r="AE34" s="44">
        <v>656</v>
      </c>
      <c r="AF34" s="44">
        <v>6</v>
      </c>
      <c r="AG34" s="44">
        <v>687</v>
      </c>
      <c r="AH34" s="44">
        <v>562</v>
      </c>
      <c r="AI34" s="44">
        <v>749</v>
      </c>
      <c r="AJ34" s="44">
        <v>15</v>
      </c>
      <c r="AK34" s="44">
        <v>568</v>
      </c>
      <c r="AL34" s="44">
        <v>703</v>
      </c>
      <c r="AM34" s="44">
        <v>764</v>
      </c>
      <c r="AN34" s="44">
        <v>22</v>
      </c>
      <c r="AO34" s="44">
        <v>452</v>
      </c>
      <c r="AP34" s="44">
        <v>870</v>
      </c>
      <c r="AQ34" s="44">
        <v>836</v>
      </c>
      <c r="AR34" s="44">
        <v>63</v>
      </c>
      <c r="AS34" s="44">
        <v>419</v>
      </c>
      <c r="AT34" s="44">
        <v>942</v>
      </c>
      <c r="AU34" s="44">
        <v>1033</v>
      </c>
      <c r="AV34" s="44">
        <v>60</v>
      </c>
      <c r="AW34" s="44">
        <v>241</v>
      </c>
      <c r="AX34" s="44">
        <v>922</v>
      </c>
      <c r="AY34" s="44">
        <v>900</v>
      </c>
      <c r="AZ34" s="44">
        <v>0</v>
      </c>
      <c r="BA34" s="44">
        <v>238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10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950</v>
      </c>
      <c r="EE34" s="44">
        <v>952</v>
      </c>
      <c r="EF34" s="44">
        <v>0</v>
      </c>
      <c r="EG34" s="44">
        <v>124</v>
      </c>
      <c r="EH34" s="44">
        <v>1076</v>
      </c>
      <c r="EI34" s="44">
        <v>1074</v>
      </c>
      <c r="EJ34" s="44">
        <v>0</v>
      </c>
      <c r="EK34" s="44">
        <v>47</v>
      </c>
      <c r="EL34" s="44">
        <v>484</v>
      </c>
      <c r="EM34" s="44">
        <v>477</v>
      </c>
      <c r="EN34" s="44">
        <v>0</v>
      </c>
      <c r="EO34" s="44">
        <v>5</v>
      </c>
      <c r="EP34" s="44">
        <v>780</v>
      </c>
      <c r="EQ34" s="44">
        <v>771</v>
      </c>
      <c r="ER34" s="44">
        <v>0</v>
      </c>
      <c r="ES34" s="44">
        <v>0</v>
      </c>
      <c r="ET34" s="44">
        <v>823</v>
      </c>
      <c r="EU34" s="44">
        <v>694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483</v>
      </c>
      <c r="FG34" s="44">
        <v>0</v>
      </c>
      <c r="FH34" s="44">
        <v>0</v>
      </c>
      <c r="FI34" s="44">
        <v>0</v>
      </c>
      <c r="FJ34" s="44">
        <v>334</v>
      </c>
      <c r="FK34" s="44">
        <v>0</v>
      </c>
      <c r="FL34" s="44">
        <v>0</v>
      </c>
      <c r="FM34" s="44">
        <v>0</v>
      </c>
      <c r="FN34" s="18">
        <f t="shared" si="7"/>
        <v>0.74797693975776169</v>
      </c>
      <c r="FO34" s="19">
        <f t="shared" si="8"/>
        <v>0.6640926640926641</v>
      </c>
      <c r="FP34" s="27">
        <f t="shared" si="9"/>
        <v>0.28201195324482997</v>
      </c>
      <c r="FQ34" s="16">
        <f t="shared" si="0"/>
        <v>0.91526867627785058</v>
      </c>
      <c r="FR34" s="17">
        <f t="shared" si="1"/>
        <v>0.86544107367538092</v>
      </c>
      <c r="FS34" s="16">
        <f t="shared" si="10"/>
        <v>1</v>
      </c>
      <c r="FT34" s="16">
        <f t="shared" si="3"/>
        <v>1.3626373626373627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5.75" x14ac:dyDescent="0.25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v>11224.6124</v>
      </c>
      <c r="G35" s="30">
        <v>10493</v>
      </c>
      <c r="H35" s="31">
        <v>135</v>
      </c>
      <c r="I35" s="31">
        <v>2768</v>
      </c>
      <c r="J35" s="30">
        <f>N35+R35+V35+Z35+AD35+AH35+AL35+AP35+AT35+AX35+BB35+BF35+BJ35+BN35+BR35+BV35+BZ35+CD35+CH35+CL35+CP35+CT35+CX35+DB35+DB35+DF35+DJ35+DN35+DR35+DV35+DZ35+ED35+EH35+EL35+EP35+ET35+EX35+FB35+FF35+FJ35+600</f>
        <v>11320</v>
      </c>
      <c r="K35" s="35">
        <f t="shared" si="5"/>
        <v>8044</v>
      </c>
      <c r="L35" s="30">
        <v>154</v>
      </c>
      <c r="M35" s="36">
        <f t="shared" si="6"/>
        <v>1843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181</v>
      </c>
      <c r="T35" s="44">
        <v>0</v>
      </c>
      <c r="U35" s="44">
        <v>139</v>
      </c>
      <c r="V35" s="44">
        <v>513</v>
      </c>
      <c r="W35" s="44">
        <v>483</v>
      </c>
      <c r="X35" s="44">
        <v>0</v>
      </c>
      <c r="Y35" s="44">
        <v>273</v>
      </c>
      <c r="Z35" s="44">
        <v>832</v>
      </c>
      <c r="AA35" s="44">
        <v>755</v>
      </c>
      <c r="AB35" s="44">
        <v>0</v>
      </c>
      <c r="AC35" s="44">
        <v>310</v>
      </c>
      <c r="AD35" s="44">
        <v>413</v>
      </c>
      <c r="AE35" s="44">
        <v>306</v>
      </c>
      <c r="AF35" s="44">
        <v>5</v>
      </c>
      <c r="AG35" s="44">
        <v>164</v>
      </c>
      <c r="AH35" s="44">
        <v>459</v>
      </c>
      <c r="AI35" s="44">
        <v>399</v>
      </c>
      <c r="AJ35" s="44">
        <v>6</v>
      </c>
      <c r="AK35" s="44">
        <v>149</v>
      </c>
      <c r="AL35" s="44">
        <v>545</v>
      </c>
      <c r="AM35" s="44">
        <v>451</v>
      </c>
      <c r="AN35" s="44">
        <v>27</v>
      </c>
      <c r="AO35" s="44">
        <v>137</v>
      </c>
      <c r="AP35" s="44">
        <v>634</v>
      </c>
      <c r="AQ35" s="44">
        <v>511</v>
      </c>
      <c r="AR35" s="44">
        <v>98</v>
      </c>
      <c r="AS35" s="44">
        <v>186</v>
      </c>
      <c r="AT35" s="44">
        <v>589</v>
      </c>
      <c r="AU35" s="44">
        <v>547</v>
      </c>
      <c r="AV35" s="44">
        <v>5</v>
      </c>
      <c r="AW35" s="44">
        <v>108</v>
      </c>
      <c r="AX35" s="44">
        <v>655</v>
      </c>
      <c r="AY35" s="44">
        <v>631</v>
      </c>
      <c r="AZ35" s="44">
        <v>0</v>
      </c>
      <c r="BA35" s="44">
        <v>110</v>
      </c>
      <c r="BB35" s="44">
        <v>246</v>
      </c>
      <c r="BC35" s="44">
        <v>217</v>
      </c>
      <c r="BD35" s="44">
        <v>0</v>
      </c>
      <c r="BE35" s="44">
        <v>32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504</v>
      </c>
      <c r="BX35" s="44">
        <v>0</v>
      </c>
      <c r="BY35" s="44">
        <v>0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27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2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687</v>
      </c>
      <c r="EE35" s="44">
        <v>515</v>
      </c>
      <c r="EF35" s="44">
        <v>0</v>
      </c>
      <c r="EG35" s="44">
        <v>42</v>
      </c>
      <c r="EH35" s="44">
        <v>849</v>
      </c>
      <c r="EI35" s="44">
        <v>565</v>
      </c>
      <c r="EJ35" s="44">
        <v>0</v>
      </c>
      <c r="EK35" s="44">
        <v>14</v>
      </c>
      <c r="EL35" s="44">
        <v>349</v>
      </c>
      <c r="EM35" s="44">
        <v>310</v>
      </c>
      <c r="EN35" s="44">
        <v>0</v>
      </c>
      <c r="EO35" s="44">
        <v>7</v>
      </c>
      <c r="EP35" s="44">
        <v>577</v>
      </c>
      <c r="EQ35" s="44">
        <v>465</v>
      </c>
      <c r="ER35" s="44">
        <v>0</v>
      </c>
      <c r="ES35" s="44">
        <v>0</v>
      </c>
      <c r="ET35" s="44">
        <v>608</v>
      </c>
      <c r="EU35" s="44">
        <v>362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425</v>
      </c>
      <c r="FG35" s="44">
        <v>0</v>
      </c>
      <c r="FH35" s="44">
        <v>0</v>
      </c>
      <c r="FI35" s="44">
        <v>0</v>
      </c>
      <c r="FJ35" s="44">
        <v>238</v>
      </c>
      <c r="FK35" s="44">
        <v>0</v>
      </c>
      <c r="FL35" s="44">
        <v>0</v>
      </c>
      <c r="FM35" s="44">
        <v>0</v>
      </c>
      <c r="FN35" s="18">
        <f t="shared" si="7"/>
        <v>0.8544195398019212</v>
      </c>
      <c r="FO35" s="19">
        <f t="shared" si="8"/>
        <v>0.61046987862089508</v>
      </c>
      <c r="FP35" s="27">
        <f t="shared" si="9"/>
        <v>0.13724030084146252</v>
      </c>
      <c r="FQ35" s="16">
        <f t="shared" si="0"/>
        <v>1.0084980751762973</v>
      </c>
      <c r="FR35" s="17">
        <f t="shared" si="1"/>
        <v>0.7666063089678834</v>
      </c>
      <c r="FS35" s="16">
        <f t="shared" si="10"/>
        <v>1.1407407407407408</v>
      </c>
      <c r="FT35" s="16">
        <f t="shared" si="3"/>
        <v>0.66582369942196529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5.75" x14ac:dyDescent="0.25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v>89398</v>
      </c>
      <c r="G36" s="30">
        <v>85646</v>
      </c>
      <c r="H36" s="31">
        <v>2500</v>
      </c>
      <c r="I36" s="31">
        <v>21746</v>
      </c>
      <c r="J36" s="30">
        <f t="shared" si="4"/>
        <v>86037</v>
      </c>
      <c r="K36" s="35">
        <f t="shared" si="5"/>
        <v>74168</v>
      </c>
      <c r="L36" s="30">
        <v>2510</v>
      </c>
      <c r="M36" s="36">
        <f t="shared" si="6"/>
        <v>23566</v>
      </c>
      <c r="N36" s="44">
        <v>4504</v>
      </c>
      <c r="O36" s="44">
        <v>3976</v>
      </c>
      <c r="P36" s="44">
        <v>397</v>
      </c>
      <c r="Q36" s="44">
        <v>3059</v>
      </c>
      <c r="R36" s="44">
        <v>2082</v>
      </c>
      <c r="S36" s="44">
        <v>1940</v>
      </c>
      <c r="T36" s="44">
        <v>1</v>
      </c>
      <c r="U36" s="44">
        <v>1559</v>
      </c>
      <c r="V36" s="44">
        <v>4274</v>
      </c>
      <c r="W36" s="44">
        <v>4065</v>
      </c>
      <c r="X36" s="44">
        <v>6</v>
      </c>
      <c r="Y36" s="44">
        <v>3255</v>
      </c>
      <c r="Z36" s="44">
        <v>7280</v>
      </c>
      <c r="AA36" s="44">
        <v>7131</v>
      </c>
      <c r="AB36" s="44">
        <v>14</v>
      </c>
      <c r="AC36" s="44">
        <v>4382</v>
      </c>
      <c r="AD36" s="44">
        <v>3332</v>
      </c>
      <c r="AE36" s="44">
        <v>3778</v>
      </c>
      <c r="AF36" s="44">
        <v>81</v>
      </c>
      <c r="AG36" s="44">
        <v>1779</v>
      </c>
      <c r="AH36" s="44">
        <v>4086</v>
      </c>
      <c r="AI36" s="44">
        <v>4323</v>
      </c>
      <c r="AJ36" s="44">
        <v>112</v>
      </c>
      <c r="AK36" s="44">
        <v>1648</v>
      </c>
      <c r="AL36" s="44">
        <v>4595</v>
      </c>
      <c r="AM36" s="44">
        <v>4268</v>
      </c>
      <c r="AN36" s="44">
        <v>244</v>
      </c>
      <c r="AO36" s="44">
        <v>1537</v>
      </c>
      <c r="AP36" s="44">
        <v>4070</v>
      </c>
      <c r="AQ36" s="44">
        <v>4148</v>
      </c>
      <c r="AR36" s="44">
        <v>1171</v>
      </c>
      <c r="AS36" s="44">
        <v>1493</v>
      </c>
      <c r="AT36" s="44">
        <v>5766</v>
      </c>
      <c r="AU36" s="44">
        <v>5256</v>
      </c>
      <c r="AV36" s="44">
        <v>427</v>
      </c>
      <c r="AW36" s="44">
        <v>908</v>
      </c>
      <c r="AX36" s="44">
        <v>6043</v>
      </c>
      <c r="AY36" s="44">
        <v>5374</v>
      </c>
      <c r="AZ36" s="44">
        <v>0</v>
      </c>
      <c r="BA36" s="44">
        <v>549</v>
      </c>
      <c r="BB36" s="44">
        <v>1901</v>
      </c>
      <c r="BC36" s="44">
        <v>1953</v>
      </c>
      <c r="BD36" s="44">
        <v>12</v>
      </c>
      <c r="BE36" s="44">
        <v>842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724</v>
      </c>
      <c r="BX36" s="44">
        <v>0</v>
      </c>
      <c r="BY36" s="44">
        <v>541</v>
      </c>
      <c r="BZ36" s="44">
        <v>759</v>
      </c>
      <c r="CA36" s="44">
        <v>494</v>
      </c>
      <c r="CB36" s="44">
        <v>3</v>
      </c>
      <c r="CC36" s="44">
        <v>80</v>
      </c>
      <c r="CD36" s="44">
        <v>97</v>
      </c>
      <c r="CE36" s="44">
        <v>40</v>
      </c>
      <c r="CF36" s="44">
        <v>0</v>
      </c>
      <c r="CG36" s="44">
        <v>7</v>
      </c>
      <c r="CH36" s="44">
        <v>559</v>
      </c>
      <c r="CI36" s="44">
        <v>424</v>
      </c>
      <c r="CJ36" s="44">
        <v>0</v>
      </c>
      <c r="CK36" s="44">
        <v>61</v>
      </c>
      <c r="CL36" s="44">
        <v>105</v>
      </c>
      <c r="CM36" s="44">
        <v>74</v>
      </c>
      <c r="CN36" s="44">
        <v>0</v>
      </c>
      <c r="CO36" s="44">
        <v>12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3728</v>
      </c>
      <c r="CZ36" s="44">
        <v>29</v>
      </c>
      <c r="DA36" s="44">
        <v>1109</v>
      </c>
      <c r="DB36" s="44">
        <v>923</v>
      </c>
      <c r="DC36" s="44">
        <v>556</v>
      </c>
      <c r="DD36" s="44">
        <v>9</v>
      </c>
      <c r="DE36" s="44">
        <v>86</v>
      </c>
      <c r="DF36" s="44">
        <v>201</v>
      </c>
      <c r="DG36" s="44">
        <v>185</v>
      </c>
      <c r="DH36" s="44">
        <v>0</v>
      </c>
      <c r="DI36" s="44">
        <v>72</v>
      </c>
      <c r="DJ36" s="44">
        <v>199</v>
      </c>
      <c r="DK36" s="44">
        <v>315</v>
      </c>
      <c r="DL36" s="44">
        <v>1</v>
      </c>
      <c r="DM36" s="44">
        <v>88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80</v>
      </c>
      <c r="DV36" s="44">
        <v>106</v>
      </c>
      <c r="DW36" s="44">
        <v>76</v>
      </c>
      <c r="DX36" s="44">
        <v>0</v>
      </c>
      <c r="DY36" s="44">
        <v>12</v>
      </c>
      <c r="DZ36" s="44">
        <v>50</v>
      </c>
      <c r="EA36" s="44">
        <v>48</v>
      </c>
      <c r="EB36" s="44">
        <v>0</v>
      </c>
      <c r="EC36" s="44">
        <v>35</v>
      </c>
      <c r="ED36" s="44">
        <v>6380</v>
      </c>
      <c r="EE36" s="44">
        <v>5496</v>
      </c>
      <c r="EF36" s="44">
        <v>0</v>
      </c>
      <c r="EG36" s="44">
        <v>179</v>
      </c>
      <c r="EH36" s="44">
        <v>7103</v>
      </c>
      <c r="EI36" s="44">
        <v>6111</v>
      </c>
      <c r="EJ36" s="44">
        <v>0</v>
      </c>
      <c r="EK36" s="44">
        <v>96</v>
      </c>
      <c r="EL36" s="44">
        <v>2973</v>
      </c>
      <c r="EM36" s="44">
        <v>2476</v>
      </c>
      <c r="EN36" s="44">
        <v>0</v>
      </c>
      <c r="EO36" s="44">
        <v>31</v>
      </c>
      <c r="EP36" s="44">
        <v>4350</v>
      </c>
      <c r="EQ36" s="44">
        <v>3423</v>
      </c>
      <c r="ER36" s="44">
        <v>0</v>
      </c>
      <c r="ES36" s="44">
        <v>0</v>
      </c>
      <c r="ET36" s="44">
        <v>4360</v>
      </c>
      <c r="EU36" s="44">
        <v>3354</v>
      </c>
      <c r="EV36" s="44">
        <v>0</v>
      </c>
      <c r="EW36" s="44">
        <v>0</v>
      </c>
      <c r="EX36" s="44">
        <v>60</v>
      </c>
      <c r="EY36" s="44">
        <v>0</v>
      </c>
      <c r="EZ36" s="44">
        <v>0</v>
      </c>
      <c r="FA36" s="44">
        <v>0</v>
      </c>
      <c r="FB36" s="44">
        <v>17</v>
      </c>
      <c r="FC36" s="44">
        <v>0</v>
      </c>
      <c r="FD36" s="44">
        <v>0</v>
      </c>
      <c r="FE36" s="44">
        <v>0</v>
      </c>
      <c r="FF36" s="44">
        <v>1752</v>
      </c>
      <c r="FG36" s="44">
        <v>0</v>
      </c>
      <c r="FH36" s="44">
        <v>0</v>
      </c>
      <c r="FI36" s="44">
        <v>0</v>
      </c>
      <c r="FJ36" s="44">
        <v>1270</v>
      </c>
      <c r="FK36" s="44">
        <v>0</v>
      </c>
      <c r="FL36" s="44">
        <v>0</v>
      </c>
      <c r="FM36" s="44">
        <v>0</v>
      </c>
      <c r="FN36" s="18">
        <f t="shared" ref="FN36:FN67" si="11">(J36+L36)/B36</f>
        <v>0.8415335341804393</v>
      </c>
      <c r="FO36" s="19">
        <f t="shared" si="8"/>
        <v>0.72873285750943251</v>
      </c>
      <c r="FP36" s="27">
        <f t="shared" si="9"/>
        <v>0.22396669866281446</v>
      </c>
      <c r="FQ36" s="16">
        <f t="shared" ref="FQ36:FQ67" si="12">J36/F36</f>
        <v>0.96240408062820193</v>
      </c>
      <c r="FR36" s="17">
        <f t="shared" ref="FR36:FR67" si="13">K36/G36</f>
        <v>0.86598323330920302</v>
      </c>
      <c r="FS36" s="16">
        <f t="shared" si="10"/>
        <v>1.004</v>
      </c>
      <c r="FT36" s="16">
        <f t="shared" ref="FT36:FT67" si="14">M36/I36</f>
        <v>1.0836935528373035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5.75" x14ac:dyDescent="0.25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v>25484</v>
      </c>
      <c r="G37" s="30">
        <v>23506</v>
      </c>
      <c r="H37" s="38">
        <v>490</v>
      </c>
      <c r="I37" s="38">
        <v>6346</v>
      </c>
      <c r="J37" s="30">
        <f t="shared" si="4"/>
        <v>24838</v>
      </c>
      <c r="K37" s="35">
        <f t="shared" si="5"/>
        <v>20350</v>
      </c>
      <c r="L37" s="30">
        <v>502</v>
      </c>
      <c r="M37" s="36">
        <f t="shared" si="6"/>
        <v>8241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214</v>
      </c>
      <c r="V37" s="44">
        <v>727</v>
      </c>
      <c r="W37" s="44">
        <v>730</v>
      </c>
      <c r="X37" s="44">
        <v>0</v>
      </c>
      <c r="Y37" s="44">
        <v>573</v>
      </c>
      <c r="Z37" s="44">
        <v>1335</v>
      </c>
      <c r="AA37" s="44">
        <v>1266</v>
      </c>
      <c r="AB37" s="44">
        <v>1</v>
      </c>
      <c r="AC37" s="44">
        <v>1080</v>
      </c>
      <c r="AD37" s="44">
        <v>593</v>
      </c>
      <c r="AE37" s="44">
        <v>566</v>
      </c>
      <c r="AF37" s="44">
        <v>11</v>
      </c>
      <c r="AG37" s="44">
        <v>610</v>
      </c>
      <c r="AH37" s="44">
        <v>807</v>
      </c>
      <c r="AI37" s="44">
        <v>756</v>
      </c>
      <c r="AJ37" s="44">
        <v>18</v>
      </c>
      <c r="AK37" s="44">
        <v>639</v>
      </c>
      <c r="AL37" s="44">
        <v>967</v>
      </c>
      <c r="AM37" s="44">
        <v>895</v>
      </c>
      <c r="AN37" s="44">
        <v>43</v>
      </c>
      <c r="AO37" s="44">
        <v>616</v>
      </c>
      <c r="AP37" s="44">
        <v>1182</v>
      </c>
      <c r="AQ37" s="44">
        <v>1239</v>
      </c>
      <c r="AR37" s="44">
        <v>66</v>
      </c>
      <c r="AS37" s="44">
        <v>673</v>
      </c>
      <c r="AT37" s="44">
        <v>1268</v>
      </c>
      <c r="AU37" s="44">
        <v>1233</v>
      </c>
      <c r="AV37" s="44">
        <v>178</v>
      </c>
      <c r="AW37" s="44">
        <v>610</v>
      </c>
      <c r="AX37" s="44">
        <v>1180</v>
      </c>
      <c r="AY37" s="44">
        <v>1398</v>
      </c>
      <c r="AZ37" s="44">
        <v>191</v>
      </c>
      <c r="BA37" s="44">
        <v>491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2123</v>
      </c>
      <c r="BW37" s="44">
        <v>2048</v>
      </c>
      <c r="BX37" s="44">
        <v>0</v>
      </c>
      <c r="BY37" s="44">
        <v>1373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1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285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1586</v>
      </c>
      <c r="EE37" s="44">
        <v>1549</v>
      </c>
      <c r="EF37" s="44">
        <v>0</v>
      </c>
      <c r="EG37" s="44">
        <v>398</v>
      </c>
      <c r="EH37" s="44">
        <v>1662</v>
      </c>
      <c r="EI37" s="44">
        <v>1583</v>
      </c>
      <c r="EJ37" s="44">
        <v>0</v>
      </c>
      <c r="EK37" s="44">
        <v>307</v>
      </c>
      <c r="EL37" s="44">
        <v>744</v>
      </c>
      <c r="EM37" s="44">
        <v>648</v>
      </c>
      <c r="EN37" s="44">
        <v>0</v>
      </c>
      <c r="EO37" s="44">
        <v>72</v>
      </c>
      <c r="EP37" s="44">
        <v>1307</v>
      </c>
      <c r="EQ37" s="44">
        <v>996</v>
      </c>
      <c r="ER37" s="44">
        <v>0</v>
      </c>
      <c r="ES37" s="44">
        <v>0</v>
      </c>
      <c r="ET37" s="44">
        <v>1368</v>
      </c>
      <c r="EU37" s="44">
        <v>957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922</v>
      </c>
      <c r="FG37" s="44">
        <v>0</v>
      </c>
      <c r="FH37" s="44">
        <v>0</v>
      </c>
      <c r="FI37" s="44">
        <v>0</v>
      </c>
      <c r="FJ37" s="44">
        <v>461</v>
      </c>
      <c r="FK37" s="44">
        <v>0</v>
      </c>
      <c r="FL37" s="44">
        <v>0</v>
      </c>
      <c r="FM37" s="44">
        <v>0</v>
      </c>
      <c r="FN37" s="18">
        <f t="shared" si="11"/>
        <v>0.84242021276595747</v>
      </c>
      <c r="FO37" s="19">
        <f t="shared" si="8"/>
        <v>0.69321808510638294</v>
      </c>
      <c r="FP37" s="27">
        <f t="shared" si="9"/>
        <v>0.27396941489361704</v>
      </c>
      <c r="FQ37" s="16">
        <f t="shared" si="12"/>
        <v>0.97465076126196826</v>
      </c>
      <c r="FR37" s="17">
        <f t="shared" si="13"/>
        <v>0.86573640772568705</v>
      </c>
      <c r="FS37" s="16">
        <f t="shared" ref="FS37:FS68" si="15">L37/H37</f>
        <v>1.0244897959183674</v>
      </c>
      <c r="FT37" s="16">
        <f t="shared" si="14"/>
        <v>1.2986132997163569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5.75" x14ac:dyDescent="0.25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v>6285</v>
      </c>
      <c r="G38" s="30">
        <v>5333</v>
      </c>
      <c r="H38" s="38">
        <v>70</v>
      </c>
      <c r="I38" s="38">
        <v>1892</v>
      </c>
      <c r="J38" s="30">
        <f t="shared" si="4"/>
        <v>6071</v>
      </c>
      <c r="K38" s="35">
        <f t="shared" si="5"/>
        <v>5197</v>
      </c>
      <c r="L38" s="30">
        <v>70</v>
      </c>
      <c r="M38" s="36">
        <f t="shared" si="6"/>
        <v>2209</v>
      </c>
      <c r="N38" s="44">
        <v>134</v>
      </c>
      <c r="O38" s="44">
        <v>136</v>
      </c>
      <c r="P38" s="44">
        <v>0</v>
      </c>
      <c r="Q38" s="44">
        <v>105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309</v>
      </c>
      <c r="Z38" s="44">
        <v>535</v>
      </c>
      <c r="AA38" s="44">
        <v>520</v>
      </c>
      <c r="AB38" s="44">
        <v>0</v>
      </c>
      <c r="AC38" s="44">
        <v>393</v>
      </c>
      <c r="AD38" s="44">
        <v>315</v>
      </c>
      <c r="AE38" s="44">
        <v>252</v>
      </c>
      <c r="AF38" s="44">
        <v>0</v>
      </c>
      <c r="AG38" s="44">
        <v>143</v>
      </c>
      <c r="AH38" s="44">
        <v>250</v>
      </c>
      <c r="AI38" s="44">
        <v>297</v>
      </c>
      <c r="AJ38" s="44">
        <v>3</v>
      </c>
      <c r="AK38" s="44">
        <v>170</v>
      </c>
      <c r="AL38" s="44">
        <v>284</v>
      </c>
      <c r="AM38" s="44">
        <v>291</v>
      </c>
      <c r="AN38" s="44">
        <v>8</v>
      </c>
      <c r="AO38" s="44">
        <v>120</v>
      </c>
      <c r="AP38" s="44">
        <v>314</v>
      </c>
      <c r="AQ38" s="44">
        <v>298</v>
      </c>
      <c r="AR38" s="44">
        <v>56</v>
      </c>
      <c r="AS38" s="44">
        <v>107</v>
      </c>
      <c r="AT38" s="44">
        <v>405</v>
      </c>
      <c r="AU38" s="44">
        <v>359</v>
      </c>
      <c r="AV38" s="44">
        <v>0</v>
      </c>
      <c r="AW38" s="44">
        <v>70</v>
      </c>
      <c r="AX38" s="44">
        <v>357</v>
      </c>
      <c r="AY38" s="44">
        <v>330</v>
      </c>
      <c r="AZ38" s="44">
        <v>0</v>
      </c>
      <c r="BA38" s="44">
        <v>81</v>
      </c>
      <c r="BB38" s="44">
        <v>118</v>
      </c>
      <c r="BC38" s="44">
        <v>113</v>
      </c>
      <c r="BD38" s="44">
        <v>0</v>
      </c>
      <c r="BE38" s="44">
        <v>70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4</v>
      </c>
      <c r="CH38" s="44">
        <v>48</v>
      </c>
      <c r="CI38" s="44">
        <v>39</v>
      </c>
      <c r="CJ38" s="44">
        <v>0</v>
      </c>
      <c r="CK38" s="44">
        <v>5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236</v>
      </c>
      <c r="DB38" s="44">
        <v>32</v>
      </c>
      <c r="DC38" s="44">
        <v>30</v>
      </c>
      <c r="DD38" s="44">
        <v>1</v>
      </c>
      <c r="DE38" s="44">
        <v>22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10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35</v>
      </c>
      <c r="DV38" s="44">
        <v>13</v>
      </c>
      <c r="DW38" s="44">
        <v>8</v>
      </c>
      <c r="DX38" s="44">
        <v>0</v>
      </c>
      <c r="DY38" s="44">
        <v>5</v>
      </c>
      <c r="DZ38" s="44">
        <v>0</v>
      </c>
      <c r="EA38" s="44">
        <v>0</v>
      </c>
      <c r="EB38" s="44">
        <v>0</v>
      </c>
      <c r="EC38" s="44">
        <v>0</v>
      </c>
      <c r="ED38" s="44">
        <v>402</v>
      </c>
      <c r="EE38" s="44">
        <v>348</v>
      </c>
      <c r="EF38" s="44">
        <v>0</v>
      </c>
      <c r="EG38" s="44">
        <v>59</v>
      </c>
      <c r="EH38" s="44">
        <v>464</v>
      </c>
      <c r="EI38" s="44">
        <v>425</v>
      </c>
      <c r="EJ38" s="44">
        <v>0</v>
      </c>
      <c r="EK38" s="44">
        <v>55</v>
      </c>
      <c r="EL38" s="44">
        <v>218</v>
      </c>
      <c r="EM38" s="44">
        <v>177</v>
      </c>
      <c r="EN38" s="44">
        <v>0</v>
      </c>
      <c r="EO38" s="44">
        <v>15</v>
      </c>
      <c r="EP38" s="44">
        <v>307</v>
      </c>
      <c r="EQ38" s="44">
        <v>218</v>
      </c>
      <c r="ER38" s="44">
        <v>0</v>
      </c>
      <c r="ES38" s="44">
        <v>0</v>
      </c>
      <c r="ET38" s="44">
        <v>306</v>
      </c>
      <c r="EU38" s="44">
        <v>188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166</v>
      </c>
      <c r="FG38" s="44">
        <v>0</v>
      </c>
      <c r="FH38" s="44">
        <v>0</v>
      </c>
      <c r="FI38" s="44">
        <v>0</v>
      </c>
      <c r="FJ38" s="44">
        <v>97</v>
      </c>
      <c r="FK38" s="44">
        <v>15</v>
      </c>
      <c r="FL38" s="44">
        <v>0</v>
      </c>
      <c r="FM38" s="44">
        <v>0</v>
      </c>
      <c r="FN38" s="18">
        <f t="shared" si="11"/>
        <v>0.88220083321361875</v>
      </c>
      <c r="FO38" s="19">
        <f t="shared" si="8"/>
        <v>0.75664416032179282</v>
      </c>
      <c r="FP38" s="27">
        <f t="shared" si="9"/>
        <v>0.31733946272087343</v>
      </c>
      <c r="FQ38" s="16">
        <f t="shared" si="12"/>
        <v>0.96595067621320607</v>
      </c>
      <c r="FR38" s="17">
        <f t="shared" si="13"/>
        <v>0.97449840615038441</v>
      </c>
      <c r="FS38" s="16">
        <f t="shared" si="15"/>
        <v>1</v>
      </c>
      <c r="FT38" s="16">
        <f t="shared" si="14"/>
        <v>1.1675475687103594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5.75" x14ac:dyDescent="0.25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v>3247</v>
      </c>
      <c r="G39" s="30">
        <v>2963</v>
      </c>
      <c r="H39" s="38">
        <v>40</v>
      </c>
      <c r="I39" s="38">
        <f>110+638</f>
        <v>748</v>
      </c>
      <c r="J39" s="30">
        <f t="shared" si="4"/>
        <v>2769</v>
      </c>
      <c r="K39" s="35">
        <f t="shared" si="5"/>
        <v>2241</v>
      </c>
      <c r="L39" s="30">
        <v>43</v>
      </c>
      <c r="M39" s="36">
        <f t="shared" si="6"/>
        <v>439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53</v>
      </c>
      <c r="Z39" s="44">
        <v>238</v>
      </c>
      <c r="AA39" s="44">
        <v>229</v>
      </c>
      <c r="AB39" s="44">
        <v>0</v>
      </c>
      <c r="AC39" s="44">
        <v>79</v>
      </c>
      <c r="AD39" s="44">
        <v>93</v>
      </c>
      <c r="AE39" s="44">
        <v>136</v>
      </c>
      <c r="AF39" s="44">
        <v>3</v>
      </c>
      <c r="AG39" s="44">
        <v>40</v>
      </c>
      <c r="AH39" s="44">
        <v>135</v>
      </c>
      <c r="AI39" s="44">
        <v>156</v>
      </c>
      <c r="AJ39" s="44">
        <v>2</v>
      </c>
      <c r="AK39" s="44">
        <v>35</v>
      </c>
      <c r="AL39" s="44">
        <v>121</v>
      </c>
      <c r="AM39" s="44">
        <v>176</v>
      </c>
      <c r="AN39" s="44">
        <v>18</v>
      </c>
      <c r="AO39" s="44">
        <v>24</v>
      </c>
      <c r="AP39" s="44">
        <v>193</v>
      </c>
      <c r="AQ39" s="44">
        <v>173</v>
      </c>
      <c r="AR39" s="44">
        <v>12</v>
      </c>
      <c r="AS39" s="44">
        <v>16</v>
      </c>
      <c r="AT39" s="44">
        <v>190</v>
      </c>
      <c r="AU39" s="44">
        <v>161</v>
      </c>
      <c r="AV39" s="44">
        <v>1</v>
      </c>
      <c r="AW39" s="44">
        <v>10</v>
      </c>
      <c r="AX39" s="44">
        <v>147</v>
      </c>
      <c r="AY39" s="44">
        <v>129</v>
      </c>
      <c r="AZ39" s="44">
        <v>1</v>
      </c>
      <c r="BA39" s="44">
        <v>4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0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185</v>
      </c>
      <c r="EE39" s="44">
        <v>218</v>
      </c>
      <c r="EF39" s="44">
        <v>0</v>
      </c>
      <c r="EG39" s="44">
        <v>6</v>
      </c>
      <c r="EH39" s="44">
        <v>159</v>
      </c>
      <c r="EI39" s="44">
        <v>176</v>
      </c>
      <c r="EJ39" s="44">
        <v>0</v>
      </c>
      <c r="EK39" s="44">
        <v>7</v>
      </c>
      <c r="EL39" s="44">
        <v>85</v>
      </c>
      <c r="EM39" s="44">
        <v>124</v>
      </c>
      <c r="EN39" s="44">
        <v>0</v>
      </c>
      <c r="EO39" s="44">
        <v>1</v>
      </c>
      <c r="EP39" s="44">
        <v>189</v>
      </c>
      <c r="EQ39" s="44">
        <v>70</v>
      </c>
      <c r="ER39" s="44">
        <v>0</v>
      </c>
      <c r="ES39" s="44">
        <v>0</v>
      </c>
      <c r="ET39" s="44">
        <v>238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0.76020546093538799</v>
      </c>
      <c r="FO39" s="19">
        <f t="shared" si="8"/>
        <v>0.61746417950797516</v>
      </c>
      <c r="FP39" s="27">
        <f t="shared" si="9"/>
        <v>0.11868072452014058</v>
      </c>
      <c r="FQ39" s="16">
        <f t="shared" si="12"/>
        <v>0.85278718817369881</v>
      </c>
      <c r="FR39" s="17">
        <f t="shared" si="13"/>
        <v>0.75632804589942626</v>
      </c>
      <c r="FS39" s="16">
        <f t="shared" si="15"/>
        <v>1.075</v>
      </c>
      <c r="FT39" s="16">
        <f t="shared" si="14"/>
        <v>0.58689839572192515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5.75" x14ac:dyDescent="0.25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v>10780</v>
      </c>
      <c r="G40" s="30">
        <v>9742</v>
      </c>
      <c r="H40" s="31">
        <v>120</v>
      </c>
      <c r="I40" s="31">
        <v>3126</v>
      </c>
      <c r="J40" s="30">
        <f t="shared" si="4"/>
        <v>10370</v>
      </c>
      <c r="K40" s="35">
        <f t="shared" si="5"/>
        <v>8438</v>
      </c>
      <c r="L40" s="30">
        <v>119</v>
      </c>
      <c r="M40" s="36">
        <f t="shared" si="6"/>
        <v>2896</v>
      </c>
      <c r="N40" s="44">
        <v>188</v>
      </c>
      <c r="O40" s="44">
        <v>180</v>
      </c>
      <c r="P40" s="44">
        <v>0</v>
      </c>
      <c r="Q40" s="44">
        <v>172</v>
      </c>
      <c r="R40" s="44">
        <v>228</v>
      </c>
      <c r="S40" s="44">
        <v>226</v>
      </c>
      <c r="T40" s="44">
        <v>0</v>
      </c>
      <c r="U40" s="44">
        <v>212</v>
      </c>
      <c r="V40" s="44">
        <v>512</v>
      </c>
      <c r="W40" s="44">
        <v>474</v>
      </c>
      <c r="X40" s="44">
        <v>0</v>
      </c>
      <c r="Y40" s="44">
        <v>388</v>
      </c>
      <c r="Z40" s="44">
        <v>881</v>
      </c>
      <c r="AA40" s="44">
        <v>888</v>
      </c>
      <c r="AB40" s="44">
        <v>0</v>
      </c>
      <c r="AC40" s="44">
        <v>635</v>
      </c>
      <c r="AD40" s="44">
        <v>386</v>
      </c>
      <c r="AE40" s="44">
        <v>402</v>
      </c>
      <c r="AF40" s="44">
        <v>2</v>
      </c>
      <c r="AG40" s="44">
        <v>215</v>
      </c>
      <c r="AH40" s="44">
        <v>517</v>
      </c>
      <c r="AI40" s="44">
        <v>529</v>
      </c>
      <c r="AJ40" s="44">
        <v>7</v>
      </c>
      <c r="AK40" s="44">
        <v>196</v>
      </c>
      <c r="AL40" s="44">
        <v>585</v>
      </c>
      <c r="AM40" s="44">
        <v>565</v>
      </c>
      <c r="AN40" s="44">
        <v>14</v>
      </c>
      <c r="AO40" s="44">
        <v>94</v>
      </c>
      <c r="AP40" s="44">
        <v>572</v>
      </c>
      <c r="AQ40" s="44">
        <v>541</v>
      </c>
      <c r="AR40" s="44">
        <v>96</v>
      </c>
      <c r="AS40" s="44">
        <v>111</v>
      </c>
      <c r="AT40" s="44">
        <v>649</v>
      </c>
      <c r="AU40" s="44">
        <v>553</v>
      </c>
      <c r="AV40" s="44">
        <v>0</v>
      </c>
      <c r="AW40" s="44">
        <v>29</v>
      </c>
      <c r="AX40" s="44">
        <v>618</v>
      </c>
      <c r="AY40" s="44">
        <v>568</v>
      </c>
      <c r="AZ40" s="44">
        <v>3</v>
      </c>
      <c r="BA40" s="44">
        <v>41</v>
      </c>
      <c r="BB40" s="44">
        <v>272</v>
      </c>
      <c r="BC40" s="44">
        <v>256</v>
      </c>
      <c r="BD40" s="44">
        <v>0</v>
      </c>
      <c r="BE40" s="44">
        <v>225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36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5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361</v>
      </c>
      <c r="CZ40" s="44">
        <v>0</v>
      </c>
      <c r="DA40" s="44">
        <v>362</v>
      </c>
      <c r="DB40" s="44">
        <v>191</v>
      </c>
      <c r="DC40" s="44">
        <v>129</v>
      </c>
      <c r="DD40" s="44">
        <v>0</v>
      </c>
      <c r="DE40" s="44">
        <v>64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46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28</v>
      </c>
      <c r="DZ40" s="44">
        <v>0</v>
      </c>
      <c r="EA40" s="44">
        <v>0</v>
      </c>
      <c r="EB40" s="44">
        <v>0</v>
      </c>
      <c r="EC40" s="44">
        <v>0</v>
      </c>
      <c r="ED40" s="44">
        <v>712</v>
      </c>
      <c r="EE40" s="44">
        <v>623</v>
      </c>
      <c r="EF40" s="44">
        <v>2</v>
      </c>
      <c r="EG40" s="44">
        <v>13</v>
      </c>
      <c r="EH40" s="44">
        <v>772</v>
      </c>
      <c r="EI40" s="44">
        <v>651</v>
      </c>
      <c r="EJ40" s="44">
        <v>0</v>
      </c>
      <c r="EK40" s="44">
        <v>10</v>
      </c>
      <c r="EL40" s="44">
        <v>440</v>
      </c>
      <c r="EM40" s="44">
        <v>293</v>
      </c>
      <c r="EN40" s="44">
        <v>0</v>
      </c>
      <c r="EO40" s="44">
        <v>1</v>
      </c>
      <c r="EP40" s="44">
        <v>590</v>
      </c>
      <c r="EQ40" s="44">
        <v>485</v>
      </c>
      <c r="ER40" s="44">
        <v>0</v>
      </c>
      <c r="ES40" s="44">
        <v>0</v>
      </c>
      <c r="ET40" s="44">
        <v>581</v>
      </c>
      <c r="EU40" s="44">
        <v>432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458</v>
      </c>
      <c r="FG40" s="44">
        <v>0</v>
      </c>
      <c r="FH40" s="44">
        <v>0</v>
      </c>
      <c r="FI40" s="44">
        <v>0</v>
      </c>
      <c r="FJ40" s="44">
        <v>243</v>
      </c>
      <c r="FK40" s="44">
        <v>0</v>
      </c>
      <c r="FL40" s="44">
        <v>0</v>
      </c>
      <c r="FM40" s="44">
        <v>0</v>
      </c>
      <c r="FN40" s="18">
        <f t="shared" si="11"/>
        <v>0.82897336600015803</v>
      </c>
      <c r="FO40" s="19">
        <f t="shared" si="8"/>
        <v>0.67628230459179639</v>
      </c>
      <c r="FP40" s="27">
        <f t="shared" si="9"/>
        <v>0.22887852683158144</v>
      </c>
      <c r="FQ40" s="16">
        <f t="shared" si="12"/>
        <v>0.96196660482374763</v>
      </c>
      <c r="FR40" s="17">
        <f t="shared" si="13"/>
        <v>0.86614658181071646</v>
      </c>
      <c r="FS40" s="16">
        <f t="shared" si="15"/>
        <v>0.9916666666666667</v>
      </c>
      <c r="FT40" s="16">
        <f t="shared" si="14"/>
        <v>0.92642354446577091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5.75" x14ac:dyDescent="0.25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v>14576.946400000001</v>
      </c>
      <c r="G41" s="38">
        <v>12483</v>
      </c>
      <c r="H41" s="38">
        <v>165</v>
      </c>
      <c r="I41" s="38">
        <f>570+2790</f>
        <v>3360</v>
      </c>
      <c r="J41" s="30">
        <f t="shared" si="4"/>
        <v>12659</v>
      </c>
      <c r="K41" s="35">
        <f t="shared" si="5"/>
        <v>10527</v>
      </c>
      <c r="L41" s="30">
        <v>165</v>
      </c>
      <c r="M41" s="36">
        <f t="shared" si="6"/>
        <v>3705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200</v>
      </c>
      <c r="V41" s="44">
        <v>542</v>
      </c>
      <c r="W41" s="44">
        <v>503</v>
      </c>
      <c r="X41" s="44">
        <v>15</v>
      </c>
      <c r="Y41" s="44">
        <v>402</v>
      </c>
      <c r="Z41" s="44">
        <v>1050</v>
      </c>
      <c r="AA41" s="44">
        <v>861</v>
      </c>
      <c r="AB41" s="44">
        <v>0</v>
      </c>
      <c r="AC41" s="44">
        <v>734</v>
      </c>
      <c r="AD41" s="44">
        <v>495</v>
      </c>
      <c r="AE41" s="44">
        <v>517</v>
      </c>
      <c r="AF41" s="44">
        <v>10</v>
      </c>
      <c r="AG41" s="44">
        <v>392</v>
      </c>
      <c r="AH41" s="44">
        <v>532</v>
      </c>
      <c r="AI41" s="44">
        <v>553</v>
      </c>
      <c r="AJ41" s="44">
        <v>12</v>
      </c>
      <c r="AK41" s="44">
        <v>383</v>
      </c>
      <c r="AL41" s="44">
        <v>571</v>
      </c>
      <c r="AM41" s="44">
        <v>541</v>
      </c>
      <c r="AN41" s="44">
        <v>83</v>
      </c>
      <c r="AO41" s="44">
        <v>310</v>
      </c>
      <c r="AP41" s="44">
        <v>698</v>
      </c>
      <c r="AQ41" s="44">
        <v>760</v>
      </c>
      <c r="AR41" s="44">
        <v>45</v>
      </c>
      <c r="AS41" s="44">
        <v>294</v>
      </c>
      <c r="AT41" s="44">
        <v>807</v>
      </c>
      <c r="AU41" s="44">
        <v>733</v>
      </c>
      <c r="AV41" s="44">
        <v>0</v>
      </c>
      <c r="AW41" s="44">
        <v>197</v>
      </c>
      <c r="AX41" s="44">
        <v>748</v>
      </c>
      <c r="AY41" s="44">
        <v>705</v>
      </c>
      <c r="AZ41" s="44">
        <v>0</v>
      </c>
      <c r="BA41" s="44">
        <v>176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83</v>
      </c>
      <c r="CJ41" s="44">
        <v>0</v>
      </c>
      <c r="CK41" s="44">
        <v>6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14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885</v>
      </c>
      <c r="EE41" s="44">
        <v>853</v>
      </c>
      <c r="EF41" s="44">
        <v>0</v>
      </c>
      <c r="EG41" s="44">
        <v>133</v>
      </c>
      <c r="EH41" s="44">
        <v>1081</v>
      </c>
      <c r="EI41" s="44">
        <v>954</v>
      </c>
      <c r="EJ41" s="44">
        <v>0</v>
      </c>
      <c r="EK41" s="44">
        <v>126</v>
      </c>
      <c r="EL41" s="44">
        <v>440</v>
      </c>
      <c r="EM41" s="44">
        <v>397</v>
      </c>
      <c r="EN41" s="44">
        <v>0</v>
      </c>
      <c r="EO41" s="44">
        <v>23</v>
      </c>
      <c r="EP41" s="44">
        <v>865</v>
      </c>
      <c r="EQ41" s="44">
        <v>651</v>
      </c>
      <c r="ER41" s="44">
        <v>0</v>
      </c>
      <c r="ES41" s="44">
        <v>6</v>
      </c>
      <c r="ET41" s="44">
        <v>840</v>
      </c>
      <c r="EU41" s="44">
        <v>538</v>
      </c>
      <c r="EV41" s="44">
        <v>0</v>
      </c>
      <c r="EW41" s="44">
        <v>0</v>
      </c>
      <c r="EX41" s="44">
        <v>25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349</v>
      </c>
      <c r="FG41" s="44">
        <v>0</v>
      </c>
      <c r="FH41" s="44">
        <v>0</v>
      </c>
      <c r="FI41" s="44">
        <v>0</v>
      </c>
      <c r="FJ41" s="44">
        <v>358</v>
      </c>
      <c r="FK41" s="44">
        <v>0</v>
      </c>
      <c r="FL41" s="44">
        <v>0</v>
      </c>
      <c r="FM41" s="44">
        <v>0</v>
      </c>
      <c r="FN41" s="18">
        <f t="shared" si="11"/>
        <v>0.74251635689884776</v>
      </c>
      <c r="FO41" s="19">
        <f t="shared" si="8"/>
        <v>0.61907243355914543</v>
      </c>
      <c r="FP41" s="27">
        <f t="shared" si="9"/>
        <v>0.21452145214521451</v>
      </c>
      <c r="FQ41" s="16">
        <f t="shared" si="12"/>
        <v>0.86842605115156346</v>
      </c>
      <c r="FR41" s="17">
        <f t="shared" si="13"/>
        <v>0.8433068973804374</v>
      </c>
      <c r="FS41" s="16">
        <f t="shared" si="15"/>
        <v>1</v>
      </c>
      <c r="FT41" s="16">
        <f t="shared" si="14"/>
        <v>1.1026785714285714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5.75" x14ac:dyDescent="0.25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v>9808</v>
      </c>
      <c r="G42" s="30">
        <v>9012</v>
      </c>
      <c r="H42" s="31">
        <v>125</v>
      </c>
      <c r="I42" s="31">
        <f>360+2945+270</f>
        <v>3575</v>
      </c>
      <c r="J42" s="30">
        <f t="shared" si="4"/>
        <v>9610</v>
      </c>
      <c r="K42" s="35">
        <f t="shared" si="5"/>
        <v>8600</v>
      </c>
      <c r="L42" s="30">
        <v>138</v>
      </c>
      <c r="M42" s="36">
        <f t="shared" si="6"/>
        <v>3405</v>
      </c>
      <c r="N42" s="44">
        <v>192</v>
      </c>
      <c r="O42" s="44">
        <v>209</v>
      </c>
      <c r="P42" s="44">
        <v>0</v>
      </c>
      <c r="Q42" s="44">
        <v>164</v>
      </c>
      <c r="R42" s="44">
        <v>328</v>
      </c>
      <c r="S42" s="44">
        <v>327</v>
      </c>
      <c r="T42" s="44">
        <v>0</v>
      </c>
      <c r="U42" s="44">
        <v>328</v>
      </c>
      <c r="V42" s="44">
        <v>616</v>
      </c>
      <c r="W42" s="44">
        <v>598</v>
      </c>
      <c r="X42" s="44">
        <v>1</v>
      </c>
      <c r="Y42" s="44">
        <v>443</v>
      </c>
      <c r="Z42" s="44">
        <v>907</v>
      </c>
      <c r="AA42" s="44">
        <v>880</v>
      </c>
      <c r="AB42" s="44">
        <v>1</v>
      </c>
      <c r="AC42" s="44">
        <v>601</v>
      </c>
      <c r="AD42" s="44">
        <v>276</v>
      </c>
      <c r="AE42" s="44">
        <v>265</v>
      </c>
      <c r="AF42" s="44">
        <v>6</v>
      </c>
      <c r="AG42" s="44">
        <v>156</v>
      </c>
      <c r="AH42" s="44">
        <v>374</v>
      </c>
      <c r="AI42" s="44">
        <v>376</v>
      </c>
      <c r="AJ42" s="44">
        <v>4</v>
      </c>
      <c r="AK42" s="44">
        <v>139</v>
      </c>
      <c r="AL42" s="44">
        <v>522</v>
      </c>
      <c r="AM42" s="44">
        <v>489</v>
      </c>
      <c r="AN42" s="44">
        <v>16</v>
      </c>
      <c r="AO42" s="44">
        <v>87</v>
      </c>
      <c r="AP42" s="44">
        <v>633</v>
      </c>
      <c r="AQ42" s="44">
        <v>555</v>
      </c>
      <c r="AR42" s="44">
        <v>42</v>
      </c>
      <c r="AS42" s="44">
        <v>75</v>
      </c>
      <c r="AT42" s="44">
        <v>569</v>
      </c>
      <c r="AU42" s="44">
        <v>534</v>
      </c>
      <c r="AV42" s="44">
        <v>68</v>
      </c>
      <c r="AW42" s="44">
        <v>71</v>
      </c>
      <c r="AX42" s="44">
        <v>626</v>
      </c>
      <c r="AY42" s="44">
        <v>578</v>
      </c>
      <c r="AZ42" s="44">
        <v>0</v>
      </c>
      <c r="BA42" s="44">
        <v>26</v>
      </c>
      <c r="BB42" s="44">
        <v>180</v>
      </c>
      <c r="BC42" s="44">
        <v>184</v>
      </c>
      <c r="BD42" s="44">
        <v>0</v>
      </c>
      <c r="BE42" s="44">
        <v>145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78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914</v>
      </c>
      <c r="DB42" s="44">
        <v>233</v>
      </c>
      <c r="DC42" s="44">
        <v>193</v>
      </c>
      <c r="DD42" s="44">
        <v>0</v>
      </c>
      <c r="DE42" s="44">
        <v>75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1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0</v>
      </c>
      <c r="DV42" s="44">
        <v>31</v>
      </c>
      <c r="DW42" s="44">
        <v>39</v>
      </c>
      <c r="DX42" s="44">
        <v>0</v>
      </c>
      <c r="DY42" s="44">
        <v>13</v>
      </c>
      <c r="DZ42" s="44">
        <v>0</v>
      </c>
      <c r="EA42" s="44">
        <v>0</v>
      </c>
      <c r="EB42" s="44">
        <v>0</v>
      </c>
      <c r="EC42" s="44">
        <v>0</v>
      </c>
      <c r="ED42" s="44">
        <v>641</v>
      </c>
      <c r="EE42" s="44">
        <v>574</v>
      </c>
      <c r="EF42" s="44">
        <v>0</v>
      </c>
      <c r="EG42" s="44">
        <v>29</v>
      </c>
      <c r="EH42" s="44">
        <v>691</v>
      </c>
      <c r="EI42" s="44">
        <v>626</v>
      </c>
      <c r="EJ42" s="44">
        <v>0</v>
      </c>
      <c r="EK42" s="44">
        <v>16</v>
      </c>
      <c r="EL42" s="44">
        <v>307</v>
      </c>
      <c r="EM42" s="44">
        <v>248</v>
      </c>
      <c r="EN42" s="44">
        <v>0</v>
      </c>
      <c r="EO42" s="44">
        <v>2</v>
      </c>
      <c r="EP42" s="44">
        <v>401</v>
      </c>
      <c r="EQ42" s="44">
        <v>397</v>
      </c>
      <c r="ER42" s="44">
        <v>0</v>
      </c>
      <c r="ES42" s="44">
        <v>0</v>
      </c>
      <c r="ET42" s="44">
        <v>435</v>
      </c>
      <c r="EU42" s="44">
        <v>394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106</v>
      </c>
      <c r="FG42" s="44">
        <v>0</v>
      </c>
      <c r="FH42" s="44">
        <v>0</v>
      </c>
      <c r="FI42" s="44">
        <v>0</v>
      </c>
      <c r="FJ42" s="44">
        <v>135</v>
      </c>
      <c r="FK42" s="44">
        <v>0</v>
      </c>
      <c r="FL42" s="44">
        <v>0</v>
      </c>
      <c r="FM42" s="44">
        <v>0</v>
      </c>
      <c r="FN42" s="18">
        <f t="shared" si="11"/>
        <v>0.85900599224532959</v>
      </c>
      <c r="FO42" s="19">
        <f t="shared" si="8"/>
        <v>0.77000352485019385</v>
      </c>
      <c r="FP42" s="27">
        <f t="shared" si="9"/>
        <v>0.30005287275290798</v>
      </c>
      <c r="FQ42" s="16">
        <f t="shared" si="12"/>
        <v>0.97981239804241438</v>
      </c>
      <c r="FR42" s="17">
        <f t="shared" si="13"/>
        <v>0.95428317798490903</v>
      </c>
      <c r="FS42" s="16">
        <f t="shared" si="15"/>
        <v>1.1040000000000001</v>
      </c>
      <c r="FT42" s="16">
        <f t="shared" si="14"/>
        <v>0.95244755244755241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5.75" x14ac:dyDescent="0.25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v>12886</v>
      </c>
      <c r="G43" s="38">
        <f>300+11153+318</f>
        <v>11771</v>
      </c>
      <c r="H43" s="38">
        <v>135</v>
      </c>
      <c r="I43" s="38">
        <f>240+1754+372+490</f>
        <v>2856</v>
      </c>
      <c r="J43" s="30">
        <f t="shared" si="4"/>
        <v>11633</v>
      </c>
      <c r="K43" s="35">
        <f t="shared" si="5"/>
        <v>9607</v>
      </c>
      <c r="L43" s="30">
        <v>135</v>
      </c>
      <c r="M43" s="36">
        <f t="shared" si="6"/>
        <v>2690</v>
      </c>
      <c r="N43" s="44">
        <v>247</v>
      </c>
      <c r="O43" s="44">
        <v>241</v>
      </c>
      <c r="P43" s="44">
        <v>4</v>
      </c>
      <c r="Q43" s="44">
        <v>171</v>
      </c>
      <c r="R43" s="44">
        <v>212</v>
      </c>
      <c r="S43" s="44">
        <v>211</v>
      </c>
      <c r="T43" s="44">
        <v>0</v>
      </c>
      <c r="U43" s="44">
        <v>183</v>
      </c>
      <c r="V43" s="44">
        <v>461</v>
      </c>
      <c r="W43" s="44">
        <v>456</v>
      </c>
      <c r="X43" s="44">
        <v>0</v>
      </c>
      <c r="Y43" s="44">
        <v>324</v>
      </c>
      <c r="Z43" s="44">
        <v>823</v>
      </c>
      <c r="AA43" s="44">
        <v>801</v>
      </c>
      <c r="AB43" s="44">
        <v>1</v>
      </c>
      <c r="AC43" s="44">
        <v>553</v>
      </c>
      <c r="AD43" s="44">
        <v>482</v>
      </c>
      <c r="AE43" s="44">
        <v>445</v>
      </c>
      <c r="AF43" s="44">
        <v>3</v>
      </c>
      <c r="AG43" s="44">
        <v>194</v>
      </c>
      <c r="AH43" s="44">
        <v>631</v>
      </c>
      <c r="AI43" s="44">
        <v>577</v>
      </c>
      <c r="AJ43" s="44">
        <v>18</v>
      </c>
      <c r="AK43" s="44">
        <v>198</v>
      </c>
      <c r="AL43" s="44">
        <v>727</v>
      </c>
      <c r="AM43" s="44">
        <v>614</v>
      </c>
      <c r="AN43" s="44">
        <v>20</v>
      </c>
      <c r="AO43" s="44">
        <v>187</v>
      </c>
      <c r="AP43" s="44">
        <v>800</v>
      </c>
      <c r="AQ43" s="44">
        <v>695</v>
      </c>
      <c r="AR43" s="44">
        <v>30</v>
      </c>
      <c r="AS43" s="44">
        <v>191</v>
      </c>
      <c r="AT43" s="44">
        <v>870</v>
      </c>
      <c r="AU43" s="44">
        <v>737</v>
      </c>
      <c r="AV43" s="44">
        <v>5</v>
      </c>
      <c r="AW43" s="44">
        <v>101</v>
      </c>
      <c r="AX43" s="44">
        <v>847</v>
      </c>
      <c r="AY43" s="44">
        <v>764</v>
      </c>
      <c r="AZ43" s="44">
        <v>0</v>
      </c>
      <c r="BA43" s="44">
        <v>108</v>
      </c>
      <c r="BB43" s="44">
        <v>288</v>
      </c>
      <c r="BC43" s="44">
        <v>276</v>
      </c>
      <c r="BD43" s="44">
        <v>1</v>
      </c>
      <c r="BE43" s="44">
        <v>129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25</v>
      </c>
      <c r="CD43" s="44">
        <v>21</v>
      </c>
      <c r="CE43" s="44">
        <v>19</v>
      </c>
      <c r="CF43" s="44">
        <v>0</v>
      </c>
      <c r="CG43" s="44">
        <v>0</v>
      </c>
      <c r="CH43" s="44">
        <v>152</v>
      </c>
      <c r="CI43" s="44">
        <v>135</v>
      </c>
      <c r="CJ43" s="44">
        <v>0</v>
      </c>
      <c r="CK43" s="44">
        <v>15</v>
      </c>
      <c r="CL43" s="44">
        <v>22</v>
      </c>
      <c r="CM43" s="44">
        <v>21</v>
      </c>
      <c r="CN43" s="44">
        <v>0</v>
      </c>
      <c r="CO43" s="44">
        <v>4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163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6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4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925</v>
      </c>
      <c r="EE43" s="44">
        <v>730</v>
      </c>
      <c r="EF43" s="44">
        <v>0</v>
      </c>
      <c r="EG43" s="44">
        <v>34</v>
      </c>
      <c r="EH43" s="44">
        <v>1035</v>
      </c>
      <c r="EI43" s="44">
        <v>820</v>
      </c>
      <c r="EJ43" s="44">
        <v>0</v>
      </c>
      <c r="EK43" s="44">
        <v>56</v>
      </c>
      <c r="EL43" s="44">
        <v>461</v>
      </c>
      <c r="EM43" s="44">
        <v>368</v>
      </c>
      <c r="EN43" s="44">
        <v>0</v>
      </c>
      <c r="EO43" s="44">
        <v>36</v>
      </c>
      <c r="EP43" s="44">
        <v>742</v>
      </c>
      <c r="EQ43" s="44">
        <v>596</v>
      </c>
      <c r="ER43" s="44">
        <v>0</v>
      </c>
      <c r="ES43" s="44">
        <v>0</v>
      </c>
      <c r="ET43" s="44">
        <v>822</v>
      </c>
      <c r="EU43" s="44">
        <v>615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314</v>
      </c>
      <c r="FG43" s="44">
        <v>0</v>
      </c>
      <c r="FH43" s="44">
        <v>0</v>
      </c>
      <c r="FI43" s="44">
        <v>0</v>
      </c>
      <c r="FJ43" s="44">
        <v>195</v>
      </c>
      <c r="FK43" s="44">
        <v>0</v>
      </c>
      <c r="FL43" s="44">
        <v>0</v>
      </c>
      <c r="FM43" s="44">
        <v>0</v>
      </c>
      <c r="FN43" s="18">
        <f t="shared" si="11"/>
        <v>0.77548599670510709</v>
      </c>
      <c r="FO43" s="19">
        <f t="shared" si="8"/>
        <v>0.64197693574958814</v>
      </c>
      <c r="FP43" s="27">
        <f t="shared" si="9"/>
        <v>0.17726523887973641</v>
      </c>
      <c r="FQ43" s="16">
        <f t="shared" si="12"/>
        <v>0.90276268818873195</v>
      </c>
      <c r="FR43" s="17">
        <f t="shared" si="13"/>
        <v>0.8161583552799252</v>
      </c>
      <c r="FS43" s="16">
        <f t="shared" si="15"/>
        <v>1</v>
      </c>
      <c r="FT43" s="16">
        <f t="shared" si="14"/>
        <v>0.9418767507002801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5.75" x14ac:dyDescent="0.25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v>6636</v>
      </c>
      <c r="G44" s="38">
        <v>6079</v>
      </c>
      <c r="H44" s="38">
        <v>75</v>
      </c>
      <c r="I44" s="38">
        <f>230+1213</f>
        <v>1443</v>
      </c>
      <c r="J44" s="30">
        <f t="shared" si="4"/>
        <v>6595</v>
      </c>
      <c r="K44" s="35">
        <f t="shared" si="5"/>
        <v>5753</v>
      </c>
      <c r="L44" s="30">
        <v>75</v>
      </c>
      <c r="M44" s="36">
        <f t="shared" si="6"/>
        <v>1414</v>
      </c>
      <c r="N44" s="44">
        <v>168</v>
      </c>
      <c r="O44" s="44">
        <v>174</v>
      </c>
      <c r="P44" s="44">
        <v>0</v>
      </c>
      <c r="Q44" s="44">
        <v>92</v>
      </c>
      <c r="R44" s="44">
        <v>145</v>
      </c>
      <c r="S44" s="44">
        <v>138</v>
      </c>
      <c r="T44" s="44">
        <v>0</v>
      </c>
      <c r="U44" s="44">
        <v>130</v>
      </c>
      <c r="V44" s="44">
        <v>299</v>
      </c>
      <c r="W44" s="44">
        <v>303</v>
      </c>
      <c r="X44" s="44">
        <v>1</v>
      </c>
      <c r="Y44" s="44">
        <v>284</v>
      </c>
      <c r="Z44" s="44">
        <v>539</v>
      </c>
      <c r="AA44" s="44">
        <v>534</v>
      </c>
      <c r="AB44" s="44">
        <v>0</v>
      </c>
      <c r="AC44" s="44">
        <v>380</v>
      </c>
      <c r="AD44" s="44">
        <v>189</v>
      </c>
      <c r="AE44" s="44">
        <v>219</v>
      </c>
      <c r="AF44" s="44">
        <v>2</v>
      </c>
      <c r="AG44" s="44">
        <v>127</v>
      </c>
      <c r="AH44" s="44">
        <v>255</v>
      </c>
      <c r="AI44" s="44">
        <v>269</v>
      </c>
      <c r="AJ44" s="44">
        <v>4</v>
      </c>
      <c r="AK44" s="44">
        <v>126</v>
      </c>
      <c r="AL44" s="44">
        <v>332</v>
      </c>
      <c r="AM44" s="44">
        <v>277</v>
      </c>
      <c r="AN44" s="44">
        <v>15</v>
      </c>
      <c r="AO44" s="44">
        <v>122</v>
      </c>
      <c r="AP44" s="44">
        <v>324</v>
      </c>
      <c r="AQ44" s="44">
        <v>309</v>
      </c>
      <c r="AR44" s="44">
        <v>45</v>
      </c>
      <c r="AS44" s="44">
        <v>89</v>
      </c>
      <c r="AT44" s="44">
        <v>450</v>
      </c>
      <c r="AU44" s="44">
        <v>362</v>
      </c>
      <c r="AV44" s="44">
        <v>3</v>
      </c>
      <c r="AW44" s="44">
        <v>43</v>
      </c>
      <c r="AX44" s="44">
        <v>497</v>
      </c>
      <c r="AY44" s="44">
        <v>423</v>
      </c>
      <c r="AZ44" s="44">
        <v>4</v>
      </c>
      <c r="BA44" s="44">
        <v>5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465</v>
      </c>
      <c r="EE44" s="44">
        <v>456</v>
      </c>
      <c r="EF44" s="44">
        <v>0</v>
      </c>
      <c r="EG44" s="44">
        <v>2</v>
      </c>
      <c r="EH44" s="44">
        <v>536</v>
      </c>
      <c r="EI44" s="44">
        <v>511</v>
      </c>
      <c r="EJ44" s="44">
        <v>0</v>
      </c>
      <c r="EK44" s="44">
        <v>1</v>
      </c>
      <c r="EL44" s="44">
        <v>213</v>
      </c>
      <c r="EM44" s="44">
        <v>206</v>
      </c>
      <c r="EN44" s="44">
        <v>0</v>
      </c>
      <c r="EO44" s="44">
        <v>0</v>
      </c>
      <c r="EP44" s="44">
        <v>369</v>
      </c>
      <c r="EQ44" s="44">
        <v>317</v>
      </c>
      <c r="ER44" s="44">
        <v>0</v>
      </c>
      <c r="ES44" s="44">
        <v>0</v>
      </c>
      <c r="ET44" s="44">
        <v>386</v>
      </c>
      <c r="EU44" s="44">
        <v>301</v>
      </c>
      <c r="EV44" s="44">
        <v>0</v>
      </c>
      <c r="EW44" s="44">
        <v>0</v>
      </c>
      <c r="EX44" s="44">
        <v>7</v>
      </c>
      <c r="EY44" s="44">
        <v>0</v>
      </c>
      <c r="EZ44" s="44">
        <v>0</v>
      </c>
      <c r="FA44" s="44">
        <v>0</v>
      </c>
      <c r="FB44" s="44">
        <v>14</v>
      </c>
      <c r="FC44" s="44">
        <v>0</v>
      </c>
      <c r="FD44" s="44">
        <v>0</v>
      </c>
      <c r="FE44" s="44">
        <v>0</v>
      </c>
      <c r="FF44" s="44">
        <v>290</v>
      </c>
      <c r="FG44" s="44">
        <v>0</v>
      </c>
      <c r="FH44" s="44">
        <v>0</v>
      </c>
      <c r="FI44" s="44">
        <v>0</v>
      </c>
      <c r="FJ44" s="44">
        <v>168</v>
      </c>
      <c r="FK44" s="44">
        <v>0</v>
      </c>
      <c r="FL44" s="44">
        <v>0</v>
      </c>
      <c r="FM44" s="44">
        <v>0</v>
      </c>
      <c r="FN44" s="18">
        <f t="shared" si="11"/>
        <v>0.8731509359863856</v>
      </c>
      <c r="FO44" s="19">
        <f t="shared" si="8"/>
        <v>0.76292708469694981</v>
      </c>
      <c r="FP44" s="27">
        <f t="shared" si="9"/>
        <v>0.18510276214164156</v>
      </c>
      <c r="FQ44" s="16">
        <f t="shared" si="12"/>
        <v>0.99382157926461723</v>
      </c>
      <c r="FR44" s="17">
        <f t="shared" si="13"/>
        <v>0.94637275867741399</v>
      </c>
      <c r="FS44" s="16">
        <f t="shared" si="15"/>
        <v>1</v>
      </c>
      <c r="FT44" s="16">
        <f t="shared" si="14"/>
        <v>0.97990297990297992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5.75" x14ac:dyDescent="0.25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v>15482</v>
      </c>
      <c r="G45" s="30">
        <v>14148</v>
      </c>
      <c r="H45" s="31">
        <v>175</v>
      </c>
      <c r="I45" s="31">
        <f>610+3681</f>
        <v>4291</v>
      </c>
      <c r="J45" s="30">
        <f t="shared" si="4"/>
        <v>13485</v>
      </c>
      <c r="K45" s="35">
        <f t="shared" si="5"/>
        <v>11224</v>
      </c>
      <c r="L45" s="30">
        <v>175</v>
      </c>
      <c r="M45" s="36">
        <f t="shared" si="6"/>
        <v>3665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330</v>
      </c>
      <c r="T45" s="44">
        <v>2</v>
      </c>
      <c r="U45" s="44">
        <v>273</v>
      </c>
      <c r="V45" s="44">
        <v>713</v>
      </c>
      <c r="W45" s="44">
        <v>649</v>
      </c>
      <c r="X45" s="44">
        <v>1</v>
      </c>
      <c r="Y45" s="44">
        <v>528</v>
      </c>
      <c r="Z45" s="44">
        <v>1258</v>
      </c>
      <c r="AA45" s="44">
        <v>1147</v>
      </c>
      <c r="AB45" s="44">
        <v>5</v>
      </c>
      <c r="AC45" s="44">
        <v>858</v>
      </c>
      <c r="AD45" s="44">
        <v>556</v>
      </c>
      <c r="AE45" s="44">
        <v>669</v>
      </c>
      <c r="AF45" s="44">
        <v>5</v>
      </c>
      <c r="AG45" s="44">
        <v>353</v>
      </c>
      <c r="AH45" s="44">
        <v>634</v>
      </c>
      <c r="AI45" s="44">
        <v>682</v>
      </c>
      <c r="AJ45" s="44">
        <v>10</v>
      </c>
      <c r="AK45" s="44">
        <v>319</v>
      </c>
      <c r="AL45" s="44">
        <v>719</v>
      </c>
      <c r="AM45" s="44">
        <v>715</v>
      </c>
      <c r="AN45" s="44">
        <v>23</v>
      </c>
      <c r="AO45" s="44">
        <v>243</v>
      </c>
      <c r="AP45" s="44">
        <v>788</v>
      </c>
      <c r="AQ45" s="44">
        <v>871</v>
      </c>
      <c r="AR45" s="44">
        <v>108</v>
      </c>
      <c r="AS45" s="44">
        <v>214</v>
      </c>
      <c r="AT45" s="44">
        <v>904</v>
      </c>
      <c r="AU45" s="44">
        <v>908</v>
      </c>
      <c r="AV45" s="44">
        <v>7</v>
      </c>
      <c r="AW45" s="44">
        <v>167</v>
      </c>
      <c r="AX45" s="44">
        <v>815</v>
      </c>
      <c r="AY45" s="44">
        <v>876</v>
      </c>
      <c r="AZ45" s="44">
        <v>1</v>
      </c>
      <c r="BA45" s="44">
        <v>136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133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890</v>
      </c>
      <c r="EE45" s="44">
        <v>789</v>
      </c>
      <c r="EF45" s="44">
        <v>3</v>
      </c>
      <c r="EG45" s="44">
        <v>100</v>
      </c>
      <c r="EH45" s="44">
        <v>982</v>
      </c>
      <c r="EI45" s="44">
        <v>880</v>
      </c>
      <c r="EJ45" s="44">
        <v>1</v>
      </c>
      <c r="EK45" s="44">
        <v>56</v>
      </c>
      <c r="EL45" s="44">
        <v>484</v>
      </c>
      <c r="EM45" s="44">
        <v>402</v>
      </c>
      <c r="EN45" s="44">
        <v>1</v>
      </c>
      <c r="EO45" s="44">
        <v>18</v>
      </c>
      <c r="EP45" s="44">
        <v>692</v>
      </c>
      <c r="EQ45" s="44">
        <v>708</v>
      </c>
      <c r="ER45" s="44">
        <v>0</v>
      </c>
      <c r="ES45" s="44">
        <v>0</v>
      </c>
      <c r="ET45" s="44">
        <v>595</v>
      </c>
      <c r="EU45" s="44">
        <v>625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361</v>
      </c>
      <c r="FG45" s="44">
        <v>0</v>
      </c>
      <c r="FH45" s="44">
        <v>0</v>
      </c>
      <c r="FI45" s="44">
        <v>0</v>
      </c>
      <c r="FJ45" s="44">
        <v>225</v>
      </c>
      <c r="FK45" s="44">
        <v>0</v>
      </c>
      <c r="FL45" s="44">
        <v>0</v>
      </c>
      <c r="FM45" s="44">
        <v>0</v>
      </c>
      <c r="FN45" s="18">
        <f t="shared" si="11"/>
        <v>0.73036411270919099</v>
      </c>
      <c r="FO45" s="19">
        <f t="shared" si="8"/>
        <v>0.60947441586911189</v>
      </c>
      <c r="FP45" s="27">
        <f t="shared" si="9"/>
        <v>0.19595786772175586</v>
      </c>
      <c r="FQ45" s="16">
        <f t="shared" si="12"/>
        <v>0.87101149722258109</v>
      </c>
      <c r="FR45" s="17">
        <f t="shared" si="13"/>
        <v>0.79332767882386201</v>
      </c>
      <c r="FS45" s="16">
        <f t="shared" si="15"/>
        <v>1</v>
      </c>
      <c r="FT45" s="16">
        <f t="shared" si="14"/>
        <v>0.85411326031228152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5.75" x14ac:dyDescent="0.25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v>7783</v>
      </c>
      <c r="G46" s="30">
        <v>7192</v>
      </c>
      <c r="H46" s="31">
        <v>95</v>
      </c>
      <c r="I46" s="38">
        <f>290+2528</f>
        <v>2818</v>
      </c>
      <c r="J46" s="30">
        <f t="shared" si="4"/>
        <v>7344</v>
      </c>
      <c r="K46" s="35">
        <f t="shared" si="5"/>
        <v>6655</v>
      </c>
      <c r="L46" s="30">
        <v>111</v>
      </c>
      <c r="M46" s="36">
        <f t="shared" si="6"/>
        <v>2243</v>
      </c>
      <c r="N46" s="44">
        <v>150</v>
      </c>
      <c r="O46" s="44">
        <v>154</v>
      </c>
      <c r="P46" s="44">
        <v>0</v>
      </c>
      <c r="Q46" s="44">
        <v>144</v>
      </c>
      <c r="R46" s="44">
        <v>226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664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387</v>
      </c>
      <c r="AI46" s="44">
        <v>367</v>
      </c>
      <c r="AJ46" s="44">
        <v>0</v>
      </c>
      <c r="AK46" s="44">
        <v>167</v>
      </c>
      <c r="AL46" s="44">
        <v>360</v>
      </c>
      <c r="AM46" s="44">
        <v>362</v>
      </c>
      <c r="AN46" s="44">
        <v>0</v>
      </c>
      <c r="AO46" s="44">
        <v>155</v>
      </c>
      <c r="AP46" s="44">
        <v>387</v>
      </c>
      <c r="AQ46" s="44">
        <v>366</v>
      </c>
      <c r="AR46" s="44">
        <v>50</v>
      </c>
      <c r="AS46" s="44">
        <v>232</v>
      </c>
      <c r="AT46" s="44">
        <v>552</v>
      </c>
      <c r="AU46" s="44">
        <v>517</v>
      </c>
      <c r="AV46" s="44">
        <v>61</v>
      </c>
      <c r="AW46" s="44">
        <v>75</v>
      </c>
      <c r="AX46" s="44">
        <v>402</v>
      </c>
      <c r="AY46" s="44">
        <v>361</v>
      </c>
      <c r="AZ46" s="44">
        <v>0</v>
      </c>
      <c r="BA46" s="44">
        <v>105</v>
      </c>
      <c r="BB46" s="44">
        <v>174</v>
      </c>
      <c r="BC46" s="44">
        <v>171</v>
      </c>
      <c r="BD46" s="44">
        <v>0</v>
      </c>
      <c r="BE46" s="44">
        <v>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30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94</v>
      </c>
      <c r="DB46" s="44">
        <v>74</v>
      </c>
      <c r="DC46" s="44">
        <v>63</v>
      </c>
      <c r="DD46" s="44">
        <v>0</v>
      </c>
      <c r="DE46" s="44">
        <v>40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30</v>
      </c>
      <c r="EH46" s="44">
        <v>449</v>
      </c>
      <c r="EI46" s="44">
        <v>592</v>
      </c>
      <c r="EJ46" s="44">
        <v>0</v>
      </c>
      <c r="EK46" s="44">
        <v>50</v>
      </c>
      <c r="EL46" s="44">
        <v>484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204</v>
      </c>
      <c r="FG46" s="44">
        <v>0</v>
      </c>
      <c r="FH46" s="44">
        <v>0</v>
      </c>
      <c r="FI46" s="44">
        <v>0</v>
      </c>
      <c r="FJ46" s="44">
        <v>139</v>
      </c>
      <c r="FK46" s="44">
        <v>0</v>
      </c>
      <c r="FL46" s="44">
        <v>0</v>
      </c>
      <c r="FM46" s="44">
        <v>0</v>
      </c>
      <c r="FN46" s="18">
        <f t="shared" si="11"/>
        <v>0.84629356340106709</v>
      </c>
      <c r="FO46" s="19">
        <f t="shared" si="8"/>
        <v>0.76807810194119652</v>
      </c>
      <c r="FP46" s="27">
        <f t="shared" si="9"/>
        <v>0.25462595073220567</v>
      </c>
      <c r="FQ46" s="16">
        <f t="shared" si="12"/>
        <v>0.94359501477579344</v>
      </c>
      <c r="FR46" s="17">
        <f t="shared" si="13"/>
        <v>0.92533370411568405</v>
      </c>
      <c r="FS46" s="16">
        <f t="shared" si="15"/>
        <v>1.168421052631579</v>
      </c>
      <c r="FT46" s="16">
        <f t="shared" si="14"/>
        <v>0.79595457771469125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5.75" x14ac:dyDescent="0.25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v>31432</v>
      </c>
      <c r="G47" s="30">
        <v>28940</v>
      </c>
      <c r="H47" s="31">
        <v>1000</v>
      </c>
      <c r="I47" s="38">
        <v>8884</v>
      </c>
      <c r="J47" s="30">
        <f t="shared" si="4"/>
        <v>30070</v>
      </c>
      <c r="K47" s="35">
        <f t="shared" si="5"/>
        <v>26902</v>
      </c>
      <c r="L47" s="30">
        <v>968</v>
      </c>
      <c r="M47" s="36">
        <f t="shared" si="6"/>
        <v>7450</v>
      </c>
      <c r="N47" s="44">
        <v>1035</v>
      </c>
      <c r="O47" s="44">
        <v>990</v>
      </c>
      <c r="P47" s="44">
        <v>2</v>
      </c>
      <c r="Q47" s="44">
        <v>725</v>
      </c>
      <c r="R47" s="44">
        <v>696</v>
      </c>
      <c r="S47" s="44">
        <v>671</v>
      </c>
      <c r="T47" s="44">
        <v>2</v>
      </c>
      <c r="U47" s="44">
        <v>570</v>
      </c>
      <c r="V47" s="44">
        <v>1406</v>
      </c>
      <c r="W47" s="44">
        <v>1464</v>
      </c>
      <c r="X47" s="44">
        <v>4</v>
      </c>
      <c r="Y47" s="44">
        <v>1156</v>
      </c>
      <c r="Z47" s="44">
        <v>2050</v>
      </c>
      <c r="AA47" s="44">
        <v>2238</v>
      </c>
      <c r="AB47" s="44">
        <v>7</v>
      </c>
      <c r="AC47" s="44">
        <v>1464</v>
      </c>
      <c r="AD47" s="44">
        <v>1073</v>
      </c>
      <c r="AE47" s="44">
        <v>1266</v>
      </c>
      <c r="AF47" s="44">
        <v>45</v>
      </c>
      <c r="AG47" s="44">
        <v>522</v>
      </c>
      <c r="AH47" s="44">
        <v>1734</v>
      </c>
      <c r="AI47" s="44">
        <v>1397</v>
      </c>
      <c r="AJ47" s="44">
        <v>122</v>
      </c>
      <c r="AK47" s="44">
        <v>493</v>
      </c>
      <c r="AL47" s="44">
        <v>1203</v>
      </c>
      <c r="AM47" s="44">
        <v>1174</v>
      </c>
      <c r="AN47" s="44">
        <v>590</v>
      </c>
      <c r="AO47" s="44">
        <v>559</v>
      </c>
      <c r="AP47" s="44">
        <v>1928</v>
      </c>
      <c r="AQ47" s="44">
        <v>1821</v>
      </c>
      <c r="AR47" s="44">
        <v>162</v>
      </c>
      <c r="AS47" s="44">
        <v>228</v>
      </c>
      <c r="AT47" s="44">
        <v>2162</v>
      </c>
      <c r="AU47" s="44">
        <v>2083</v>
      </c>
      <c r="AV47" s="44">
        <v>0</v>
      </c>
      <c r="AW47" s="44">
        <v>46</v>
      </c>
      <c r="AX47" s="44">
        <v>2103</v>
      </c>
      <c r="AY47" s="44">
        <v>2187</v>
      </c>
      <c r="AZ47" s="44">
        <v>5</v>
      </c>
      <c r="BA47" s="44">
        <v>29</v>
      </c>
      <c r="BB47" s="44">
        <v>641</v>
      </c>
      <c r="BC47" s="44">
        <v>536</v>
      </c>
      <c r="BD47" s="44">
        <v>8</v>
      </c>
      <c r="BE47" s="44">
        <v>504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3</v>
      </c>
      <c r="CH47" s="44">
        <v>367</v>
      </c>
      <c r="CI47" s="44">
        <v>233</v>
      </c>
      <c r="CJ47" s="44">
        <v>0</v>
      </c>
      <c r="CK47" s="44">
        <v>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778</v>
      </c>
      <c r="DB47" s="44">
        <v>181</v>
      </c>
      <c r="DC47" s="44">
        <v>175</v>
      </c>
      <c r="DD47" s="44">
        <v>0</v>
      </c>
      <c r="DE47" s="44">
        <v>64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225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2638</v>
      </c>
      <c r="EE47" s="44">
        <v>2334</v>
      </c>
      <c r="EF47" s="44">
        <v>0</v>
      </c>
      <c r="EG47" s="44">
        <v>16</v>
      </c>
      <c r="EH47" s="44">
        <v>2325</v>
      </c>
      <c r="EI47" s="44">
        <v>2465</v>
      </c>
      <c r="EJ47" s="44">
        <v>0</v>
      </c>
      <c r="EK47" s="44">
        <v>12</v>
      </c>
      <c r="EL47" s="44">
        <v>1156</v>
      </c>
      <c r="EM47" s="44">
        <v>985</v>
      </c>
      <c r="EN47" s="44">
        <v>0</v>
      </c>
      <c r="EO47" s="44">
        <v>1</v>
      </c>
      <c r="EP47" s="44">
        <v>1525</v>
      </c>
      <c r="EQ47" s="44">
        <v>1237</v>
      </c>
      <c r="ER47" s="44">
        <v>0</v>
      </c>
      <c r="ES47" s="44">
        <v>0</v>
      </c>
      <c r="ET47" s="44">
        <v>1517</v>
      </c>
      <c r="EU47" s="44">
        <v>1036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464</v>
      </c>
      <c r="FG47" s="44">
        <v>0</v>
      </c>
      <c r="FH47" s="44">
        <v>0</v>
      </c>
      <c r="FI47" s="44">
        <v>0</v>
      </c>
      <c r="FJ47" s="44">
        <v>420</v>
      </c>
      <c r="FK47" s="44">
        <v>0</v>
      </c>
      <c r="FL47" s="44">
        <v>0</v>
      </c>
      <c r="FM47" s="44">
        <v>0</v>
      </c>
      <c r="FN47" s="18">
        <f t="shared" si="11"/>
        <v>0.83158289572393096</v>
      </c>
      <c r="FO47" s="19">
        <f t="shared" si="8"/>
        <v>0.74670453327617614</v>
      </c>
      <c r="FP47" s="27">
        <f t="shared" si="9"/>
        <v>0.1996034722966456</v>
      </c>
      <c r="FQ47" s="16">
        <f t="shared" si="12"/>
        <v>0.95666836345125983</v>
      </c>
      <c r="FR47" s="17">
        <f t="shared" si="13"/>
        <v>0.92957843814789221</v>
      </c>
      <c r="FS47" s="16">
        <f t="shared" si="15"/>
        <v>0.96799999999999997</v>
      </c>
      <c r="FT47" s="16">
        <f t="shared" si="14"/>
        <v>0.83858622242233227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5.75" x14ac:dyDescent="0.25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v>22857.984799999998</v>
      </c>
      <c r="G48" s="30">
        <v>21605</v>
      </c>
      <c r="H48" s="31">
        <v>245</v>
      </c>
      <c r="I48" s="31">
        <v>5826</v>
      </c>
      <c r="J48" s="30">
        <f t="shared" si="4"/>
        <v>23183</v>
      </c>
      <c r="K48" s="35">
        <f t="shared" si="5"/>
        <v>19399</v>
      </c>
      <c r="L48" s="30">
        <v>245</v>
      </c>
      <c r="M48" s="36">
        <f t="shared" si="6"/>
        <v>6052</v>
      </c>
      <c r="N48" s="44">
        <v>765</v>
      </c>
      <c r="O48" s="44">
        <v>746</v>
      </c>
      <c r="P48" s="44">
        <v>0</v>
      </c>
      <c r="Q48" s="44">
        <v>555</v>
      </c>
      <c r="R48" s="44">
        <v>575</v>
      </c>
      <c r="S48" s="44">
        <v>555</v>
      </c>
      <c r="T48" s="44">
        <v>0</v>
      </c>
      <c r="U48" s="44">
        <v>461</v>
      </c>
      <c r="V48" s="44">
        <v>1165</v>
      </c>
      <c r="W48" s="44">
        <v>1118</v>
      </c>
      <c r="X48" s="44">
        <v>0</v>
      </c>
      <c r="Y48" s="44">
        <v>897</v>
      </c>
      <c r="Z48" s="44">
        <v>1986</v>
      </c>
      <c r="AA48" s="44">
        <v>1908</v>
      </c>
      <c r="AB48" s="44">
        <v>0</v>
      </c>
      <c r="AC48" s="44">
        <v>1293</v>
      </c>
      <c r="AD48" s="44">
        <v>858</v>
      </c>
      <c r="AE48" s="44">
        <v>804</v>
      </c>
      <c r="AF48" s="44">
        <v>12</v>
      </c>
      <c r="AG48" s="44">
        <v>291</v>
      </c>
      <c r="AH48" s="44">
        <v>975</v>
      </c>
      <c r="AI48" s="44">
        <v>851</v>
      </c>
      <c r="AJ48" s="44">
        <v>12</v>
      </c>
      <c r="AK48" s="44">
        <v>264</v>
      </c>
      <c r="AL48" s="44">
        <v>1617</v>
      </c>
      <c r="AM48" s="44">
        <v>1045</v>
      </c>
      <c r="AN48" s="44">
        <v>54</v>
      </c>
      <c r="AO48" s="44">
        <v>259</v>
      </c>
      <c r="AP48" s="44">
        <v>1182</v>
      </c>
      <c r="AQ48" s="44">
        <v>1119</v>
      </c>
      <c r="AR48" s="44">
        <v>149</v>
      </c>
      <c r="AS48" s="44">
        <v>133</v>
      </c>
      <c r="AT48" s="44">
        <v>1479</v>
      </c>
      <c r="AU48" s="44">
        <v>1255</v>
      </c>
      <c r="AV48" s="44">
        <v>5</v>
      </c>
      <c r="AW48" s="44">
        <v>130</v>
      </c>
      <c r="AX48" s="44">
        <v>1431</v>
      </c>
      <c r="AY48" s="44">
        <v>1198</v>
      </c>
      <c r="AZ48" s="44">
        <v>0</v>
      </c>
      <c r="BA48" s="44">
        <v>168</v>
      </c>
      <c r="BB48" s="44">
        <v>538</v>
      </c>
      <c r="BC48" s="44">
        <v>608</v>
      </c>
      <c r="BD48" s="44">
        <v>0</v>
      </c>
      <c r="BE48" s="44">
        <v>293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10</v>
      </c>
      <c r="CF48" s="44">
        <v>0</v>
      </c>
      <c r="CG48" s="44">
        <v>1</v>
      </c>
      <c r="CH48" s="44">
        <v>195</v>
      </c>
      <c r="CI48" s="44">
        <v>180</v>
      </c>
      <c r="CJ48" s="44">
        <v>0</v>
      </c>
      <c r="CK48" s="44">
        <v>43</v>
      </c>
      <c r="CL48" s="44">
        <v>41</v>
      </c>
      <c r="CM48" s="44">
        <v>37</v>
      </c>
      <c r="CN48" s="44">
        <v>0</v>
      </c>
      <c r="CO48" s="44">
        <v>7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862</v>
      </c>
      <c r="DB48" s="44">
        <v>169</v>
      </c>
      <c r="DC48" s="44">
        <v>161</v>
      </c>
      <c r="DD48" s="44">
        <v>1</v>
      </c>
      <c r="DE48" s="44">
        <v>47</v>
      </c>
      <c r="DF48" s="44">
        <v>76</v>
      </c>
      <c r="DG48" s="44">
        <v>73</v>
      </c>
      <c r="DH48" s="44">
        <v>0</v>
      </c>
      <c r="DI48" s="44">
        <v>32</v>
      </c>
      <c r="DJ48" s="44">
        <v>17</v>
      </c>
      <c r="DK48" s="44">
        <v>15</v>
      </c>
      <c r="DL48" s="44">
        <v>1</v>
      </c>
      <c r="DM48" s="44">
        <v>3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127</v>
      </c>
      <c r="DV48" s="44">
        <v>173</v>
      </c>
      <c r="DW48" s="44">
        <v>163</v>
      </c>
      <c r="DX48" s="44">
        <v>0</v>
      </c>
      <c r="DY48" s="44">
        <v>70</v>
      </c>
      <c r="DZ48" s="44">
        <v>0</v>
      </c>
      <c r="EA48" s="44">
        <v>0</v>
      </c>
      <c r="EB48" s="44">
        <v>0</v>
      </c>
      <c r="EC48" s="44">
        <v>0</v>
      </c>
      <c r="ED48" s="44">
        <v>1499</v>
      </c>
      <c r="EE48" s="44">
        <v>1241</v>
      </c>
      <c r="EF48" s="44">
        <v>0</v>
      </c>
      <c r="EG48" s="44">
        <v>24</v>
      </c>
      <c r="EH48" s="44">
        <v>1737</v>
      </c>
      <c r="EI48" s="44">
        <v>1437</v>
      </c>
      <c r="EJ48" s="44">
        <v>0</v>
      </c>
      <c r="EK48" s="44">
        <v>6</v>
      </c>
      <c r="EL48" s="44">
        <v>771</v>
      </c>
      <c r="EM48" s="44">
        <v>631</v>
      </c>
      <c r="EN48" s="44">
        <v>0</v>
      </c>
      <c r="EO48" s="44">
        <v>2</v>
      </c>
      <c r="EP48" s="44">
        <v>1269</v>
      </c>
      <c r="EQ48" s="44">
        <v>1085</v>
      </c>
      <c r="ER48" s="44">
        <v>0</v>
      </c>
      <c r="ES48" s="44">
        <v>0</v>
      </c>
      <c r="ET48" s="44">
        <v>1260</v>
      </c>
      <c r="EU48" s="44">
        <v>1007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5</v>
      </c>
      <c r="FC48" s="44">
        <v>0</v>
      </c>
      <c r="FD48" s="44">
        <v>0</v>
      </c>
      <c r="FE48" s="44">
        <v>0</v>
      </c>
      <c r="FF48" s="44">
        <v>517</v>
      </c>
      <c r="FG48" s="44">
        <v>0</v>
      </c>
      <c r="FH48" s="44">
        <v>0</v>
      </c>
      <c r="FI48" s="44">
        <v>0</v>
      </c>
      <c r="FJ48" s="44">
        <v>393</v>
      </c>
      <c r="FK48" s="44">
        <v>0</v>
      </c>
      <c r="FL48" s="44">
        <v>0</v>
      </c>
      <c r="FM48" s="44">
        <v>0</v>
      </c>
      <c r="FN48" s="18">
        <f t="shared" si="11"/>
        <v>0.87434222802761707</v>
      </c>
      <c r="FO48" s="19">
        <f t="shared" si="8"/>
        <v>0.73312185109162153</v>
      </c>
      <c r="FP48" s="27">
        <f t="shared" si="9"/>
        <v>0.22586303414816197</v>
      </c>
      <c r="FQ48" s="16">
        <f t="shared" si="12"/>
        <v>1.014218891247141</v>
      </c>
      <c r="FR48" s="17">
        <f t="shared" si="13"/>
        <v>0.89789400601712566</v>
      </c>
      <c r="FS48" s="16">
        <f t="shared" si="15"/>
        <v>1</v>
      </c>
      <c r="FT48" s="16">
        <f t="shared" si="14"/>
        <v>1.0387916237555785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5.75" x14ac:dyDescent="0.25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v>5521</v>
      </c>
      <c r="G49" s="30">
        <v>5148</v>
      </c>
      <c r="H49" s="31">
        <v>60</v>
      </c>
      <c r="I49" s="31">
        <f>110+2079</f>
        <v>2189</v>
      </c>
      <c r="J49" s="30">
        <f t="shared" si="4"/>
        <v>5533</v>
      </c>
      <c r="K49" s="35">
        <f t="shared" si="5"/>
        <v>4831</v>
      </c>
      <c r="L49" s="30">
        <v>53</v>
      </c>
      <c r="M49" s="36">
        <f t="shared" si="6"/>
        <v>1650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214</v>
      </c>
      <c r="Z49" s="44">
        <v>515</v>
      </c>
      <c r="AA49" s="44">
        <v>456</v>
      </c>
      <c r="AB49" s="44">
        <v>0</v>
      </c>
      <c r="AC49" s="44">
        <v>311</v>
      </c>
      <c r="AD49" s="44">
        <v>266</v>
      </c>
      <c r="AE49" s="44">
        <v>270</v>
      </c>
      <c r="AF49" s="44">
        <v>4</v>
      </c>
      <c r="AG49" s="44">
        <v>174</v>
      </c>
      <c r="AH49" s="44">
        <v>313</v>
      </c>
      <c r="AI49" s="44">
        <v>317</v>
      </c>
      <c r="AJ49" s="44">
        <v>5</v>
      </c>
      <c r="AK49" s="44">
        <v>172</v>
      </c>
      <c r="AL49" s="44">
        <v>268</v>
      </c>
      <c r="AM49" s="44">
        <v>314</v>
      </c>
      <c r="AN49" s="44">
        <v>5</v>
      </c>
      <c r="AO49" s="44">
        <v>148</v>
      </c>
      <c r="AP49" s="44">
        <v>292</v>
      </c>
      <c r="AQ49" s="44">
        <v>344</v>
      </c>
      <c r="AR49" s="44">
        <v>14</v>
      </c>
      <c r="AS49" s="44">
        <v>104</v>
      </c>
      <c r="AT49" s="44">
        <v>347</v>
      </c>
      <c r="AU49" s="44">
        <v>361</v>
      </c>
      <c r="AV49" s="44">
        <v>6</v>
      </c>
      <c r="AW49" s="44">
        <v>58</v>
      </c>
      <c r="AX49" s="44">
        <v>358</v>
      </c>
      <c r="AY49" s="44">
        <v>351</v>
      </c>
      <c r="AZ49" s="44">
        <v>5</v>
      </c>
      <c r="BA49" s="44">
        <v>79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31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7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28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5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338</v>
      </c>
      <c r="EF49" s="44">
        <v>2</v>
      </c>
      <c r="EG49" s="44">
        <v>59</v>
      </c>
      <c r="EH49" s="44">
        <v>380</v>
      </c>
      <c r="EI49" s="44">
        <v>373</v>
      </c>
      <c r="EJ49" s="44">
        <v>2</v>
      </c>
      <c r="EK49" s="44">
        <v>56</v>
      </c>
      <c r="EL49" s="44">
        <v>166</v>
      </c>
      <c r="EM49" s="44">
        <v>176</v>
      </c>
      <c r="EN49" s="44">
        <v>0</v>
      </c>
      <c r="EO49" s="44">
        <v>23</v>
      </c>
      <c r="EP49" s="44">
        <v>335</v>
      </c>
      <c r="EQ49" s="44">
        <v>309</v>
      </c>
      <c r="ER49" s="44">
        <v>0</v>
      </c>
      <c r="ES49" s="44">
        <v>0</v>
      </c>
      <c r="ET49" s="44">
        <v>334</v>
      </c>
      <c r="EU49" s="44">
        <v>271</v>
      </c>
      <c r="EV49" s="44">
        <v>0</v>
      </c>
      <c r="EW49" s="44">
        <v>0</v>
      </c>
      <c r="EX49" s="44">
        <v>9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54</v>
      </c>
      <c r="FG49" s="44">
        <v>0</v>
      </c>
      <c r="FH49" s="44">
        <v>0</v>
      </c>
      <c r="FI49" s="44">
        <v>0</v>
      </c>
      <c r="FJ49" s="44">
        <v>146</v>
      </c>
      <c r="FK49" s="44">
        <v>0</v>
      </c>
      <c r="FL49" s="44">
        <v>0</v>
      </c>
      <c r="FM49" s="44">
        <v>0</v>
      </c>
      <c r="FN49" s="18">
        <f t="shared" si="11"/>
        <v>0.85991379310344829</v>
      </c>
      <c r="FO49" s="19">
        <f t="shared" si="8"/>
        <v>0.75184729064039413</v>
      </c>
      <c r="FP49" s="27">
        <f t="shared" si="9"/>
        <v>0.25400246305418717</v>
      </c>
      <c r="FQ49" s="16">
        <f t="shared" si="12"/>
        <v>1.0021735192899837</v>
      </c>
      <c r="FR49" s="17">
        <f t="shared" si="13"/>
        <v>0.93842268842268839</v>
      </c>
      <c r="FS49" s="16">
        <f t="shared" si="15"/>
        <v>0.8833333333333333</v>
      </c>
      <c r="FT49" s="16">
        <f t="shared" si="14"/>
        <v>0.75376884422110557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5.75" x14ac:dyDescent="0.25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v>141089</v>
      </c>
      <c r="G50" s="30">
        <f>1170+140196</f>
        <v>141366</v>
      </c>
      <c r="H50" s="31">
        <v>4100</v>
      </c>
      <c r="I50" s="31">
        <v>25833</v>
      </c>
      <c r="J50" s="30">
        <f t="shared" si="4"/>
        <v>142588</v>
      </c>
      <c r="K50" s="35">
        <f t="shared" si="5"/>
        <v>121238</v>
      </c>
      <c r="L50" s="30">
        <v>4175</v>
      </c>
      <c r="M50" s="36">
        <f t="shared" si="6"/>
        <v>32686</v>
      </c>
      <c r="N50" s="44">
        <v>2820</v>
      </c>
      <c r="O50" s="44">
        <v>2354</v>
      </c>
      <c r="P50" s="44">
        <v>128</v>
      </c>
      <c r="Q50" s="44">
        <v>1547</v>
      </c>
      <c r="R50" s="44">
        <v>1514</v>
      </c>
      <c r="S50" s="44">
        <v>1422</v>
      </c>
      <c r="T50" s="44">
        <v>0</v>
      </c>
      <c r="U50" s="44">
        <v>1180</v>
      </c>
      <c r="V50" s="44">
        <v>3988</v>
      </c>
      <c r="W50" s="44">
        <v>3861</v>
      </c>
      <c r="X50" s="44">
        <v>1</v>
      </c>
      <c r="Y50" s="44">
        <v>3436</v>
      </c>
      <c r="Z50" s="44">
        <v>9244</v>
      </c>
      <c r="AA50" s="44">
        <v>10095</v>
      </c>
      <c r="AB50" s="44">
        <v>46</v>
      </c>
      <c r="AC50" s="44">
        <v>7022</v>
      </c>
      <c r="AD50" s="44">
        <v>5435</v>
      </c>
      <c r="AE50" s="44">
        <v>7611</v>
      </c>
      <c r="AF50" s="44">
        <v>180</v>
      </c>
      <c r="AG50" s="44">
        <v>3805</v>
      </c>
      <c r="AH50" s="44">
        <v>7053</v>
      </c>
      <c r="AI50" s="44">
        <v>8818</v>
      </c>
      <c r="AJ50" s="44">
        <v>312</v>
      </c>
      <c r="AK50" s="44">
        <v>3623</v>
      </c>
      <c r="AL50" s="44">
        <v>8318</v>
      </c>
      <c r="AM50" s="44">
        <v>9134</v>
      </c>
      <c r="AN50" s="44">
        <v>608</v>
      </c>
      <c r="AO50" s="44">
        <v>3105</v>
      </c>
      <c r="AP50" s="44">
        <v>8756</v>
      </c>
      <c r="AQ50" s="44">
        <v>9229</v>
      </c>
      <c r="AR50" s="44">
        <v>1786</v>
      </c>
      <c r="AS50" s="44">
        <v>2961</v>
      </c>
      <c r="AT50" s="44">
        <v>10842</v>
      </c>
      <c r="AU50" s="44">
        <v>10756</v>
      </c>
      <c r="AV50" s="44">
        <v>896</v>
      </c>
      <c r="AW50" s="44">
        <v>1954</v>
      </c>
      <c r="AX50" s="44">
        <v>11666</v>
      </c>
      <c r="AY50" s="44">
        <v>10613</v>
      </c>
      <c r="AZ50" s="44">
        <v>1</v>
      </c>
      <c r="BA50" s="44">
        <v>1219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0</v>
      </c>
      <c r="BJ50" s="44">
        <v>0</v>
      </c>
      <c r="BK50" s="44">
        <v>0</v>
      </c>
      <c r="BL50" s="44">
        <v>2</v>
      </c>
      <c r="BM50" s="44">
        <v>0</v>
      </c>
      <c r="BN50" s="44">
        <v>636</v>
      </c>
      <c r="BO50" s="44">
        <v>467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19</v>
      </c>
      <c r="CF50" s="44">
        <v>0</v>
      </c>
      <c r="CG50" s="44">
        <v>3</v>
      </c>
      <c r="CH50" s="44">
        <v>776</v>
      </c>
      <c r="CI50" s="44">
        <v>341</v>
      </c>
      <c r="CJ50" s="44">
        <v>0</v>
      </c>
      <c r="CK50" s="44">
        <v>16</v>
      </c>
      <c r="CL50" s="44">
        <v>146</v>
      </c>
      <c r="CM50" s="44">
        <v>56</v>
      </c>
      <c r="CN50" s="44">
        <v>0</v>
      </c>
      <c r="CO50" s="44">
        <v>4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220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6</v>
      </c>
      <c r="DR50" s="44">
        <v>1902</v>
      </c>
      <c r="DS50" s="44">
        <v>1244</v>
      </c>
      <c r="DT50" s="44">
        <v>121</v>
      </c>
      <c r="DU50" s="44">
        <v>80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12733</v>
      </c>
      <c r="EE50" s="44">
        <v>11018</v>
      </c>
      <c r="EF50" s="44">
        <v>0</v>
      </c>
      <c r="EG50" s="44">
        <v>666</v>
      </c>
      <c r="EH50" s="44">
        <v>13574</v>
      </c>
      <c r="EI50" s="44">
        <v>11365</v>
      </c>
      <c r="EJ50" s="44">
        <v>0</v>
      </c>
      <c r="EK50" s="44">
        <v>478</v>
      </c>
      <c r="EL50" s="44">
        <v>5553</v>
      </c>
      <c r="EM50" s="44">
        <v>4474</v>
      </c>
      <c r="EN50" s="44">
        <v>0</v>
      </c>
      <c r="EO50" s="44">
        <v>96</v>
      </c>
      <c r="EP50" s="44">
        <v>8075</v>
      </c>
      <c r="EQ50" s="44">
        <v>6591</v>
      </c>
      <c r="ER50" s="44">
        <v>0</v>
      </c>
      <c r="ES50" s="44">
        <v>0</v>
      </c>
      <c r="ET50" s="44">
        <v>9173</v>
      </c>
      <c r="EU50" s="44">
        <v>6679</v>
      </c>
      <c r="EV50" s="44">
        <v>0</v>
      </c>
      <c r="EW50" s="44">
        <v>0</v>
      </c>
      <c r="EX50" s="44">
        <v>94</v>
      </c>
      <c r="EY50" s="44">
        <v>0</v>
      </c>
      <c r="EZ50" s="44">
        <v>0</v>
      </c>
      <c r="FA50" s="44">
        <v>0</v>
      </c>
      <c r="FB50" s="44">
        <v>86</v>
      </c>
      <c r="FC50" s="44">
        <v>0</v>
      </c>
      <c r="FD50" s="44">
        <v>0</v>
      </c>
      <c r="FE50" s="44">
        <v>0</v>
      </c>
      <c r="FF50" s="44">
        <v>3334</v>
      </c>
      <c r="FG50" s="44">
        <v>0</v>
      </c>
      <c r="FH50" s="44">
        <v>0</v>
      </c>
      <c r="FI50" s="44">
        <v>0</v>
      </c>
      <c r="FJ50" s="44">
        <v>2007</v>
      </c>
      <c r="FK50" s="44">
        <v>0</v>
      </c>
      <c r="FL50" s="44">
        <v>0</v>
      </c>
      <c r="FM50" s="44">
        <v>0</v>
      </c>
      <c r="FN50" s="18">
        <f t="shared" si="11"/>
        <v>0.79029756712222543</v>
      </c>
      <c r="FO50" s="19">
        <f t="shared" si="8"/>
        <v>0.6753308993785877</v>
      </c>
      <c r="FP50" s="27">
        <f t="shared" si="9"/>
        <v>0.17600939118822223</v>
      </c>
      <c r="FQ50" s="16">
        <f t="shared" si="12"/>
        <v>1.0106244994294382</v>
      </c>
      <c r="FR50" s="17">
        <f t="shared" si="13"/>
        <v>0.85761781475036425</v>
      </c>
      <c r="FS50" s="16">
        <f t="shared" si="15"/>
        <v>1.0182926829268293</v>
      </c>
      <c r="FT50" s="16">
        <f t="shared" si="14"/>
        <v>1.2652808423334494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5.75" x14ac:dyDescent="0.25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v>12037</v>
      </c>
      <c r="G51" s="38">
        <v>10699</v>
      </c>
      <c r="H51" s="38">
        <v>130</v>
      </c>
      <c r="I51" s="38">
        <v>4167</v>
      </c>
      <c r="J51" s="30">
        <f t="shared" si="4"/>
        <v>11238</v>
      </c>
      <c r="K51" s="35">
        <f t="shared" si="5"/>
        <v>9876</v>
      </c>
      <c r="L51" s="30">
        <v>136</v>
      </c>
      <c r="M51" s="36">
        <f t="shared" si="6"/>
        <v>3732</v>
      </c>
      <c r="N51" s="44">
        <v>235</v>
      </c>
      <c r="O51" s="44">
        <v>231</v>
      </c>
      <c r="P51" s="44">
        <v>3</v>
      </c>
      <c r="Q51" s="44">
        <v>204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421</v>
      </c>
      <c r="Z51" s="44">
        <v>833</v>
      </c>
      <c r="AA51" s="44">
        <v>839</v>
      </c>
      <c r="AB51" s="44">
        <v>1</v>
      </c>
      <c r="AC51" s="44">
        <v>647</v>
      </c>
      <c r="AD51" s="44">
        <v>285</v>
      </c>
      <c r="AE51" s="44">
        <v>280</v>
      </c>
      <c r="AF51" s="44">
        <v>8</v>
      </c>
      <c r="AG51" s="44">
        <v>261</v>
      </c>
      <c r="AH51" s="44">
        <v>374</v>
      </c>
      <c r="AI51" s="44">
        <v>375</v>
      </c>
      <c r="AJ51" s="44">
        <v>11</v>
      </c>
      <c r="AK51" s="44">
        <v>229</v>
      </c>
      <c r="AL51" s="44">
        <v>422</v>
      </c>
      <c r="AM51" s="44">
        <v>426</v>
      </c>
      <c r="AN51" s="44">
        <v>51</v>
      </c>
      <c r="AO51" s="44">
        <v>233</v>
      </c>
      <c r="AP51" s="44">
        <v>575</v>
      </c>
      <c r="AQ51" s="44">
        <v>577</v>
      </c>
      <c r="AR51" s="44">
        <v>51</v>
      </c>
      <c r="AS51" s="44">
        <v>247</v>
      </c>
      <c r="AT51" s="44">
        <v>774</v>
      </c>
      <c r="AU51" s="44">
        <v>753</v>
      </c>
      <c r="AV51" s="44">
        <v>0</v>
      </c>
      <c r="AW51" s="44">
        <v>217</v>
      </c>
      <c r="AX51" s="44">
        <v>723</v>
      </c>
      <c r="AY51" s="44">
        <v>741</v>
      </c>
      <c r="AZ51" s="44">
        <v>0</v>
      </c>
      <c r="BA51" s="44">
        <v>205</v>
      </c>
      <c r="BB51" s="44">
        <v>282</v>
      </c>
      <c r="BC51" s="44">
        <v>270</v>
      </c>
      <c r="BD51" s="44">
        <v>3</v>
      </c>
      <c r="BE51" s="44">
        <v>83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54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106</v>
      </c>
      <c r="CJ51" s="44">
        <v>0</v>
      </c>
      <c r="CK51" s="44">
        <v>6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456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23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784</v>
      </c>
      <c r="EE51" s="44">
        <v>716</v>
      </c>
      <c r="EF51" s="44">
        <v>0</v>
      </c>
      <c r="EG51" s="44">
        <v>116</v>
      </c>
      <c r="EH51" s="44">
        <v>947</v>
      </c>
      <c r="EI51" s="44">
        <v>906</v>
      </c>
      <c r="EJ51" s="44">
        <v>0</v>
      </c>
      <c r="EK51" s="44">
        <v>103</v>
      </c>
      <c r="EL51" s="44">
        <v>427</v>
      </c>
      <c r="EM51" s="44">
        <v>372</v>
      </c>
      <c r="EN51" s="44">
        <v>0</v>
      </c>
      <c r="EO51" s="44">
        <v>14</v>
      </c>
      <c r="EP51" s="44">
        <v>669</v>
      </c>
      <c r="EQ51" s="44">
        <v>673</v>
      </c>
      <c r="ER51" s="44">
        <v>0</v>
      </c>
      <c r="ES51" s="44">
        <v>0</v>
      </c>
      <c r="ET51" s="44">
        <v>742</v>
      </c>
      <c r="EU51" s="44">
        <v>581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448</v>
      </c>
      <c r="FG51" s="44">
        <v>0</v>
      </c>
      <c r="FH51" s="44">
        <v>0</v>
      </c>
      <c r="FI51" s="44">
        <v>0</v>
      </c>
      <c r="FJ51" s="44">
        <v>342</v>
      </c>
      <c r="FK51" s="44">
        <v>0</v>
      </c>
      <c r="FL51" s="44">
        <v>0</v>
      </c>
      <c r="FM51" s="44">
        <v>0</v>
      </c>
      <c r="FN51" s="18">
        <f t="shared" si="11"/>
        <v>0.7822558459422283</v>
      </c>
      <c r="FO51" s="19">
        <f t="shared" si="8"/>
        <v>0.68858321870701511</v>
      </c>
      <c r="FP51" s="27">
        <f t="shared" si="9"/>
        <v>0.25667125171939476</v>
      </c>
      <c r="FQ51" s="16">
        <f t="shared" si="12"/>
        <v>0.9336213342194899</v>
      </c>
      <c r="FR51" s="17">
        <f t="shared" si="13"/>
        <v>0.92307692307692313</v>
      </c>
      <c r="FS51" s="16">
        <f t="shared" si="15"/>
        <v>1.0461538461538462</v>
      </c>
      <c r="FT51" s="16">
        <f t="shared" si="14"/>
        <v>0.89560835133189343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5.75" x14ac:dyDescent="0.25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v>2738</v>
      </c>
      <c r="G52" s="38">
        <v>2410</v>
      </c>
      <c r="H52" s="38">
        <v>40</v>
      </c>
      <c r="I52" s="38">
        <v>977</v>
      </c>
      <c r="J52" s="30">
        <f t="shared" si="4"/>
        <v>2515</v>
      </c>
      <c r="K52" s="35">
        <f t="shared" si="5"/>
        <v>2253</v>
      </c>
      <c r="L52" s="30">
        <v>42</v>
      </c>
      <c r="M52" s="36">
        <f t="shared" si="6"/>
        <v>1025</v>
      </c>
      <c r="N52" s="44">
        <v>93</v>
      </c>
      <c r="O52" s="44">
        <v>93</v>
      </c>
      <c r="P52" s="44">
        <v>5</v>
      </c>
      <c r="Q52" s="44">
        <v>70</v>
      </c>
      <c r="R52" s="44">
        <v>68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222</v>
      </c>
      <c r="AA52" s="44">
        <v>223</v>
      </c>
      <c r="AB52" s="44">
        <v>1</v>
      </c>
      <c r="AC52" s="44">
        <v>224</v>
      </c>
      <c r="AD52" s="44">
        <v>75</v>
      </c>
      <c r="AE52" s="44">
        <v>77</v>
      </c>
      <c r="AF52" s="44">
        <v>0</v>
      </c>
      <c r="AG52" s="44">
        <v>77</v>
      </c>
      <c r="AH52" s="44">
        <v>84</v>
      </c>
      <c r="AI52" s="44">
        <v>81</v>
      </c>
      <c r="AJ52" s="44">
        <v>1</v>
      </c>
      <c r="AK52" s="44">
        <v>77</v>
      </c>
      <c r="AL52" s="44">
        <v>101</v>
      </c>
      <c r="AM52" s="44">
        <v>103</v>
      </c>
      <c r="AN52" s="44">
        <v>8</v>
      </c>
      <c r="AO52" s="44">
        <v>71</v>
      </c>
      <c r="AP52" s="44">
        <v>112</v>
      </c>
      <c r="AQ52" s="44">
        <v>108</v>
      </c>
      <c r="AR52" s="44">
        <v>11</v>
      </c>
      <c r="AS52" s="44">
        <v>65</v>
      </c>
      <c r="AT52" s="44">
        <v>135</v>
      </c>
      <c r="AU52" s="44">
        <v>124</v>
      </c>
      <c r="AV52" s="44">
        <v>0</v>
      </c>
      <c r="AW52" s="44">
        <v>43</v>
      </c>
      <c r="AX52" s="44">
        <v>157</v>
      </c>
      <c r="AY52" s="44">
        <v>153</v>
      </c>
      <c r="AZ52" s="44">
        <v>0</v>
      </c>
      <c r="BA52" s="44">
        <v>47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318</v>
      </c>
      <c r="CZ52" s="44">
        <v>6</v>
      </c>
      <c r="DA52" s="44">
        <v>48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0</v>
      </c>
      <c r="DZ52" s="44">
        <v>0</v>
      </c>
      <c r="EA52" s="44">
        <v>0</v>
      </c>
      <c r="EB52" s="44">
        <v>0</v>
      </c>
      <c r="EC52" s="44">
        <v>0</v>
      </c>
      <c r="ED52" s="44">
        <v>141</v>
      </c>
      <c r="EE52" s="44">
        <v>142</v>
      </c>
      <c r="EF52" s="44">
        <v>0</v>
      </c>
      <c r="EG52" s="44">
        <v>26</v>
      </c>
      <c r="EH52" s="44">
        <v>165</v>
      </c>
      <c r="EI52" s="44">
        <v>152</v>
      </c>
      <c r="EJ52" s="44">
        <v>0</v>
      </c>
      <c r="EK52" s="44">
        <v>40</v>
      </c>
      <c r="EL52" s="44">
        <v>63</v>
      </c>
      <c r="EM52" s="44">
        <v>54</v>
      </c>
      <c r="EN52" s="44">
        <v>0</v>
      </c>
      <c r="EO52" s="44">
        <v>9</v>
      </c>
      <c r="EP52" s="44">
        <v>137</v>
      </c>
      <c r="EQ52" s="44">
        <v>131</v>
      </c>
      <c r="ER52" s="44">
        <v>0</v>
      </c>
      <c r="ES52" s="44">
        <v>0</v>
      </c>
      <c r="ET52" s="44">
        <v>137</v>
      </c>
      <c r="EU52" s="44">
        <v>113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105</v>
      </c>
      <c r="FG52" s="44">
        <v>0</v>
      </c>
      <c r="FH52" s="44">
        <v>0</v>
      </c>
      <c r="FI52" s="44">
        <v>0</v>
      </c>
      <c r="FJ52" s="44">
        <v>72</v>
      </c>
      <c r="FK52" s="44">
        <v>0</v>
      </c>
      <c r="FL52" s="44">
        <v>0</v>
      </c>
      <c r="FM52" s="44">
        <v>0</v>
      </c>
      <c r="FN52" s="18">
        <f t="shared" si="11"/>
        <v>0.77838660578386609</v>
      </c>
      <c r="FO52" s="19">
        <f t="shared" si="8"/>
        <v>0.69863013698630139</v>
      </c>
      <c r="FP52" s="27">
        <f t="shared" si="9"/>
        <v>0.31202435312024351</v>
      </c>
      <c r="FQ52" s="16">
        <f t="shared" si="12"/>
        <v>0.91855368882395905</v>
      </c>
      <c r="FR52" s="17">
        <f t="shared" si="13"/>
        <v>0.93485477178423237</v>
      </c>
      <c r="FS52" s="16">
        <f t="shared" si="15"/>
        <v>1.05</v>
      </c>
      <c r="FT52" s="16">
        <f t="shared" si="14"/>
        <v>1.0491299897645854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5.75" x14ac:dyDescent="0.25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v>8479</v>
      </c>
      <c r="G53" s="30">
        <v>7692</v>
      </c>
      <c r="H53" s="31">
        <v>90</v>
      </c>
      <c r="I53" s="31">
        <v>1383</v>
      </c>
      <c r="J53" s="30">
        <f t="shared" si="4"/>
        <v>6877</v>
      </c>
      <c r="K53" s="35">
        <f t="shared" si="5"/>
        <v>5710</v>
      </c>
      <c r="L53" s="30">
        <v>91</v>
      </c>
      <c r="M53" s="36">
        <f t="shared" si="6"/>
        <v>1683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101</v>
      </c>
      <c r="V53" s="44">
        <v>402</v>
      </c>
      <c r="W53" s="44">
        <v>394</v>
      </c>
      <c r="X53" s="44">
        <v>0</v>
      </c>
      <c r="Y53" s="44">
        <v>189</v>
      </c>
      <c r="Z53" s="44">
        <v>565</v>
      </c>
      <c r="AA53" s="44">
        <v>625</v>
      </c>
      <c r="AB53" s="44">
        <v>1</v>
      </c>
      <c r="AC53" s="44">
        <v>358</v>
      </c>
      <c r="AD53" s="44">
        <v>213</v>
      </c>
      <c r="AE53" s="44">
        <v>320</v>
      </c>
      <c r="AF53" s="44">
        <v>5</v>
      </c>
      <c r="AG53" s="44">
        <v>228</v>
      </c>
      <c r="AH53" s="44">
        <v>382</v>
      </c>
      <c r="AI53" s="44">
        <v>351</v>
      </c>
      <c r="AJ53" s="44">
        <v>4</v>
      </c>
      <c r="AK53" s="44">
        <v>167</v>
      </c>
      <c r="AL53" s="44">
        <v>354</v>
      </c>
      <c r="AM53" s="44">
        <v>342</v>
      </c>
      <c r="AN53" s="44">
        <v>12</v>
      </c>
      <c r="AO53" s="44">
        <v>151</v>
      </c>
      <c r="AP53" s="44">
        <v>369</v>
      </c>
      <c r="AQ53" s="44">
        <v>344</v>
      </c>
      <c r="AR53" s="44">
        <v>35</v>
      </c>
      <c r="AS53" s="44">
        <v>123</v>
      </c>
      <c r="AT53" s="44">
        <v>435</v>
      </c>
      <c r="AU53" s="44">
        <v>411</v>
      </c>
      <c r="AV53" s="44">
        <v>17</v>
      </c>
      <c r="AW53" s="44">
        <v>87</v>
      </c>
      <c r="AX53" s="44">
        <v>368</v>
      </c>
      <c r="AY53" s="44">
        <v>377</v>
      </c>
      <c r="AZ53" s="44">
        <v>0</v>
      </c>
      <c r="BA53" s="44">
        <v>69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440</v>
      </c>
      <c r="EE53" s="44">
        <v>396</v>
      </c>
      <c r="EF53" s="44">
        <v>0</v>
      </c>
      <c r="EG53" s="44">
        <v>72</v>
      </c>
      <c r="EH53" s="44">
        <v>568</v>
      </c>
      <c r="EI53" s="44">
        <v>407</v>
      </c>
      <c r="EJ53" s="44">
        <v>0</v>
      </c>
      <c r="EK53" s="44">
        <v>28</v>
      </c>
      <c r="EL53" s="44">
        <v>264</v>
      </c>
      <c r="EM53" s="44">
        <v>171</v>
      </c>
      <c r="EN53" s="44">
        <v>0</v>
      </c>
      <c r="EO53" s="44">
        <v>9</v>
      </c>
      <c r="EP53" s="44">
        <v>491</v>
      </c>
      <c r="EQ53" s="44">
        <v>309</v>
      </c>
      <c r="ER53" s="44">
        <v>0</v>
      </c>
      <c r="ES53" s="44">
        <v>0</v>
      </c>
      <c r="ET53" s="44">
        <v>391</v>
      </c>
      <c r="EU53" s="44">
        <v>262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291</v>
      </c>
      <c r="FG53" s="44">
        <v>0</v>
      </c>
      <c r="FH53" s="44">
        <v>0</v>
      </c>
      <c r="FI53" s="44">
        <v>0</v>
      </c>
      <c r="FJ53" s="44">
        <v>131</v>
      </c>
      <c r="FK53" s="44">
        <v>0</v>
      </c>
      <c r="FL53" s="44">
        <v>0</v>
      </c>
      <c r="FM53" s="44">
        <v>0</v>
      </c>
      <c r="FN53" s="18">
        <f t="shared" si="11"/>
        <v>0.72095188825659595</v>
      </c>
      <c r="FO53" s="19">
        <f t="shared" si="8"/>
        <v>0.60020693222969479</v>
      </c>
      <c r="FP53" s="27">
        <f t="shared" si="9"/>
        <v>0.17413347128815312</v>
      </c>
      <c r="FQ53" s="16">
        <f t="shared" si="12"/>
        <v>0.81106262530958839</v>
      </c>
      <c r="FR53" s="17">
        <f t="shared" si="13"/>
        <v>0.74232969318772746</v>
      </c>
      <c r="FS53" s="16">
        <f t="shared" si="15"/>
        <v>1.0111111111111111</v>
      </c>
      <c r="FT53" s="16">
        <f t="shared" si="14"/>
        <v>1.2169197396963123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5.75" x14ac:dyDescent="0.25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v>6164</v>
      </c>
      <c r="G54" s="30">
        <v>5367</v>
      </c>
      <c r="H54" s="31">
        <v>65</v>
      </c>
      <c r="I54" s="31">
        <f>200+1442</f>
        <v>1642</v>
      </c>
      <c r="J54" s="30">
        <f t="shared" si="4"/>
        <v>5325</v>
      </c>
      <c r="K54" s="35">
        <f t="shared" si="5"/>
        <v>4765</v>
      </c>
      <c r="L54" s="30">
        <v>73</v>
      </c>
      <c r="M54" s="36">
        <f t="shared" si="6"/>
        <v>1888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346</v>
      </c>
      <c r="Z54" s="44">
        <v>488</v>
      </c>
      <c r="AA54" s="44">
        <v>488</v>
      </c>
      <c r="AB54" s="44">
        <v>1</v>
      </c>
      <c r="AC54" s="44">
        <v>406</v>
      </c>
      <c r="AD54" s="44">
        <v>222</v>
      </c>
      <c r="AE54" s="44">
        <v>124</v>
      </c>
      <c r="AF54" s="44">
        <v>0</v>
      </c>
      <c r="AG54" s="44">
        <v>139</v>
      </c>
      <c r="AH54" s="44">
        <v>348</v>
      </c>
      <c r="AI54" s="44">
        <v>397</v>
      </c>
      <c r="AJ54" s="44">
        <v>3</v>
      </c>
      <c r="AK54" s="44">
        <v>153</v>
      </c>
      <c r="AL54" s="44">
        <v>267</v>
      </c>
      <c r="AM54" s="44">
        <v>238</v>
      </c>
      <c r="AN54" s="44">
        <v>0</v>
      </c>
      <c r="AO54" s="44">
        <v>136</v>
      </c>
      <c r="AP54" s="44">
        <v>322</v>
      </c>
      <c r="AQ54" s="44">
        <v>459</v>
      </c>
      <c r="AR54" s="44">
        <v>21</v>
      </c>
      <c r="AS54" s="44">
        <v>142</v>
      </c>
      <c r="AT54" s="44">
        <v>356</v>
      </c>
      <c r="AU54" s="44">
        <v>342</v>
      </c>
      <c r="AV54" s="44">
        <v>44</v>
      </c>
      <c r="AW54" s="44">
        <v>89</v>
      </c>
      <c r="AX54" s="44">
        <v>336</v>
      </c>
      <c r="AY54" s="44">
        <v>363</v>
      </c>
      <c r="AZ54" s="44">
        <v>1</v>
      </c>
      <c r="BA54" s="44">
        <v>79</v>
      </c>
      <c r="BB54" s="44">
        <v>129</v>
      </c>
      <c r="BC54" s="44">
        <v>121</v>
      </c>
      <c r="BD54" s="44">
        <v>1</v>
      </c>
      <c r="BE54" s="44">
        <v>49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1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5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331</v>
      </c>
      <c r="EE54" s="44">
        <v>333</v>
      </c>
      <c r="EF54" s="44">
        <v>0</v>
      </c>
      <c r="EG54" s="44">
        <v>33</v>
      </c>
      <c r="EH54" s="44">
        <v>406</v>
      </c>
      <c r="EI54" s="44">
        <v>405</v>
      </c>
      <c r="EJ54" s="44">
        <v>0</v>
      </c>
      <c r="EK54" s="44">
        <v>45</v>
      </c>
      <c r="EL54" s="44">
        <v>171</v>
      </c>
      <c r="EM54" s="44">
        <v>186</v>
      </c>
      <c r="EN54" s="44">
        <v>0</v>
      </c>
      <c r="EO54" s="44">
        <v>6</v>
      </c>
      <c r="EP54" s="44">
        <v>294</v>
      </c>
      <c r="EQ54" s="44">
        <v>173</v>
      </c>
      <c r="ER54" s="44">
        <v>1</v>
      </c>
      <c r="ES54" s="44">
        <v>0</v>
      </c>
      <c r="ET54" s="44">
        <v>287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244</v>
      </c>
      <c r="FG54" s="44">
        <v>0</v>
      </c>
      <c r="FH54" s="44">
        <v>0</v>
      </c>
      <c r="FI54" s="44">
        <v>0</v>
      </c>
      <c r="FJ54" s="44">
        <v>158</v>
      </c>
      <c r="FK54" s="44">
        <v>0</v>
      </c>
      <c r="FL54" s="44">
        <v>0</v>
      </c>
      <c r="FM54" s="44">
        <v>0</v>
      </c>
      <c r="FN54" s="18">
        <f t="shared" si="11"/>
        <v>0.81454655198430659</v>
      </c>
      <c r="FO54" s="19">
        <f t="shared" si="8"/>
        <v>0.73004376037422669</v>
      </c>
      <c r="FP54" s="27">
        <f t="shared" si="9"/>
        <v>0.28489512599969818</v>
      </c>
      <c r="FQ54" s="16">
        <f t="shared" si="12"/>
        <v>0.86388708630759248</v>
      </c>
      <c r="FR54" s="17">
        <f t="shared" si="13"/>
        <v>0.88783305384758715</v>
      </c>
      <c r="FS54" s="16">
        <f t="shared" si="15"/>
        <v>1.1230769230769231</v>
      </c>
      <c r="FT54" s="16">
        <f t="shared" si="14"/>
        <v>1.1498172959805115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5.75" x14ac:dyDescent="0.25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v>7904</v>
      </c>
      <c r="G55" s="38">
        <v>6957</v>
      </c>
      <c r="H55" s="38">
        <v>80</v>
      </c>
      <c r="I55" s="38">
        <v>2459</v>
      </c>
      <c r="J55" s="30">
        <f t="shared" si="4"/>
        <v>7697</v>
      </c>
      <c r="K55" s="35">
        <f t="shared" si="5"/>
        <v>6482</v>
      </c>
      <c r="L55" s="30">
        <v>80</v>
      </c>
      <c r="M55" s="36">
        <f t="shared" si="6"/>
        <v>2321</v>
      </c>
      <c r="N55" s="44">
        <v>174</v>
      </c>
      <c r="O55" s="44">
        <v>172</v>
      </c>
      <c r="P55" s="44">
        <v>0</v>
      </c>
      <c r="Q55" s="44">
        <v>146</v>
      </c>
      <c r="R55" s="44">
        <v>162</v>
      </c>
      <c r="S55" s="44">
        <v>156</v>
      </c>
      <c r="T55" s="44">
        <v>0</v>
      </c>
      <c r="U55" s="44">
        <v>142</v>
      </c>
      <c r="V55" s="44">
        <v>289</v>
      </c>
      <c r="W55" s="44">
        <v>278</v>
      </c>
      <c r="X55" s="44">
        <v>0</v>
      </c>
      <c r="Y55" s="44">
        <v>190</v>
      </c>
      <c r="Z55" s="44">
        <v>557</v>
      </c>
      <c r="AA55" s="44">
        <v>543</v>
      </c>
      <c r="AB55" s="44">
        <v>1</v>
      </c>
      <c r="AC55" s="44">
        <v>440</v>
      </c>
      <c r="AD55" s="44">
        <v>323</v>
      </c>
      <c r="AE55" s="44">
        <v>281</v>
      </c>
      <c r="AF55" s="44">
        <v>7</v>
      </c>
      <c r="AG55" s="44">
        <v>255</v>
      </c>
      <c r="AH55" s="44">
        <v>282</v>
      </c>
      <c r="AI55" s="44">
        <v>261</v>
      </c>
      <c r="AJ55" s="44">
        <v>0</v>
      </c>
      <c r="AK55" s="44">
        <v>222</v>
      </c>
      <c r="AL55" s="44">
        <v>378</v>
      </c>
      <c r="AM55" s="44">
        <v>406</v>
      </c>
      <c r="AN55" s="44">
        <v>29</v>
      </c>
      <c r="AO55" s="44">
        <v>170</v>
      </c>
      <c r="AP55" s="44">
        <v>392</v>
      </c>
      <c r="AQ55" s="44">
        <v>335</v>
      </c>
      <c r="AR55" s="44">
        <v>15</v>
      </c>
      <c r="AS55" s="44">
        <v>166</v>
      </c>
      <c r="AT55" s="44">
        <v>489</v>
      </c>
      <c r="AU55" s="44">
        <v>387</v>
      </c>
      <c r="AV55" s="44">
        <v>23</v>
      </c>
      <c r="AW55" s="44">
        <v>39</v>
      </c>
      <c r="AX55" s="44">
        <v>481</v>
      </c>
      <c r="AY55" s="44">
        <v>430</v>
      </c>
      <c r="AZ55" s="44">
        <v>3</v>
      </c>
      <c r="BA55" s="44">
        <v>31</v>
      </c>
      <c r="BB55" s="44">
        <v>115</v>
      </c>
      <c r="BC55" s="44">
        <v>113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239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13</v>
      </c>
      <c r="CF55" s="44">
        <v>0</v>
      </c>
      <c r="CG55" s="44">
        <v>0</v>
      </c>
      <c r="CH55" s="44">
        <v>63</v>
      </c>
      <c r="CI55" s="44">
        <v>51</v>
      </c>
      <c r="CJ55" s="44">
        <v>0</v>
      </c>
      <c r="CK55" s="44">
        <v>0</v>
      </c>
      <c r="CL55" s="44">
        <v>8</v>
      </c>
      <c r="CM55" s="44">
        <v>6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586</v>
      </c>
      <c r="CZ55" s="44">
        <v>0</v>
      </c>
      <c r="DA55" s="44">
        <v>399</v>
      </c>
      <c r="DB55" s="44">
        <v>5</v>
      </c>
      <c r="DC55" s="44">
        <v>4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53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2</v>
      </c>
      <c r="DT55" s="44">
        <v>0</v>
      </c>
      <c r="DU55" s="44">
        <v>0</v>
      </c>
      <c r="DV55" s="44">
        <v>60</v>
      </c>
      <c r="DW55" s="44">
        <v>64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486</v>
      </c>
      <c r="EE55" s="44">
        <v>459</v>
      </c>
      <c r="EF55" s="44">
        <v>0</v>
      </c>
      <c r="EG55" s="44">
        <v>6</v>
      </c>
      <c r="EH55" s="44">
        <v>545</v>
      </c>
      <c r="EI55" s="44">
        <v>462</v>
      </c>
      <c r="EJ55" s="44">
        <v>0</v>
      </c>
      <c r="EK55" s="44">
        <v>0</v>
      </c>
      <c r="EL55" s="44">
        <v>313</v>
      </c>
      <c r="EM55" s="44">
        <v>271</v>
      </c>
      <c r="EN55" s="44">
        <v>0</v>
      </c>
      <c r="EO55" s="44">
        <v>0</v>
      </c>
      <c r="EP55" s="44">
        <v>487</v>
      </c>
      <c r="EQ55" s="44">
        <v>430</v>
      </c>
      <c r="ER55" s="44">
        <v>0</v>
      </c>
      <c r="ES55" s="44">
        <v>0</v>
      </c>
      <c r="ET55" s="44">
        <v>432</v>
      </c>
      <c r="EU55" s="44">
        <v>347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3</v>
      </c>
      <c r="FC55" s="44">
        <v>0</v>
      </c>
      <c r="FD55" s="44">
        <v>0</v>
      </c>
      <c r="FE55" s="44">
        <v>0</v>
      </c>
      <c r="FF55" s="44">
        <v>376</v>
      </c>
      <c r="FG55" s="44">
        <v>0</v>
      </c>
      <c r="FH55" s="44">
        <v>0</v>
      </c>
      <c r="FI55" s="44">
        <v>0</v>
      </c>
      <c r="FJ55" s="44">
        <v>155</v>
      </c>
      <c r="FK55" s="44">
        <v>0</v>
      </c>
      <c r="FL55" s="44">
        <v>0</v>
      </c>
      <c r="FM55" s="44">
        <v>0</v>
      </c>
      <c r="FN55" s="18">
        <f t="shared" si="11"/>
        <v>0.83096484667165293</v>
      </c>
      <c r="FO55" s="19">
        <f t="shared" si="8"/>
        <v>0.70114328453894648</v>
      </c>
      <c r="FP55" s="27">
        <f t="shared" si="9"/>
        <v>0.2479965808312854</v>
      </c>
      <c r="FQ55" s="16">
        <f t="shared" si="12"/>
        <v>0.97381072874493924</v>
      </c>
      <c r="FR55" s="17">
        <f t="shared" si="13"/>
        <v>0.93172344401322404</v>
      </c>
      <c r="FS55" s="16">
        <f t="shared" si="15"/>
        <v>1</v>
      </c>
      <c r="FT55" s="16">
        <f t="shared" si="14"/>
        <v>0.9438796258641724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5.75" x14ac:dyDescent="0.25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v>27983</v>
      </c>
      <c r="G56" s="30">
        <v>25739</v>
      </c>
      <c r="H56" s="31">
        <v>280</v>
      </c>
      <c r="I56" s="31">
        <v>4368</v>
      </c>
      <c r="J56" s="30">
        <f t="shared" si="4"/>
        <v>25060</v>
      </c>
      <c r="K56" s="35">
        <f t="shared" si="5"/>
        <v>20038</v>
      </c>
      <c r="L56" s="30">
        <v>280</v>
      </c>
      <c r="M56" s="36">
        <f t="shared" si="6"/>
        <v>5820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504</v>
      </c>
      <c r="V56" s="44">
        <v>1243</v>
      </c>
      <c r="W56" s="44">
        <v>1235</v>
      </c>
      <c r="X56" s="44">
        <v>3</v>
      </c>
      <c r="Y56" s="44">
        <v>758</v>
      </c>
      <c r="Z56" s="44">
        <v>1753</v>
      </c>
      <c r="AA56" s="44">
        <v>1763</v>
      </c>
      <c r="AB56" s="44">
        <v>6</v>
      </c>
      <c r="AC56" s="44">
        <v>1051</v>
      </c>
      <c r="AD56" s="44">
        <v>786</v>
      </c>
      <c r="AE56" s="44">
        <v>807</v>
      </c>
      <c r="AF56" s="44">
        <v>8</v>
      </c>
      <c r="AG56" s="44">
        <v>537</v>
      </c>
      <c r="AH56" s="44">
        <v>804</v>
      </c>
      <c r="AI56" s="44">
        <v>835</v>
      </c>
      <c r="AJ56" s="44">
        <v>12</v>
      </c>
      <c r="AK56" s="44">
        <v>565</v>
      </c>
      <c r="AL56" s="44">
        <v>1014</v>
      </c>
      <c r="AM56" s="44">
        <v>1074</v>
      </c>
      <c r="AN56" s="44">
        <v>29</v>
      </c>
      <c r="AO56" s="44">
        <v>598</v>
      </c>
      <c r="AP56" s="44">
        <v>1270</v>
      </c>
      <c r="AQ56" s="44">
        <v>1298</v>
      </c>
      <c r="AR56" s="44">
        <v>61</v>
      </c>
      <c r="AS56" s="44">
        <v>490</v>
      </c>
      <c r="AT56" s="44">
        <v>1553</v>
      </c>
      <c r="AU56" s="44">
        <v>1365</v>
      </c>
      <c r="AV56" s="44">
        <v>147</v>
      </c>
      <c r="AW56" s="44">
        <v>364</v>
      </c>
      <c r="AX56" s="44">
        <v>1677</v>
      </c>
      <c r="AY56" s="44">
        <v>1420</v>
      </c>
      <c r="AZ56" s="44">
        <v>11</v>
      </c>
      <c r="BA56" s="44">
        <v>268</v>
      </c>
      <c r="BB56" s="44">
        <v>419</v>
      </c>
      <c r="BC56" s="44">
        <v>250</v>
      </c>
      <c r="BD56" s="44">
        <v>0</v>
      </c>
      <c r="BE56" s="44">
        <v>0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2</v>
      </c>
      <c r="CH56" s="44">
        <v>289</v>
      </c>
      <c r="CI56" s="44">
        <v>167</v>
      </c>
      <c r="CJ56" s="44">
        <v>0</v>
      </c>
      <c r="CK56" s="44">
        <v>5</v>
      </c>
      <c r="CL56" s="44">
        <v>39</v>
      </c>
      <c r="CM56" s="44">
        <v>31</v>
      </c>
      <c r="CN56" s="44">
        <v>0</v>
      </c>
      <c r="CO56" s="44">
        <v>2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9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1860</v>
      </c>
      <c r="EE56" s="44">
        <v>1531</v>
      </c>
      <c r="EF56" s="44">
        <v>0</v>
      </c>
      <c r="EG56" s="44">
        <v>167</v>
      </c>
      <c r="EH56" s="44">
        <v>2160</v>
      </c>
      <c r="EI56" s="44">
        <v>1722</v>
      </c>
      <c r="EJ56" s="44">
        <v>0</v>
      </c>
      <c r="EK56" s="44">
        <v>153</v>
      </c>
      <c r="EL56" s="44">
        <v>968</v>
      </c>
      <c r="EM56" s="44">
        <v>796</v>
      </c>
      <c r="EN56" s="44">
        <v>8</v>
      </c>
      <c r="EO56" s="44">
        <v>23</v>
      </c>
      <c r="EP56" s="44">
        <v>1837</v>
      </c>
      <c r="EQ56" s="44">
        <v>1486</v>
      </c>
      <c r="ER56" s="44">
        <v>0</v>
      </c>
      <c r="ES56" s="44">
        <v>0</v>
      </c>
      <c r="ET56" s="44">
        <v>1886</v>
      </c>
      <c r="EU56" s="44">
        <v>1228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814</v>
      </c>
      <c r="FG56" s="44">
        <v>0</v>
      </c>
      <c r="FH56" s="44">
        <v>0</v>
      </c>
      <c r="FI56" s="44">
        <v>0</v>
      </c>
      <c r="FJ56" s="44">
        <v>442</v>
      </c>
      <c r="FK56" s="44">
        <v>0</v>
      </c>
      <c r="FL56" s="44">
        <v>0</v>
      </c>
      <c r="FM56" s="44">
        <v>0</v>
      </c>
      <c r="FN56" s="18">
        <f t="shared" si="11"/>
        <v>0.72148510904845964</v>
      </c>
      <c r="FO56" s="19">
        <f t="shared" si="8"/>
        <v>0.57849780764193381</v>
      </c>
      <c r="FP56" s="27">
        <f t="shared" si="9"/>
        <v>0.16570810318319001</v>
      </c>
      <c r="FQ56" s="16">
        <f t="shared" si="12"/>
        <v>0.89554372297466323</v>
      </c>
      <c r="FR56" s="17">
        <f t="shared" si="13"/>
        <v>0.77850732351684215</v>
      </c>
      <c r="FS56" s="16">
        <f t="shared" si="15"/>
        <v>1</v>
      </c>
      <c r="FT56" s="16">
        <f t="shared" si="14"/>
        <v>1.3324175824175823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5.75" x14ac:dyDescent="0.25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v>21258</v>
      </c>
      <c r="G57" s="38">
        <f>390+19885</f>
        <v>20275</v>
      </c>
      <c r="H57" s="38">
        <v>210</v>
      </c>
      <c r="I57" s="38">
        <f>790+4213</f>
        <v>5003</v>
      </c>
      <c r="J57" s="30">
        <f t="shared" si="4"/>
        <v>18613</v>
      </c>
      <c r="K57" s="35">
        <f t="shared" si="5"/>
        <v>16668</v>
      </c>
      <c r="L57" s="30">
        <v>206</v>
      </c>
      <c r="M57" s="36">
        <f t="shared" si="6"/>
        <v>5089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372</v>
      </c>
      <c r="V57" s="44">
        <v>1134</v>
      </c>
      <c r="W57" s="44">
        <v>1148</v>
      </c>
      <c r="X57" s="44">
        <v>0</v>
      </c>
      <c r="Y57" s="44">
        <v>966</v>
      </c>
      <c r="Z57" s="44">
        <v>1839</v>
      </c>
      <c r="AA57" s="44">
        <v>1641</v>
      </c>
      <c r="AB57" s="44">
        <v>1</v>
      </c>
      <c r="AC57" s="44">
        <v>1105</v>
      </c>
      <c r="AD57" s="44">
        <v>864</v>
      </c>
      <c r="AE57" s="44">
        <v>1003</v>
      </c>
      <c r="AF57" s="44">
        <v>8</v>
      </c>
      <c r="AG57" s="44">
        <v>450</v>
      </c>
      <c r="AH57" s="44">
        <v>985</v>
      </c>
      <c r="AI57" s="44">
        <v>1034</v>
      </c>
      <c r="AJ57" s="44">
        <v>13</v>
      </c>
      <c r="AK57" s="44">
        <v>421</v>
      </c>
      <c r="AL57" s="44">
        <v>1094</v>
      </c>
      <c r="AM57" s="44">
        <v>1128</v>
      </c>
      <c r="AN57" s="44">
        <v>44</v>
      </c>
      <c r="AO57" s="44">
        <v>343</v>
      </c>
      <c r="AP57" s="44">
        <v>1126</v>
      </c>
      <c r="AQ57" s="44">
        <v>1134</v>
      </c>
      <c r="AR57" s="44">
        <v>77</v>
      </c>
      <c r="AS57" s="44">
        <v>322</v>
      </c>
      <c r="AT57" s="44">
        <v>1001</v>
      </c>
      <c r="AU57" s="44">
        <v>1042</v>
      </c>
      <c r="AV57" s="44">
        <v>62</v>
      </c>
      <c r="AW57" s="44">
        <v>230</v>
      </c>
      <c r="AX57" s="44">
        <v>1114</v>
      </c>
      <c r="AY57" s="44">
        <v>1113</v>
      </c>
      <c r="AZ57" s="44">
        <v>1</v>
      </c>
      <c r="BA57" s="44">
        <v>190</v>
      </c>
      <c r="BB57" s="44">
        <v>387</v>
      </c>
      <c r="BC57" s="44">
        <v>344</v>
      </c>
      <c r="BD57" s="44">
        <v>0</v>
      </c>
      <c r="BE57" s="44">
        <v>35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0</v>
      </c>
      <c r="CH57" s="44">
        <v>160</v>
      </c>
      <c r="CI57" s="44">
        <v>93</v>
      </c>
      <c r="CJ57" s="44">
        <v>0</v>
      </c>
      <c r="CK57" s="44">
        <v>2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57</v>
      </c>
      <c r="DB57" s="44">
        <v>33</v>
      </c>
      <c r="DC57" s="44">
        <v>20</v>
      </c>
      <c r="DD57" s="44">
        <v>0</v>
      </c>
      <c r="DE57" s="44">
        <v>1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478</v>
      </c>
      <c r="DT57" s="44">
        <v>0</v>
      </c>
      <c r="DU57" s="44">
        <v>121</v>
      </c>
      <c r="DV57" s="44">
        <v>42</v>
      </c>
      <c r="DW57" s="44">
        <v>32</v>
      </c>
      <c r="DX57" s="44">
        <v>0</v>
      </c>
      <c r="DY57" s="44">
        <v>0</v>
      </c>
      <c r="DZ57" s="44">
        <v>0</v>
      </c>
      <c r="EA57" s="44">
        <v>0</v>
      </c>
      <c r="EB57" s="44">
        <v>0</v>
      </c>
      <c r="EC57" s="44">
        <v>0</v>
      </c>
      <c r="ED57" s="44">
        <v>1124</v>
      </c>
      <c r="EE57" s="44">
        <v>1023</v>
      </c>
      <c r="EF57" s="44">
        <v>0</v>
      </c>
      <c r="EG57" s="44">
        <v>92</v>
      </c>
      <c r="EH57" s="44">
        <v>1253</v>
      </c>
      <c r="EI57" s="44">
        <v>1171</v>
      </c>
      <c r="EJ57" s="44">
        <v>0</v>
      </c>
      <c r="EK57" s="44">
        <v>72</v>
      </c>
      <c r="EL57" s="44">
        <v>640</v>
      </c>
      <c r="EM57" s="44">
        <v>603</v>
      </c>
      <c r="EN57" s="44">
        <v>0</v>
      </c>
      <c r="EO57" s="44">
        <v>20</v>
      </c>
      <c r="EP57" s="44">
        <v>1095</v>
      </c>
      <c r="EQ57" s="44">
        <v>917</v>
      </c>
      <c r="ER57" s="44">
        <v>0</v>
      </c>
      <c r="ES57" s="44">
        <v>0</v>
      </c>
      <c r="ET57" s="44">
        <v>919</v>
      </c>
      <c r="EU57" s="44">
        <v>824</v>
      </c>
      <c r="EV57" s="44">
        <v>0</v>
      </c>
      <c r="EW57" s="44">
        <v>0</v>
      </c>
      <c r="EX57" s="44">
        <v>9</v>
      </c>
      <c r="EY57" s="44">
        <v>0</v>
      </c>
      <c r="EZ57" s="44">
        <v>0</v>
      </c>
      <c r="FA57" s="44">
        <v>0</v>
      </c>
      <c r="FB57" s="44">
        <v>15</v>
      </c>
      <c r="FC57" s="44">
        <v>0</v>
      </c>
      <c r="FD57" s="44">
        <v>0</v>
      </c>
      <c r="FE57" s="44">
        <v>0</v>
      </c>
      <c r="FF57" s="44">
        <v>521</v>
      </c>
      <c r="FG57" s="44">
        <v>0</v>
      </c>
      <c r="FH57" s="44">
        <v>0</v>
      </c>
      <c r="FI57" s="44">
        <v>0</v>
      </c>
      <c r="FJ57" s="44">
        <v>268</v>
      </c>
      <c r="FK57" s="44">
        <v>0</v>
      </c>
      <c r="FL57" s="44">
        <v>0</v>
      </c>
      <c r="FM57" s="44">
        <v>0</v>
      </c>
      <c r="FN57" s="18">
        <f t="shared" si="11"/>
        <v>0.78849457409812707</v>
      </c>
      <c r="FO57" s="19">
        <f t="shared" si="8"/>
        <v>0.70700129886454099</v>
      </c>
      <c r="FP57" s="27">
        <f t="shared" si="9"/>
        <v>0.21322327900448318</v>
      </c>
      <c r="FQ57" s="16">
        <f t="shared" si="12"/>
        <v>0.87557625364568636</v>
      </c>
      <c r="FR57" s="17">
        <f t="shared" si="13"/>
        <v>0.82209617755856967</v>
      </c>
      <c r="FS57" s="16">
        <f t="shared" si="15"/>
        <v>0.98095238095238091</v>
      </c>
      <c r="FT57" s="16">
        <f t="shared" si="14"/>
        <v>1.017189686188287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5.75" x14ac:dyDescent="0.25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v>23877</v>
      </c>
      <c r="G58" s="30">
        <v>21459</v>
      </c>
      <c r="H58" s="31">
        <v>265</v>
      </c>
      <c r="I58" s="38">
        <v>6953</v>
      </c>
      <c r="J58" s="30">
        <f t="shared" si="4"/>
        <v>22322</v>
      </c>
      <c r="K58" s="35">
        <f t="shared" si="5"/>
        <v>20157</v>
      </c>
      <c r="L58" s="30">
        <v>268</v>
      </c>
      <c r="M58" s="36">
        <f t="shared" si="6"/>
        <v>6893</v>
      </c>
      <c r="N58" s="44">
        <v>515</v>
      </c>
      <c r="O58" s="44">
        <v>511</v>
      </c>
      <c r="P58" s="44">
        <v>0</v>
      </c>
      <c r="Q58" s="44">
        <v>364</v>
      </c>
      <c r="R58" s="44">
        <v>513</v>
      </c>
      <c r="S58" s="44">
        <v>506</v>
      </c>
      <c r="T58" s="44">
        <v>0</v>
      </c>
      <c r="U58" s="44">
        <v>446</v>
      </c>
      <c r="V58" s="44">
        <v>1080</v>
      </c>
      <c r="W58" s="44">
        <v>1066</v>
      </c>
      <c r="X58" s="44">
        <v>1</v>
      </c>
      <c r="Y58" s="44">
        <v>911</v>
      </c>
      <c r="Z58" s="44">
        <v>1719</v>
      </c>
      <c r="AA58" s="44">
        <v>1677</v>
      </c>
      <c r="AB58" s="44">
        <v>1</v>
      </c>
      <c r="AC58" s="44">
        <v>1276</v>
      </c>
      <c r="AD58" s="44">
        <v>944</v>
      </c>
      <c r="AE58" s="44">
        <v>903</v>
      </c>
      <c r="AF58" s="44">
        <v>8</v>
      </c>
      <c r="AG58" s="44">
        <v>627</v>
      </c>
      <c r="AH58" s="44">
        <v>1180</v>
      </c>
      <c r="AI58" s="44">
        <v>1138</v>
      </c>
      <c r="AJ58" s="44">
        <v>11</v>
      </c>
      <c r="AK58" s="44">
        <v>610</v>
      </c>
      <c r="AL58" s="44">
        <v>1166</v>
      </c>
      <c r="AM58" s="44">
        <v>1253</v>
      </c>
      <c r="AN58" s="44">
        <v>21</v>
      </c>
      <c r="AO58" s="44">
        <v>559</v>
      </c>
      <c r="AP58" s="44">
        <v>1223</v>
      </c>
      <c r="AQ58" s="44">
        <v>1176</v>
      </c>
      <c r="AR58" s="44">
        <v>224</v>
      </c>
      <c r="AS58" s="44">
        <v>518</v>
      </c>
      <c r="AT58" s="44">
        <v>1630</v>
      </c>
      <c r="AU58" s="44">
        <v>1583</v>
      </c>
      <c r="AV58" s="44">
        <v>0</v>
      </c>
      <c r="AW58" s="44">
        <v>331</v>
      </c>
      <c r="AX58" s="44">
        <v>1634</v>
      </c>
      <c r="AY58" s="44">
        <v>1578</v>
      </c>
      <c r="AZ58" s="44">
        <v>0</v>
      </c>
      <c r="BA58" s="44">
        <v>239</v>
      </c>
      <c r="BB58" s="44">
        <v>544</v>
      </c>
      <c r="BC58" s="44">
        <v>514</v>
      </c>
      <c r="BD58" s="44">
        <v>1</v>
      </c>
      <c r="BE58" s="44">
        <v>262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1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1655</v>
      </c>
      <c r="EE58" s="44">
        <v>1566</v>
      </c>
      <c r="EF58" s="44">
        <v>0</v>
      </c>
      <c r="EG58" s="44">
        <v>84</v>
      </c>
      <c r="EH58" s="44">
        <v>1732</v>
      </c>
      <c r="EI58" s="44">
        <v>1651</v>
      </c>
      <c r="EJ58" s="44">
        <v>0</v>
      </c>
      <c r="EK58" s="44">
        <v>62</v>
      </c>
      <c r="EL58" s="44">
        <v>797</v>
      </c>
      <c r="EM58" s="44">
        <v>728</v>
      </c>
      <c r="EN58" s="44">
        <v>0</v>
      </c>
      <c r="EO58" s="44">
        <v>11</v>
      </c>
      <c r="EP58" s="44">
        <v>1353</v>
      </c>
      <c r="EQ58" s="44">
        <v>1179</v>
      </c>
      <c r="ER58" s="44">
        <v>0</v>
      </c>
      <c r="ES58" s="44">
        <v>0</v>
      </c>
      <c r="ET58" s="44">
        <v>1236</v>
      </c>
      <c r="EU58" s="44">
        <v>1068</v>
      </c>
      <c r="EV58" s="44">
        <v>0</v>
      </c>
      <c r="EW58" s="44">
        <v>0</v>
      </c>
      <c r="EX58" s="44">
        <v>26</v>
      </c>
      <c r="EY58" s="44">
        <v>0</v>
      </c>
      <c r="EZ58" s="44">
        <v>0</v>
      </c>
      <c r="FA58" s="44">
        <v>0</v>
      </c>
      <c r="FB58" s="44">
        <v>6</v>
      </c>
      <c r="FC58" s="44">
        <v>0</v>
      </c>
      <c r="FD58" s="44">
        <v>0</v>
      </c>
      <c r="FE58" s="44">
        <v>0</v>
      </c>
      <c r="FF58" s="44">
        <v>639</v>
      </c>
      <c r="FG58" s="44">
        <v>0</v>
      </c>
      <c r="FH58" s="44">
        <v>0</v>
      </c>
      <c r="FI58" s="44">
        <v>0</v>
      </c>
      <c r="FJ58" s="44">
        <v>548</v>
      </c>
      <c r="FK58" s="44">
        <v>0</v>
      </c>
      <c r="FL58" s="44">
        <v>0</v>
      </c>
      <c r="FM58" s="44">
        <v>0</v>
      </c>
      <c r="FN58" s="18">
        <f t="shared" si="11"/>
        <v>0.78730003833687656</v>
      </c>
      <c r="FO58" s="19">
        <f t="shared" si="8"/>
        <v>0.71184609486634376</v>
      </c>
      <c r="FP58" s="27">
        <f t="shared" si="9"/>
        <v>0.24023280939601993</v>
      </c>
      <c r="FQ58" s="16">
        <f t="shared" si="12"/>
        <v>0.93487456548142567</v>
      </c>
      <c r="FR58" s="17">
        <f t="shared" si="13"/>
        <v>0.93932615685726273</v>
      </c>
      <c r="FS58" s="16">
        <f t="shared" si="15"/>
        <v>1.0113207547169811</v>
      </c>
      <c r="FT58" s="16">
        <f t="shared" si="14"/>
        <v>0.99137063138213721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5.75" x14ac:dyDescent="0.25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v>25000</v>
      </c>
      <c r="G59" s="30">
        <v>23575</v>
      </c>
      <c r="H59" s="31">
        <v>255</v>
      </c>
      <c r="I59" s="31">
        <v>6804</v>
      </c>
      <c r="J59" s="30">
        <f t="shared" si="4"/>
        <v>23508</v>
      </c>
      <c r="K59" s="35">
        <f t="shared" si="5"/>
        <v>20088</v>
      </c>
      <c r="L59" s="30">
        <v>258</v>
      </c>
      <c r="M59" s="36">
        <f t="shared" si="6"/>
        <v>5845</v>
      </c>
      <c r="N59" s="44">
        <v>1179</v>
      </c>
      <c r="O59" s="44">
        <v>1161</v>
      </c>
      <c r="P59" s="44">
        <v>8</v>
      </c>
      <c r="Q59" s="44">
        <v>642</v>
      </c>
      <c r="R59" s="44">
        <v>588</v>
      </c>
      <c r="S59" s="44">
        <v>555</v>
      </c>
      <c r="T59" s="44">
        <v>0</v>
      </c>
      <c r="U59" s="44">
        <v>423</v>
      </c>
      <c r="V59" s="44">
        <v>1030</v>
      </c>
      <c r="W59" s="44">
        <v>1057</v>
      </c>
      <c r="X59" s="44">
        <v>28</v>
      </c>
      <c r="Y59" s="44">
        <v>768</v>
      </c>
      <c r="Z59" s="44">
        <v>1864</v>
      </c>
      <c r="AA59" s="44">
        <v>1871</v>
      </c>
      <c r="AB59" s="44">
        <v>3</v>
      </c>
      <c r="AC59" s="44">
        <v>1131</v>
      </c>
      <c r="AD59" s="44">
        <v>853</v>
      </c>
      <c r="AE59" s="44">
        <v>1014</v>
      </c>
      <c r="AF59" s="44">
        <v>7</v>
      </c>
      <c r="AG59" s="44">
        <v>580</v>
      </c>
      <c r="AH59" s="44">
        <v>1017</v>
      </c>
      <c r="AI59" s="44">
        <v>1091</v>
      </c>
      <c r="AJ59" s="44">
        <v>5</v>
      </c>
      <c r="AK59" s="44">
        <v>494</v>
      </c>
      <c r="AL59" s="44">
        <v>1112</v>
      </c>
      <c r="AM59" s="44">
        <v>1079</v>
      </c>
      <c r="AN59" s="44">
        <v>13</v>
      </c>
      <c r="AO59" s="44">
        <v>341</v>
      </c>
      <c r="AP59" s="44">
        <v>1264</v>
      </c>
      <c r="AQ59" s="44">
        <v>1296</v>
      </c>
      <c r="AR59" s="44">
        <v>25</v>
      </c>
      <c r="AS59" s="44">
        <v>359</v>
      </c>
      <c r="AT59" s="44">
        <v>1463</v>
      </c>
      <c r="AU59" s="44">
        <v>1318</v>
      </c>
      <c r="AV59" s="44">
        <v>199</v>
      </c>
      <c r="AW59" s="44">
        <v>301</v>
      </c>
      <c r="AX59" s="44">
        <v>1577</v>
      </c>
      <c r="AY59" s="44">
        <v>1432</v>
      </c>
      <c r="AZ59" s="44">
        <v>0</v>
      </c>
      <c r="BA59" s="44">
        <v>144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159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24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1390</v>
      </c>
      <c r="CZ59" s="44">
        <v>4</v>
      </c>
      <c r="DA59" s="44">
        <v>204</v>
      </c>
      <c r="DB59" s="44">
        <v>97</v>
      </c>
      <c r="DC59" s="44">
        <v>49</v>
      </c>
      <c r="DD59" s="44">
        <v>0</v>
      </c>
      <c r="DE59" s="44">
        <v>6</v>
      </c>
      <c r="DF59" s="44">
        <v>158</v>
      </c>
      <c r="DG59" s="44">
        <v>122</v>
      </c>
      <c r="DH59" s="44">
        <v>0</v>
      </c>
      <c r="DI59" s="44">
        <v>53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49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1657</v>
      </c>
      <c r="EE59" s="44">
        <v>1334</v>
      </c>
      <c r="EF59" s="44">
        <v>0</v>
      </c>
      <c r="EG59" s="44">
        <v>81</v>
      </c>
      <c r="EH59" s="44">
        <v>1800</v>
      </c>
      <c r="EI59" s="44">
        <v>1439</v>
      </c>
      <c r="EJ59" s="44">
        <v>0</v>
      </c>
      <c r="EK59" s="44">
        <v>31</v>
      </c>
      <c r="EL59" s="44">
        <v>747</v>
      </c>
      <c r="EM59" s="44">
        <v>638</v>
      </c>
      <c r="EN59" s="44">
        <v>0</v>
      </c>
      <c r="EO59" s="44">
        <v>11</v>
      </c>
      <c r="EP59" s="44">
        <v>1212</v>
      </c>
      <c r="EQ59" s="44">
        <v>896</v>
      </c>
      <c r="ER59" s="44">
        <v>0</v>
      </c>
      <c r="ES59" s="44">
        <v>0</v>
      </c>
      <c r="ET59" s="44">
        <v>1444</v>
      </c>
      <c r="EU59" s="44">
        <v>924</v>
      </c>
      <c r="EV59" s="44">
        <v>0</v>
      </c>
      <c r="EW59" s="44">
        <v>0</v>
      </c>
      <c r="EX59" s="44">
        <v>20</v>
      </c>
      <c r="EY59" s="44">
        <v>0</v>
      </c>
      <c r="EZ59" s="44">
        <v>0</v>
      </c>
      <c r="FA59" s="44">
        <v>0</v>
      </c>
      <c r="FB59" s="44">
        <v>55</v>
      </c>
      <c r="FC59" s="44">
        <v>0</v>
      </c>
      <c r="FD59" s="44">
        <v>0</v>
      </c>
      <c r="FE59" s="44">
        <v>0</v>
      </c>
      <c r="FF59" s="44">
        <v>465</v>
      </c>
      <c r="FG59" s="44">
        <v>0</v>
      </c>
      <c r="FH59" s="44">
        <v>0</v>
      </c>
      <c r="FI59" s="44">
        <v>0</v>
      </c>
      <c r="FJ59" s="44">
        <v>314</v>
      </c>
      <c r="FK59" s="44">
        <v>0</v>
      </c>
      <c r="FL59" s="44">
        <v>0</v>
      </c>
      <c r="FM59" s="44">
        <v>0</v>
      </c>
      <c r="FN59" s="18">
        <f t="shared" si="11"/>
        <v>0.80041762090798874</v>
      </c>
      <c r="FO59" s="19">
        <f t="shared" si="8"/>
        <v>0.6852350801562711</v>
      </c>
      <c r="FP59" s="27">
        <f t="shared" si="9"/>
        <v>0.19685437154789168</v>
      </c>
      <c r="FQ59" s="16">
        <f t="shared" si="12"/>
        <v>0.94032000000000004</v>
      </c>
      <c r="FR59" s="17">
        <f t="shared" si="13"/>
        <v>0.85208907741251327</v>
      </c>
      <c r="FS59" s="16">
        <f t="shared" si="15"/>
        <v>1.0117647058823529</v>
      </c>
      <c r="FT59" s="16">
        <f t="shared" si="14"/>
        <v>0.85905349794238683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5.75" x14ac:dyDescent="0.25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v>16816</v>
      </c>
      <c r="G60" s="30">
        <v>15580</v>
      </c>
      <c r="H60" s="31">
        <v>185</v>
      </c>
      <c r="I60" s="31">
        <v>2719</v>
      </c>
      <c r="J60" s="30">
        <f t="shared" si="4"/>
        <v>15264</v>
      </c>
      <c r="K60" s="35">
        <f t="shared" si="5"/>
        <v>13011</v>
      </c>
      <c r="L60" s="30">
        <v>183</v>
      </c>
      <c r="M60" s="36">
        <f t="shared" si="6"/>
        <v>3338</v>
      </c>
      <c r="N60" s="44">
        <v>392</v>
      </c>
      <c r="O60" s="44">
        <v>345</v>
      </c>
      <c r="P60" s="44">
        <v>1</v>
      </c>
      <c r="Q60" s="44">
        <v>218</v>
      </c>
      <c r="R60" s="44">
        <v>474</v>
      </c>
      <c r="S60" s="44">
        <v>404</v>
      </c>
      <c r="T60" s="44">
        <v>1</v>
      </c>
      <c r="U60" s="44">
        <v>373</v>
      </c>
      <c r="V60" s="44">
        <v>907</v>
      </c>
      <c r="W60" s="44">
        <v>885</v>
      </c>
      <c r="X60" s="44">
        <v>0</v>
      </c>
      <c r="Y60" s="44">
        <v>638</v>
      </c>
      <c r="Z60" s="44">
        <v>1263</v>
      </c>
      <c r="AA60" s="44">
        <v>1230</v>
      </c>
      <c r="AB60" s="44">
        <v>0</v>
      </c>
      <c r="AC60" s="44">
        <v>671</v>
      </c>
      <c r="AD60" s="44">
        <v>426</v>
      </c>
      <c r="AE60" s="44">
        <v>549</v>
      </c>
      <c r="AF60" s="44">
        <v>13</v>
      </c>
      <c r="AG60" s="44">
        <v>272</v>
      </c>
      <c r="AH60" s="44">
        <v>776</v>
      </c>
      <c r="AI60" s="44">
        <v>700</v>
      </c>
      <c r="AJ60" s="44">
        <v>13</v>
      </c>
      <c r="AK60" s="44">
        <v>264</v>
      </c>
      <c r="AL60" s="44">
        <v>771</v>
      </c>
      <c r="AM60" s="44">
        <v>735</v>
      </c>
      <c r="AN60" s="44">
        <v>21</v>
      </c>
      <c r="AO60" s="44">
        <v>229</v>
      </c>
      <c r="AP60" s="44">
        <v>772</v>
      </c>
      <c r="AQ60" s="44">
        <v>797</v>
      </c>
      <c r="AR60" s="44">
        <v>123</v>
      </c>
      <c r="AS60" s="44">
        <v>217</v>
      </c>
      <c r="AT60" s="44">
        <v>1030</v>
      </c>
      <c r="AU60" s="44">
        <v>911</v>
      </c>
      <c r="AV60" s="44">
        <v>0</v>
      </c>
      <c r="AW60" s="44">
        <v>165</v>
      </c>
      <c r="AX60" s="44">
        <v>963</v>
      </c>
      <c r="AY60" s="44">
        <v>915</v>
      </c>
      <c r="AZ60" s="44">
        <v>0</v>
      </c>
      <c r="BA60" s="44">
        <v>119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1048</v>
      </c>
      <c r="EE60" s="44">
        <v>960</v>
      </c>
      <c r="EF60" s="44">
        <v>0</v>
      </c>
      <c r="EG60" s="44">
        <v>60</v>
      </c>
      <c r="EH60" s="44">
        <v>1203</v>
      </c>
      <c r="EI60" s="44">
        <v>1061</v>
      </c>
      <c r="EJ60" s="44">
        <v>0</v>
      </c>
      <c r="EK60" s="44">
        <v>62</v>
      </c>
      <c r="EL60" s="44">
        <v>595</v>
      </c>
      <c r="EM60" s="44">
        <v>466</v>
      </c>
      <c r="EN60" s="44">
        <v>0</v>
      </c>
      <c r="EO60" s="44">
        <v>1</v>
      </c>
      <c r="EP60" s="44">
        <v>915</v>
      </c>
      <c r="EQ60" s="44">
        <v>664</v>
      </c>
      <c r="ER60" s="44">
        <v>0</v>
      </c>
      <c r="ES60" s="44">
        <v>0</v>
      </c>
      <c r="ET60" s="44">
        <v>919</v>
      </c>
      <c r="EU60" s="44">
        <v>597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265</v>
      </c>
      <c r="FG60" s="44">
        <v>0</v>
      </c>
      <c r="FH60" s="44">
        <v>0</v>
      </c>
      <c r="FI60" s="44">
        <v>0</v>
      </c>
      <c r="FJ60" s="44">
        <v>203</v>
      </c>
      <c r="FK60" s="44">
        <v>0</v>
      </c>
      <c r="FL60" s="44">
        <v>0</v>
      </c>
      <c r="FM60" s="44">
        <v>0</v>
      </c>
      <c r="FN60" s="18">
        <f t="shared" si="11"/>
        <v>0.77979706194154175</v>
      </c>
      <c r="FO60" s="19">
        <f t="shared" si="8"/>
        <v>0.6660608814175375</v>
      </c>
      <c r="FP60" s="27">
        <f t="shared" si="9"/>
        <v>0.16850926346610126</v>
      </c>
      <c r="FQ60" s="16">
        <f t="shared" si="12"/>
        <v>0.90770694576593725</v>
      </c>
      <c r="FR60" s="17">
        <f t="shared" si="13"/>
        <v>0.83510911424903722</v>
      </c>
      <c r="FS60" s="16">
        <f t="shared" si="15"/>
        <v>0.98918918918918919</v>
      </c>
      <c r="FT60" s="16">
        <f t="shared" si="14"/>
        <v>1.2276572269216623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5.75" x14ac:dyDescent="0.25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</f>
        <v>7728</v>
      </c>
      <c r="H61" s="31">
        <v>100</v>
      </c>
      <c r="I61" s="31">
        <f>150+2568</f>
        <v>2718</v>
      </c>
      <c r="J61" s="30">
        <f t="shared" si="4"/>
        <v>7590</v>
      </c>
      <c r="K61" s="35">
        <f t="shared" si="5"/>
        <v>6013</v>
      </c>
      <c r="L61" s="30">
        <v>100</v>
      </c>
      <c r="M61" s="36">
        <f t="shared" si="6"/>
        <v>1915</v>
      </c>
      <c r="N61" s="44">
        <v>270</v>
      </c>
      <c r="O61" s="44">
        <v>270</v>
      </c>
      <c r="P61" s="44">
        <v>0</v>
      </c>
      <c r="Q61" s="44">
        <v>192</v>
      </c>
      <c r="R61" s="44">
        <v>134</v>
      </c>
      <c r="S61" s="44">
        <v>130</v>
      </c>
      <c r="T61" s="44">
        <v>0</v>
      </c>
      <c r="U61" s="44">
        <v>107</v>
      </c>
      <c r="V61" s="44">
        <v>262</v>
      </c>
      <c r="W61" s="44">
        <v>248</v>
      </c>
      <c r="X61" s="44">
        <v>0</v>
      </c>
      <c r="Y61" s="44">
        <v>170</v>
      </c>
      <c r="Z61" s="44">
        <v>544</v>
      </c>
      <c r="AA61" s="44">
        <v>533</v>
      </c>
      <c r="AB61" s="44">
        <v>0</v>
      </c>
      <c r="AC61" s="44">
        <v>352</v>
      </c>
      <c r="AD61" s="44">
        <v>285</v>
      </c>
      <c r="AE61" s="44">
        <v>263</v>
      </c>
      <c r="AF61" s="44">
        <v>2</v>
      </c>
      <c r="AG61" s="44">
        <v>107</v>
      </c>
      <c r="AH61" s="44">
        <v>359</v>
      </c>
      <c r="AI61" s="44">
        <v>311</v>
      </c>
      <c r="AJ61" s="44">
        <v>5</v>
      </c>
      <c r="AK61" s="44">
        <v>115</v>
      </c>
      <c r="AL61" s="44">
        <v>372</v>
      </c>
      <c r="AM61" s="44">
        <v>275</v>
      </c>
      <c r="AN61" s="44">
        <v>14</v>
      </c>
      <c r="AO61" s="44">
        <v>127</v>
      </c>
      <c r="AP61" s="44">
        <v>452</v>
      </c>
      <c r="AQ61" s="44">
        <v>390</v>
      </c>
      <c r="AR61" s="44">
        <v>29</v>
      </c>
      <c r="AS61" s="44">
        <v>116</v>
      </c>
      <c r="AT61" s="44">
        <v>478</v>
      </c>
      <c r="AU61" s="44">
        <v>380</v>
      </c>
      <c r="AV61" s="44">
        <v>42</v>
      </c>
      <c r="AW61" s="44">
        <v>79</v>
      </c>
      <c r="AX61" s="44">
        <v>433</v>
      </c>
      <c r="AY61" s="44">
        <v>360</v>
      </c>
      <c r="AZ61" s="44">
        <v>1</v>
      </c>
      <c r="BA61" s="44">
        <v>57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0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137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519</v>
      </c>
      <c r="DT61" s="44">
        <v>7</v>
      </c>
      <c r="DU61" s="44">
        <v>152</v>
      </c>
      <c r="DV61" s="44">
        <v>41</v>
      </c>
      <c r="DW61" s="44">
        <v>38</v>
      </c>
      <c r="DX61" s="44">
        <v>0</v>
      </c>
      <c r="DY61" s="44">
        <v>4</v>
      </c>
      <c r="DZ61" s="44">
        <v>0</v>
      </c>
      <c r="EA61" s="44">
        <v>0</v>
      </c>
      <c r="EB61" s="44">
        <v>0</v>
      </c>
      <c r="EC61" s="44">
        <v>0</v>
      </c>
      <c r="ED61" s="44">
        <v>458</v>
      </c>
      <c r="EE61" s="44">
        <v>387</v>
      </c>
      <c r="EF61" s="44">
        <v>0</v>
      </c>
      <c r="EG61" s="44">
        <v>61</v>
      </c>
      <c r="EH61" s="44">
        <v>533</v>
      </c>
      <c r="EI61" s="44">
        <v>432</v>
      </c>
      <c r="EJ61" s="44">
        <v>0</v>
      </c>
      <c r="EK61" s="44">
        <v>27</v>
      </c>
      <c r="EL61" s="44">
        <v>284</v>
      </c>
      <c r="EM61" s="44">
        <v>222</v>
      </c>
      <c r="EN61" s="44">
        <v>0</v>
      </c>
      <c r="EO61" s="44">
        <v>12</v>
      </c>
      <c r="EP61" s="44">
        <v>450</v>
      </c>
      <c r="EQ61" s="44">
        <v>289</v>
      </c>
      <c r="ER61" s="44">
        <v>0</v>
      </c>
      <c r="ES61" s="44">
        <v>0</v>
      </c>
      <c r="ET61" s="44">
        <v>413</v>
      </c>
      <c r="EU61" s="44">
        <v>264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3</v>
      </c>
      <c r="FC61" s="44">
        <v>0</v>
      </c>
      <c r="FD61" s="44">
        <v>0</v>
      </c>
      <c r="FE61" s="44">
        <v>0</v>
      </c>
      <c r="FF61" s="44">
        <v>284</v>
      </c>
      <c r="FG61" s="44">
        <v>0</v>
      </c>
      <c r="FH61" s="44">
        <v>0</v>
      </c>
      <c r="FI61" s="44">
        <v>0</v>
      </c>
      <c r="FJ61" s="44">
        <v>169</v>
      </c>
      <c r="FK61" s="44">
        <v>0</v>
      </c>
      <c r="FL61" s="44">
        <v>0</v>
      </c>
      <c r="FM61" s="44">
        <v>0</v>
      </c>
      <c r="FN61" s="18">
        <f t="shared" si="11"/>
        <v>0.7477635161415791</v>
      </c>
      <c r="FO61" s="19">
        <f t="shared" si="8"/>
        <v>0.59441851419681058</v>
      </c>
      <c r="FP61" s="27">
        <f t="shared" si="9"/>
        <v>0.18621159082069233</v>
      </c>
      <c r="FQ61" s="16">
        <f t="shared" si="12"/>
        <v>0.93300553165334976</v>
      </c>
      <c r="FR61" s="17">
        <f t="shared" si="13"/>
        <v>0.77807971014492749</v>
      </c>
      <c r="FS61" s="16">
        <f t="shared" si="15"/>
        <v>1</v>
      </c>
      <c r="FT61" s="16">
        <f t="shared" si="14"/>
        <v>0.70456217807211186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5.75" x14ac:dyDescent="0.25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v>15929.6446</v>
      </c>
      <c r="G62" s="30">
        <v>14288</v>
      </c>
      <c r="H62" s="31">
        <v>200</v>
      </c>
      <c r="I62" s="31">
        <f>560+5208</f>
        <v>5768</v>
      </c>
      <c r="J62" s="30">
        <f t="shared" si="4"/>
        <v>15261</v>
      </c>
      <c r="K62" s="35">
        <f t="shared" si="5"/>
        <v>12941</v>
      </c>
      <c r="L62" s="30">
        <v>197</v>
      </c>
      <c r="M62" s="36">
        <f t="shared" si="6"/>
        <v>4971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406</v>
      </c>
      <c r="V62" s="44">
        <v>858</v>
      </c>
      <c r="W62" s="44">
        <v>870</v>
      </c>
      <c r="X62" s="44">
        <v>0</v>
      </c>
      <c r="Y62" s="44">
        <v>805</v>
      </c>
      <c r="Z62" s="44">
        <v>1311</v>
      </c>
      <c r="AA62" s="44">
        <v>1329</v>
      </c>
      <c r="AB62" s="44">
        <v>1</v>
      </c>
      <c r="AC62" s="44">
        <v>870</v>
      </c>
      <c r="AD62" s="44">
        <v>611</v>
      </c>
      <c r="AE62" s="44">
        <v>590</v>
      </c>
      <c r="AF62" s="44">
        <v>7</v>
      </c>
      <c r="AG62" s="44">
        <v>469</v>
      </c>
      <c r="AH62" s="44">
        <v>640</v>
      </c>
      <c r="AI62" s="44">
        <v>634</v>
      </c>
      <c r="AJ62" s="44">
        <v>11</v>
      </c>
      <c r="AK62" s="44">
        <v>443</v>
      </c>
      <c r="AL62" s="44">
        <v>783</v>
      </c>
      <c r="AM62" s="44">
        <v>810</v>
      </c>
      <c r="AN62" s="44">
        <v>35</v>
      </c>
      <c r="AO62" s="44">
        <v>369</v>
      </c>
      <c r="AP62" s="44">
        <v>738</v>
      </c>
      <c r="AQ62" s="44">
        <v>819</v>
      </c>
      <c r="AR62" s="44">
        <v>137</v>
      </c>
      <c r="AS62" s="44">
        <v>388</v>
      </c>
      <c r="AT62" s="44">
        <v>976</v>
      </c>
      <c r="AU62" s="44">
        <v>904</v>
      </c>
      <c r="AV62" s="44">
        <v>0</v>
      </c>
      <c r="AW62" s="44">
        <v>246</v>
      </c>
      <c r="AX62" s="44">
        <v>889</v>
      </c>
      <c r="AY62" s="44">
        <v>761</v>
      </c>
      <c r="AZ62" s="44">
        <v>0</v>
      </c>
      <c r="BA62" s="44">
        <v>238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970</v>
      </c>
      <c r="EE62" s="44">
        <v>923</v>
      </c>
      <c r="EF62" s="44">
        <v>0</v>
      </c>
      <c r="EG62" s="44">
        <v>144</v>
      </c>
      <c r="EH62" s="44">
        <v>1138</v>
      </c>
      <c r="EI62" s="44">
        <v>957</v>
      </c>
      <c r="EJ62" s="44">
        <v>0</v>
      </c>
      <c r="EK62" s="44">
        <v>169</v>
      </c>
      <c r="EL62" s="44">
        <v>485</v>
      </c>
      <c r="EM62" s="44">
        <v>444</v>
      </c>
      <c r="EN62" s="44">
        <v>0</v>
      </c>
      <c r="EO62" s="44">
        <v>18</v>
      </c>
      <c r="EP62" s="44">
        <v>738</v>
      </c>
      <c r="EQ62" s="44">
        <v>597</v>
      </c>
      <c r="ER62" s="44">
        <v>0</v>
      </c>
      <c r="ES62" s="44">
        <v>0</v>
      </c>
      <c r="ET62" s="44">
        <v>685</v>
      </c>
      <c r="EU62" s="44">
        <v>566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643</v>
      </c>
      <c r="FG62" s="44">
        <v>0</v>
      </c>
      <c r="FH62" s="44">
        <v>0</v>
      </c>
      <c r="FI62" s="44">
        <v>0</v>
      </c>
      <c r="FJ62" s="44">
        <v>359</v>
      </c>
      <c r="FK62" s="44">
        <v>0</v>
      </c>
      <c r="FL62" s="44">
        <v>0</v>
      </c>
      <c r="FM62" s="44">
        <v>0</v>
      </c>
      <c r="FN62" s="18">
        <f t="shared" si="11"/>
        <v>0.82341660895967617</v>
      </c>
      <c r="FO62" s="19">
        <f t="shared" si="8"/>
        <v>0.69983486922708149</v>
      </c>
      <c r="FP62" s="27">
        <f t="shared" si="9"/>
        <v>0.26479518457358975</v>
      </c>
      <c r="FQ62" s="16">
        <f t="shared" si="12"/>
        <v>0.95802514012145634</v>
      </c>
      <c r="FR62" s="17">
        <f t="shared" si="13"/>
        <v>0.90572508398656215</v>
      </c>
      <c r="FS62" s="16">
        <f t="shared" si="15"/>
        <v>0.98499999999999999</v>
      </c>
      <c r="FT62" s="16">
        <f t="shared" si="14"/>
        <v>0.8618238557558946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5.75" x14ac:dyDescent="0.25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v>9250</v>
      </c>
      <c r="G63" s="30">
        <v>8404</v>
      </c>
      <c r="H63" s="31">
        <v>105</v>
      </c>
      <c r="I63" s="31">
        <f>350+1975</f>
        <v>2325</v>
      </c>
      <c r="J63" s="30">
        <f t="shared" si="4"/>
        <v>8461</v>
      </c>
      <c r="K63" s="35">
        <f t="shared" si="5"/>
        <v>7234</v>
      </c>
      <c r="L63" s="30">
        <v>111</v>
      </c>
      <c r="M63" s="36">
        <f t="shared" si="6"/>
        <v>2234</v>
      </c>
      <c r="N63" s="44">
        <v>328</v>
      </c>
      <c r="O63" s="44">
        <v>312</v>
      </c>
      <c r="P63" s="44">
        <v>2</v>
      </c>
      <c r="Q63" s="44">
        <v>203</v>
      </c>
      <c r="R63" s="44">
        <v>131</v>
      </c>
      <c r="S63" s="44">
        <v>124</v>
      </c>
      <c r="T63" s="44">
        <v>0</v>
      </c>
      <c r="U63" s="44">
        <v>111</v>
      </c>
      <c r="V63" s="44">
        <v>347</v>
      </c>
      <c r="W63" s="44">
        <v>312</v>
      </c>
      <c r="X63" s="44">
        <v>1</v>
      </c>
      <c r="Y63" s="44">
        <v>243</v>
      </c>
      <c r="Z63" s="44">
        <v>490</v>
      </c>
      <c r="AA63" s="44">
        <v>552</v>
      </c>
      <c r="AB63" s="44">
        <v>2</v>
      </c>
      <c r="AC63" s="44">
        <v>367</v>
      </c>
      <c r="AD63" s="44">
        <v>334</v>
      </c>
      <c r="AE63" s="44">
        <v>259</v>
      </c>
      <c r="AF63" s="44">
        <v>2</v>
      </c>
      <c r="AG63" s="44">
        <v>204</v>
      </c>
      <c r="AH63" s="44">
        <v>222</v>
      </c>
      <c r="AI63" s="44">
        <v>319</v>
      </c>
      <c r="AJ63" s="44">
        <v>5</v>
      </c>
      <c r="AK63" s="44">
        <v>210</v>
      </c>
      <c r="AL63" s="44">
        <v>420</v>
      </c>
      <c r="AM63" s="44">
        <v>407</v>
      </c>
      <c r="AN63" s="44">
        <v>11</v>
      </c>
      <c r="AO63" s="44">
        <v>233</v>
      </c>
      <c r="AP63" s="44">
        <v>467</v>
      </c>
      <c r="AQ63" s="44">
        <v>461</v>
      </c>
      <c r="AR63" s="44">
        <v>24</v>
      </c>
      <c r="AS63" s="44">
        <v>153</v>
      </c>
      <c r="AT63" s="44">
        <v>540</v>
      </c>
      <c r="AU63" s="44">
        <v>519</v>
      </c>
      <c r="AV63" s="44">
        <v>53</v>
      </c>
      <c r="AW63" s="44">
        <v>100</v>
      </c>
      <c r="AX63" s="44">
        <v>497</v>
      </c>
      <c r="AY63" s="44">
        <v>464</v>
      </c>
      <c r="AZ63" s="44">
        <v>13</v>
      </c>
      <c r="BA63" s="44">
        <v>92</v>
      </c>
      <c r="BB63" s="44">
        <v>135</v>
      </c>
      <c r="BC63" s="44">
        <v>109</v>
      </c>
      <c r="BD63" s="44">
        <v>0</v>
      </c>
      <c r="BE63" s="44">
        <v>25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6</v>
      </c>
      <c r="CL63" s="44">
        <v>18</v>
      </c>
      <c r="CM63" s="44">
        <v>13</v>
      </c>
      <c r="CN63" s="44">
        <v>0</v>
      </c>
      <c r="CO63" s="44">
        <v>1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40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14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39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568</v>
      </c>
      <c r="EE63" s="44">
        <v>541</v>
      </c>
      <c r="EF63" s="44">
        <v>0</v>
      </c>
      <c r="EG63" s="44">
        <v>95</v>
      </c>
      <c r="EH63" s="44">
        <v>621</v>
      </c>
      <c r="EI63" s="44">
        <v>597</v>
      </c>
      <c r="EJ63" s="44">
        <v>0</v>
      </c>
      <c r="EK63" s="44">
        <v>64</v>
      </c>
      <c r="EL63" s="44">
        <v>306</v>
      </c>
      <c r="EM63" s="44">
        <v>269</v>
      </c>
      <c r="EN63" s="44">
        <v>0</v>
      </c>
      <c r="EO63" s="44">
        <v>17</v>
      </c>
      <c r="EP63" s="44">
        <v>441</v>
      </c>
      <c r="EQ63" s="44">
        <v>310</v>
      </c>
      <c r="ER63" s="44">
        <v>0</v>
      </c>
      <c r="ES63" s="44">
        <v>0</v>
      </c>
      <c r="ET63" s="44">
        <v>456</v>
      </c>
      <c r="EU63" s="44">
        <v>326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291</v>
      </c>
      <c r="FG63" s="44">
        <v>0</v>
      </c>
      <c r="FH63" s="44">
        <v>0</v>
      </c>
      <c r="FI63" s="44">
        <v>0</v>
      </c>
      <c r="FJ63" s="44">
        <v>169</v>
      </c>
      <c r="FK63" s="44">
        <v>0</v>
      </c>
      <c r="FL63" s="44">
        <v>0</v>
      </c>
      <c r="FM63" s="44">
        <v>0</v>
      </c>
      <c r="FN63" s="18">
        <f t="shared" si="11"/>
        <v>0.77870639534883723</v>
      </c>
      <c r="FO63" s="19">
        <f t="shared" si="8"/>
        <v>0.66724200581395354</v>
      </c>
      <c r="FP63" s="27">
        <f t="shared" si="9"/>
        <v>0.20294331395348839</v>
      </c>
      <c r="FQ63" s="16">
        <f t="shared" si="12"/>
        <v>0.91470270270270271</v>
      </c>
      <c r="FR63" s="17">
        <f t="shared" si="13"/>
        <v>0.8607805806758686</v>
      </c>
      <c r="FS63" s="16">
        <f t="shared" si="15"/>
        <v>1.0571428571428572</v>
      </c>
      <c r="FT63" s="16">
        <f t="shared" si="14"/>
        <v>0.9608602150537634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5.75" x14ac:dyDescent="0.25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v>17023</v>
      </c>
      <c r="G64" s="30">
        <v>15334</v>
      </c>
      <c r="H64" s="31">
        <v>200</v>
      </c>
      <c r="I64" s="31">
        <f>630+4439</f>
        <v>5069</v>
      </c>
      <c r="J64" s="30">
        <f t="shared" si="4"/>
        <v>15947</v>
      </c>
      <c r="K64" s="35">
        <f t="shared" si="5"/>
        <v>13553</v>
      </c>
      <c r="L64" s="30">
        <v>200</v>
      </c>
      <c r="M64" s="36">
        <f t="shared" si="6"/>
        <v>4135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851</v>
      </c>
      <c r="W64" s="44">
        <v>865</v>
      </c>
      <c r="X64" s="44">
        <v>0</v>
      </c>
      <c r="Y64" s="44">
        <v>645</v>
      </c>
      <c r="Z64" s="44">
        <v>1309</v>
      </c>
      <c r="AA64" s="44">
        <v>1311</v>
      </c>
      <c r="AB64" s="44">
        <v>0</v>
      </c>
      <c r="AC64" s="44">
        <v>1092</v>
      </c>
      <c r="AD64" s="44">
        <v>688</v>
      </c>
      <c r="AE64" s="44">
        <v>1011</v>
      </c>
      <c r="AF64" s="44">
        <v>2</v>
      </c>
      <c r="AG64" s="44">
        <v>368</v>
      </c>
      <c r="AH64" s="44">
        <v>868</v>
      </c>
      <c r="AI64" s="44">
        <v>1038</v>
      </c>
      <c r="AJ64" s="44">
        <v>1</v>
      </c>
      <c r="AK64" s="44">
        <v>414</v>
      </c>
      <c r="AL64" s="44">
        <v>928</v>
      </c>
      <c r="AM64" s="44">
        <v>818</v>
      </c>
      <c r="AN64" s="44">
        <v>5</v>
      </c>
      <c r="AO64" s="44">
        <v>328</v>
      </c>
      <c r="AP64" s="44">
        <v>961</v>
      </c>
      <c r="AQ64" s="44">
        <v>904</v>
      </c>
      <c r="AR64" s="44">
        <v>146</v>
      </c>
      <c r="AS64" s="44">
        <v>325</v>
      </c>
      <c r="AT64" s="44">
        <v>1041</v>
      </c>
      <c r="AU64" s="44">
        <v>886</v>
      </c>
      <c r="AV64" s="44">
        <v>0</v>
      </c>
      <c r="AW64" s="44">
        <v>162</v>
      </c>
      <c r="AX64" s="44">
        <v>992</v>
      </c>
      <c r="AY64" s="44">
        <v>881</v>
      </c>
      <c r="AZ64" s="44">
        <v>5</v>
      </c>
      <c r="BA64" s="44">
        <v>147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14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1158</v>
      </c>
      <c r="EE64" s="44">
        <v>881</v>
      </c>
      <c r="EF64" s="44">
        <v>0</v>
      </c>
      <c r="EG64" s="44">
        <v>91</v>
      </c>
      <c r="EH64" s="44">
        <v>1286</v>
      </c>
      <c r="EI64" s="44">
        <v>1073</v>
      </c>
      <c r="EJ64" s="44">
        <v>0</v>
      </c>
      <c r="EK64" s="44">
        <v>67</v>
      </c>
      <c r="EL64" s="44">
        <v>572</v>
      </c>
      <c r="EM64" s="44">
        <v>413</v>
      </c>
      <c r="EN64" s="44">
        <v>0</v>
      </c>
      <c r="EO64" s="44">
        <v>12</v>
      </c>
      <c r="EP64" s="44">
        <v>929</v>
      </c>
      <c r="EQ64" s="44">
        <v>685</v>
      </c>
      <c r="ER64" s="44">
        <v>0</v>
      </c>
      <c r="ES64" s="44">
        <v>0</v>
      </c>
      <c r="ET64" s="44">
        <v>804</v>
      </c>
      <c r="EU64" s="44">
        <v>646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336</v>
      </c>
      <c r="FG64" s="44">
        <v>0</v>
      </c>
      <c r="FH64" s="44">
        <v>0</v>
      </c>
      <c r="FI64" s="44">
        <v>0</v>
      </c>
      <c r="FJ64" s="44">
        <v>204</v>
      </c>
      <c r="FK64" s="44">
        <v>0</v>
      </c>
      <c r="FL64" s="44">
        <v>0</v>
      </c>
      <c r="FM64" s="44">
        <v>0</v>
      </c>
      <c r="FN64" s="18">
        <f t="shared" si="11"/>
        <v>0.80634207240948819</v>
      </c>
      <c r="FO64" s="19">
        <f t="shared" si="8"/>
        <v>0.68679151061173538</v>
      </c>
      <c r="FP64" s="27">
        <f t="shared" si="9"/>
        <v>0.20649188514357053</v>
      </c>
      <c r="FQ64" s="16">
        <f t="shared" si="12"/>
        <v>0.9367913998707631</v>
      </c>
      <c r="FR64" s="17">
        <f t="shared" si="13"/>
        <v>0.88385287596191475</v>
      </c>
      <c r="FS64" s="16">
        <f t="shared" si="15"/>
        <v>1</v>
      </c>
      <c r="FT64" s="16">
        <f t="shared" si="14"/>
        <v>0.8157427500493194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5.75" x14ac:dyDescent="0.25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v>11610</v>
      </c>
      <c r="G65" s="30">
        <v>10587</v>
      </c>
      <c r="H65" s="31">
        <v>120</v>
      </c>
      <c r="I65" s="31">
        <v>3690</v>
      </c>
      <c r="J65" s="30">
        <f t="shared" si="4"/>
        <v>10961</v>
      </c>
      <c r="K65" s="35">
        <f t="shared" si="5"/>
        <v>9408</v>
      </c>
      <c r="L65" s="30">
        <v>114</v>
      </c>
      <c r="M65" s="36">
        <f t="shared" si="6"/>
        <v>2905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155</v>
      </c>
      <c r="V65" s="44">
        <v>405</v>
      </c>
      <c r="W65" s="44">
        <v>398</v>
      </c>
      <c r="X65" s="44">
        <v>0</v>
      </c>
      <c r="Y65" s="44">
        <v>294</v>
      </c>
      <c r="Z65" s="44">
        <v>814</v>
      </c>
      <c r="AA65" s="44">
        <v>793</v>
      </c>
      <c r="AB65" s="44">
        <v>3</v>
      </c>
      <c r="AC65" s="44">
        <v>511</v>
      </c>
      <c r="AD65" s="44">
        <v>309</v>
      </c>
      <c r="AE65" s="44">
        <v>323</v>
      </c>
      <c r="AF65" s="44">
        <v>7</v>
      </c>
      <c r="AG65" s="44">
        <v>232</v>
      </c>
      <c r="AH65" s="44">
        <v>320</v>
      </c>
      <c r="AI65" s="44">
        <v>355</v>
      </c>
      <c r="AJ65" s="44">
        <v>14</v>
      </c>
      <c r="AK65" s="44">
        <v>245</v>
      </c>
      <c r="AL65" s="44">
        <v>395</v>
      </c>
      <c r="AM65" s="44">
        <v>454</v>
      </c>
      <c r="AN65" s="44">
        <v>7</v>
      </c>
      <c r="AO65" s="44">
        <v>240</v>
      </c>
      <c r="AP65" s="44">
        <v>648</v>
      </c>
      <c r="AQ65" s="44">
        <v>459</v>
      </c>
      <c r="AR65" s="44">
        <v>10</v>
      </c>
      <c r="AS65" s="44">
        <v>251</v>
      </c>
      <c r="AT65" s="44">
        <v>678</v>
      </c>
      <c r="AU65" s="44">
        <v>587</v>
      </c>
      <c r="AV65" s="44">
        <v>23</v>
      </c>
      <c r="AW65" s="44">
        <v>189</v>
      </c>
      <c r="AX65" s="44">
        <v>636</v>
      </c>
      <c r="AY65" s="44">
        <v>548</v>
      </c>
      <c r="AZ65" s="44">
        <v>35</v>
      </c>
      <c r="BA65" s="44">
        <v>199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7</v>
      </c>
      <c r="CE65" s="44">
        <v>4</v>
      </c>
      <c r="CF65" s="44">
        <v>0</v>
      </c>
      <c r="CG65" s="44">
        <v>0</v>
      </c>
      <c r="CH65" s="44">
        <v>57</v>
      </c>
      <c r="CI65" s="44">
        <v>46</v>
      </c>
      <c r="CJ65" s="44">
        <v>0</v>
      </c>
      <c r="CK65" s="44">
        <v>4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643</v>
      </c>
      <c r="EE65" s="44">
        <v>547</v>
      </c>
      <c r="EF65" s="44">
        <v>6</v>
      </c>
      <c r="EG65" s="44">
        <v>221</v>
      </c>
      <c r="EH65" s="44">
        <v>709</v>
      </c>
      <c r="EI65" s="44">
        <v>740</v>
      </c>
      <c r="EJ65" s="44">
        <v>3</v>
      </c>
      <c r="EK65" s="44">
        <v>192</v>
      </c>
      <c r="EL65" s="44">
        <v>385</v>
      </c>
      <c r="EM65" s="44">
        <v>288</v>
      </c>
      <c r="EN65" s="44">
        <v>5</v>
      </c>
      <c r="EO65" s="44">
        <v>49</v>
      </c>
      <c r="EP65" s="44">
        <v>608</v>
      </c>
      <c r="EQ65" s="44">
        <v>429</v>
      </c>
      <c r="ER65" s="44">
        <v>0</v>
      </c>
      <c r="ES65" s="44">
        <v>0</v>
      </c>
      <c r="ET65" s="44">
        <v>620</v>
      </c>
      <c r="EU65" s="44">
        <v>375</v>
      </c>
      <c r="EV65" s="44">
        <v>0</v>
      </c>
      <c r="EW65" s="44">
        <v>0</v>
      </c>
      <c r="EX65" s="44">
        <v>5</v>
      </c>
      <c r="EY65" s="44">
        <v>0</v>
      </c>
      <c r="EZ65" s="44">
        <v>0</v>
      </c>
      <c r="FA65" s="44">
        <v>0</v>
      </c>
      <c r="FB65" s="44">
        <v>0</v>
      </c>
      <c r="FC65" s="44">
        <v>0</v>
      </c>
      <c r="FD65" s="44">
        <v>0</v>
      </c>
      <c r="FE65" s="44">
        <v>0</v>
      </c>
      <c r="FF65" s="44">
        <v>316</v>
      </c>
      <c r="FG65" s="44">
        <v>0</v>
      </c>
      <c r="FH65" s="44">
        <v>0</v>
      </c>
      <c r="FI65" s="44">
        <v>0</v>
      </c>
      <c r="FJ65" s="44">
        <v>251</v>
      </c>
      <c r="FK65" s="44">
        <v>0</v>
      </c>
      <c r="FL65" s="44">
        <v>0</v>
      </c>
      <c r="FM65" s="44">
        <v>0</v>
      </c>
      <c r="FN65" s="18">
        <f t="shared" si="11"/>
        <v>0.78429289710360461</v>
      </c>
      <c r="FO65" s="19">
        <f t="shared" si="8"/>
        <v>0.67431485022307203</v>
      </c>
      <c r="FP65" s="27">
        <f t="shared" si="9"/>
        <v>0.20572197436442177</v>
      </c>
      <c r="FQ65" s="16">
        <f t="shared" si="12"/>
        <v>0.9440999138673557</v>
      </c>
      <c r="FR65" s="17">
        <f t="shared" si="13"/>
        <v>0.8886370076508926</v>
      </c>
      <c r="FS65" s="16">
        <f t="shared" si="15"/>
        <v>0.95</v>
      </c>
      <c r="FT65" s="16">
        <f t="shared" si="14"/>
        <v>0.7872628726287263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5.75" x14ac:dyDescent="0.25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v>6003</v>
      </c>
      <c r="G66" s="30">
        <v>5418</v>
      </c>
      <c r="H66" s="31">
        <v>85</v>
      </c>
      <c r="I66" s="31">
        <f>230+1028</f>
        <v>1258</v>
      </c>
      <c r="J66" s="30">
        <f t="shared" si="4"/>
        <v>5838</v>
      </c>
      <c r="K66" s="35">
        <f t="shared" si="5"/>
        <v>4769</v>
      </c>
      <c r="L66" s="30">
        <v>85</v>
      </c>
      <c r="M66" s="36">
        <f t="shared" si="6"/>
        <v>1408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103</v>
      </c>
      <c r="V66" s="44">
        <v>265</v>
      </c>
      <c r="W66" s="44">
        <v>251</v>
      </c>
      <c r="X66" s="44">
        <v>1</v>
      </c>
      <c r="Y66" s="44">
        <v>260</v>
      </c>
      <c r="Z66" s="44">
        <v>384</v>
      </c>
      <c r="AA66" s="44">
        <v>378</v>
      </c>
      <c r="AB66" s="44">
        <v>1</v>
      </c>
      <c r="AC66" s="44">
        <v>270</v>
      </c>
      <c r="AD66" s="44">
        <v>169</v>
      </c>
      <c r="AE66" s="44">
        <v>176</v>
      </c>
      <c r="AF66" s="44">
        <v>0</v>
      </c>
      <c r="AG66" s="44">
        <v>112</v>
      </c>
      <c r="AH66" s="44">
        <v>245</v>
      </c>
      <c r="AI66" s="44">
        <v>244</v>
      </c>
      <c r="AJ66" s="44">
        <v>1</v>
      </c>
      <c r="AK66" s="44">
        <v>147</v>
      </c>
      <c r="AL66" s="44">
        <v>249</v>
      </c>
      <c r="AM66" s="44">
        <v>237</v>
      </c>
      <c r="AN66" s="44">
        <v>24</v>
      </c>
      <c r="AO66" s="44">
        <v>118</v>
      </c>
      <c r="AP66" s="44">
        <v>361</v>
      </c>
      <c r="AQ66" s="44">
        <v>347</v>
      </c>
      <c r="AR66" s="44">
        <v>50</v>
      </c>
      <c r="AS66" s="44">
        <v>100</v>
      </c>
      <c r="AT66" s="44">
        <v>429</v>
      </c>
      <c r="AU66" s="44">
        <v>408</v>
      </c>
      <c r="AV66" s="44">
        <v>1</v>
      </c>
      <c r="AW66" s="44">
        <v>86</v>
      </c>
      <c r="AX66" s="44">
        <v>402</v>
      </c>
      <c r="AY66" s="44">
        <v>392</v>
      </c>
      <c r="AZ66" s="44">
        <v>0</v>
      </c>
      <c r="BA66" s="44">
        <v>46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398</v>
      </c>
      <c r="EE66" s="44">
        <v>318</v>
      </c>
      <c r="EF66" s="44">
        <v>0</v>
      </c>
      <c r="EG66" s="44">
        <v>45</v>
      </c>
      <c r="EH66" s="44">
        <v>429</v>
      </c>
      <c r="EI66" s="44">
        <v>360</v>
      </c>
      <c r="EJ66" s="44">
        <v>0</v>
      </c>
      <c r="EK66" s="44">
        <v>19</v>
      </c>
      <c r="EL66" s="44">
        <v>216</v>
      </c>
      <c r="EM66" s="44">
        <v>203</v>
      </c>
      <c r="EN66" s="44">
        <v>0</v>
      </c>
      <c r="EO66" s="44">
        <v>3</v>
      </c>
      <c r="EP66" s="44">
        <v>378</v>
      </c>
      <c r="EQ66" s="44">
        <v>311</v>
      </c>
      <c r="ER66" s="44">
        <v>0</v>
      </c>
      <c r="ES66" s="44">
        <v>0</v>
      </c>
      <c r="ET66" s="44">
        <v>397</v>
      </c>
      <c r="EU66" s="44">
        <v>246</v>
      </c>
      <c r="EV66" s="44">
        <v>0</v>
      </c>
      <c r="EW66" s="44">
        <v>0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210</v>
      </c>
      <c r="FG66" s="44">
        <v>0</v>
      </c>
      <c r="FH66" s="44">
        <v>0</v>
      </c>
      <c r="FI66" s="44">
        <v>0</v>
      </c>
      <c r="FJ66" s="44">
        <v>289</v>
      </c>
      <c r="FK66" s="44">
        <v>0</v>
      </c>
      <c r="FL66" s="44">
        <v>0</v>
      </c>
      <c r="FM66" s="44">
        <v>0</v>
      </c>
      <c r="FN66" s="18">
        <f t="shared" si="11"/>
        <v>0.75509943906170318</v>
      </c>
      <c r="FO66" s="19">
        <f t="shared" si="8"/>
        <v>0.61881693013768491</v>
      </c>
      <c r="FP66" s="27">
        <f t="shared" si="9"/>
        <v>0.17950025497195307</v>
      </c>
      <c r="FQ66" s="16">
        <f t="shared" si="12"/>
        <v>0.97251374312843575</v>
      </c>
      <c r="FR66" s="17">
        <f t="shared" si="13"/>
        <v>0.88021410114433374</v>
      </c>
      <c r="FS66" s="16">
        <f t="shared" si="15"/>
        <v>1</v>
      </c>
      <c r="FT66" s="16">
        <f t="shared" si="14"/>
        <v>1.1192368839427662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5.75" x14ac:dyDescent="0.25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v>4044</v>
      </c>
      <c r="G67" s="30">
        <v>3380</v>
      </c>
      <c r="H67" s="31">
        <v>35</v>
      </c>
      <c r="I67" s="31">
        <v>1262</v>
      </c>
      <c r="J67" s="30">
        <f t="shared" si="4"/>
        <v>3457</v>
      </c>
      <c r="K67" s="35">
        <f t="shared" si="5"/>
        <v>2976</v>
      </c>
      <c r="L67" s="30">
        <v>35</v>
      </c>
      <c r="M67" s="36">
        <f t="shared" si="6"/>
        <v>1203</v>
      </c>
      <c r="N67" s="44">
        <v>131</v>
      </c>
      <c r="O67" s="44">
        <v>128</v>
      </c>
      <c r="P67" s="44">
        <v>0</v>
      </c>
      <c r="Q67" s="44">
        <v>116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173</v>
      </c>
      <c r="X67" s="44">
        <v>0</v>
      </c>
      <c r="Y67" s="44">
        <v>159</v>
      </c>
      <c r="Z67" s="44">
        <v>252</v>
      </c>
      <c r="AA67" s="44">
        <v>257</v>
      </c>
      <c r="AB67" s="44">
        <v>0</v>
      </c>
      <c r="AC67" s="44">
        <v>196</v>
      </c>
      <c r="AD67" s="44">
        <v>120</v>
      </c>
      <c r="AE67" s="44">
        <v>111</v>
      </c>
      <c r="AF67" s="44">
        <v>2</v>
      </c>
      <c r="AG67" s="44">
        <v>67</v>
      </c>
      <c r="AH67" s="44">
        <v>127</v>
      </c>
      <c r="AI67" s="44">
        <v>125</v>
      </c>
      <c r="AJ67" s="44">
        <v>3</v>
      </c>
      <c r="AK67" s="44">
        <v>73</v>
      </c>
      <c r="AL67" s="44">
        <v>156</v>
      </c>
      <c r="AM67" s="44">
        <v>139</v>
      </c>
      <c r="AN67" s="44">
        <v>11</v>
      </c>
      <c r="AO67" s="44">
        <v>71</v>
      </c>
      <c r="AP67" s="44">
        <v>195</v>
      </c>
      <c r="AQ67" s="44">
        <v>192</v>
      </c>
      <c r="AR67" s="44">
        <v>12</v>
      </c>
      <c r="AS67" s="44">
        <v>77</v>
      </c>
      <c r="AT67" s="44">
        <v>195</v>
      </c>
      <c r="AU67" s="44">
        <v>184</v>
      </c>
      <c r="AV67" s="44">
        <v>6</v>
      </c>
      <c r="AW67" s="44">
        <v>42</v>
      </c>
      <c r="AX67" s="44">
        <v>174</v>
      </c>
      <c r="AY67" s="44">
        <v>185</v>
      </c>
      <c r="AZ67" s="44">
        <v>0</v>
      </c>
      <c r="BA67" s="44">
        <v>51</v>
      </c>
      <c r="BB67" s="44">
        <v>133</v>
      </c>
      <c r="BC67" s="44">
        <v>100</v>
      </c>
      <c r="BD67" s="44">
        <v>0</v>
      </c>
      <c r="BE67" s="44">
        <v>91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70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4</v>
      </c>
      <c r="DJ67" s="44">
        <v>4</v>
      </c>
      <c r="DK67" s="44">
        <v>4</v>
      </c>
      <c r="DL67" s="44">
        <v>0</v>
      </c>
      <c r="DM67" s="44">
        <v>1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11</v>
      </c>
      <c r="DZ67" s="44">
        <v>0</v>
      </c>
      <c r="EA67" s="44">
        <v>0</v>
      </c>
      <c r="EB67" s="44">
        <v>0</v>
      </c>
      <c r="EC67" s="44">
        <v>0</v>
      </c>
      <c r="ED67" s="44">
        <v>223</v>
      </c>
      <c r="EE67" s="44">
        <v>211</v>
      </c>
      <c r="EF67" s="44">
        <v>0</v>
      </c>
      <c r="EG67" s="44">
        <v>29</v>
      </c>
      <c r="EH67" s="44">
        <v>287</v>
      </c>
      <c r="EI67" s="44">
        <v>288</v>
      </c>
      <c r="EJ67" s="44">
        <v>0</v>
      </c>
      <c r="EK67" s="44">
        <v>36</v>
      </c>
      <c r="EL67" s="44">
        <v>150</v>
      </c>
      <c r="EM67" s="44">
        <v>135</v>
      </c>
      <c r="EN67" s="44">
        <v>0</v>
      </c>
      <c r="EO67" s="44">
        <v>17</v>
      </c>
      <c r="EP67" s="44">
        <v>249</v>
      </c>
      <c r="EQ67" s="44">
        <v>247</v>
      </c>
      <c r="ER67" s="44">
        <v>0</v>
      </c>
      <c r="ES67" s="44">
        <v>0</v>
      </c>
      <c r="ET67" s="44">
        <v>174</v>
      </c>
      <c r="EU67" s="44">
        <v>160</v>
      </c>
      <c r="EV67" s="44">
        <v>0</v>
      </c>
      <c r="EW67" s="44">
        <v>0</v>
      </c>
      <c r="EX67" s="44">
        <v>15</v>
      </c>
      <c r="EY67" s="44">
        <v>0</v>
      </c>
      <c r="EZ67" s="44">
        <v>0</v>
      </c>
      <c r="FA67" s="44">
        <v>0</v>
      </c>
      <c r="FB67" s="44">
        <v>16</v>
      </c>
      <c r="FC67" s="44">
        <v>0</v>
      </c>
      <c r="FD67" s="44">
        <v>0</v>
      </c>
      <c r="FE67" s="44">
        <v>0</v>
      </c>
      <c r="FF67" s="44">
        <v>185</v>
      </c>
      <c r="FG67" s="44">
        <v>0</v>
      </c>
      <c r="FH67" s="44">
        <v>0</v>
      </c>
      <c r="FI67" s="44">
        <v>0</v>
      </c>
      <c r="FJ67" s="44">
        <v>95</v>
      </c>
      <c r="FK67" s="44">
        <v>0</v>
      </c>
      <c r="FL67" s="44">
        <v>0</v>
      </c>
      <c r="FM67" s="44">
        <v>0</v>
      </c>
      <c r="FN67" s="18">
        <f t="shared" si="11"/>
        <v>0.89013510068824875</v>
      </c>
      <c r="FO67" s="19">
        <f t="shared" si="8"/>
        <v>0.76752485342849863</v>
      </c>
      <c r="FP67" s="27">
        <f t="shared" si="9"/>
        <v>0.30665307162885547</v>
      </c>
      <c r="FQ67" s="16">
        <f t="shared" si="12"/>
        <v>0.85484668644906037</v>
      </c>
      <c r="FR67" s="17">
        <f t="shared" si="13"/>
        <v>0.88047337278106508</v>
      </c>
      <c r="FS67" s="16">
        <f t="shared" si="15"/>
        <v>1</v>
      </c>
      <c r="FT67" s="16">
        <f t="shared" si="14"/>
        <v>0.95324881141045958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5.75" x14ac:dyDescent="0.25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v>9904</v>
      </c>
      <c r="G68" s="30">
        <v>8845</v>
      </c>
      <c r="H68" s="31">
        <v>125</v>
      </c>
      <c r="I68" s="31">
        <v>3791</v>
      </c>
      <c r="J68" s="30">
        <f t="shared" si="4"/>
        <v>9744</v>
      </c>
      <c r="K68" s="35">
        <f t="shared" si="5"/>
        <v>8402</v>
      </c>
      <c r="L68" s="30">
        <v>125</v>
      </c>
      <c r="M68" s="36">
        <f t="shared" si="6"/>
        <v>3220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230</v>
      </c>
      <c r="V68" s="44">
        <v>429</v>
      </c>
      <c r="W68" s="44">
        <v>444</v>
      </c>
      <c r="X68" s="44">
        <v>0</v>
      </c>
      <c r="Y68" s="44">
        <v>377</v>
      </c>
      <c r="Z68" s="44">
        <v>835</v>
      </c>
      <c r="AA68" s="44">
        <v>908</v>
      </c>
      <c r="AB68" s="44">
        <v>0</v>
      </c>
      <c r="AC68" s="44">
        <v>692</v>
      </c>
      <c r="AD68" s="44">
        <v>283</v>
      </c>
      <c r="AE68" s="44">
        <v>630</v>
      </c>
      <c r="AF68" s="44">
        <v>2</v>
      </c>
      <c r="AG68" s="44">
        <v>393</v>
      </c>
      <c r="AH68" s="44">
        <v>366</v>
      </c>
      <c r="AI68" s="44">
        <v>614</v>
      </c>
      <c r="AJ68" s="44">
        <v>6</v>
      </c>
      <c r="AK68" s="44">
        <v>347</v>
      </c>
      <c r="AL68" s="44">
        <v>523</v>
      </c>
      <c r="AM68" s="44">
        <v>574</v>
      </c>
      <c r="AN68" s="44">
        <v>22</v>
      </c>
      <c r="AO68" s="44">
        <v>255</v>
      </c>
      <c r="AP68" s="44">
        <v>633</v>
      </c>
      <c r="AQ68" s="44">
        <v>614</v>
      </c>
      <c r="AR68" s="44">
        <v>80</v>
      </c>
      <c r="AS68" s="44">
        <v>235</v>
      </c>
      <c r="AT68" s="44">
        <v>594</v>
      </c>
      <c r="AU68" s="44">
        <v>675</v>
      </c>
      <c r="AV68" s="44">
        <v>9</v>
      </c>
      <c r="AW68" s="44">
        <v>142</v>
      </c>
      <c r="AX68" s="44">
        <v>608</v>
      </c>
      <c r="AY68" s="44">
        <v>645</v>
      </c>
      <c r="AZ68" s="44">
        <v>0</v>
      </c>
      <c r="BA68" s="44">
        <v>159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668</v>
      </c>
      <c r="EE68" s="44">
        <v>687</v>
      </c>
      <c r="EF68" s="44">
        <v>0</v>
      </c>
      <c r="EG68" s="44">
        <v>158</v>
      </c>
      <c r="EH68" s="44">
        <v>756</v>
      </c>
      <c r="EI68" s="44">
        <v>705</v>
      </c>
      <c r="EJ68" s="44">
        <v>0</v>
      </c>
      <c r="EK68" s="44">
        <v>59</v>
      </c>
      <c r="EL68" s="44">
        <v>286</v>
      </c>
      <c r="EM68" s="44">
        <v>256</v>
      </c>
      <c r="EN68" s="44">
        <v>0</v>
      </c>
      <c r="EO68" s="44">
        <v>9</v>
      </c>
      <c r="EP68" s="44">
        <v>581</v>
      </c>
      <c r="EQ68" s="44">
        <v>473</v>
      </c>
      <c r="ER68" s="44">
        <v>0</v>
      </c>
      <c r="ES68" s="44">
        <v>0</v>
      </c>
      <c r="ET68" s="44">
        <v>626</v>
      </c>
      <c r="EU68" s="44">
        <v>499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631</v>
      </c>
      <c r="FG68" s="44">
        <v>0</v>
      </c>
      <c r="FH68" s="44">
        <v>0</v>
      </c>
      <c r="FI68" s="44">
        <v>0</v>
      </c>
      <c r="FJ68" s="44">
        <v>343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0.81219652703481193</v>
      </c>
      <c r="FO68" s="19">
        <f t="shared" si="8"/>
        <v>0.70175294214467943</v>
      </c>
      <c r="FP68" s="27">
        <f t="shared" si="9"/>
        <v>0.26499876553370094</v>
      </c>
      <c r="FQ68" s="16">
        <f t="shared" ref="FQ68:FR75" si="17">J68/F68</f>
        <v>0.98384491114701134</v>
      </c>
      <c r="FR68" s="17">
        <f t="shared" si="17"/>
        <v>0.94991520633126059</v>
      </c>
      <c r="FS68" s="16">
        <f t="shared" si="15"/>
        <v>1</v>
      </c>
      <c r="FT68" s="16">
        <f t="shared" ref="FT68:FT75" si="18">M68/I68</f>
        <v>0.84938011078871012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5.75" x14ac:dyDescent="0.25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v>75494</v>
      </c>
      <c r="G69" s="30">
        <v>71108</v>
      </c>
      <c r="H69" s="31">
        <v>2385</v>
      </c>
      <c r="I69" s="31">
        <v>19697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69597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57438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13829</v>
      </c>
      <c r="N69" s="44">
        <v>1623</v>
      </c>
      <c r="O69" s="44">
        <v>1569</v>
      </c>
      <c r="P69" s="44">
        <v>0</v>
      </c>
      <c r="Q69" s="44">
        <v>817</v>
      </c>
      <c r="R69" s="44">
        <v>1113</v>
      </c>
      <c r="S69" s="44">
        <v>1018</v>
      </c>
      <c r="T69" s="44">
        <v>0</v>
      </c>
      <c r="U69" s="44">
        <v>850</v>
      </c>
      <c r="V69" s="44">
        <v>2320</v>
      </c>
      <c r="W69" s="44">
        <v>2332</v>
      </c>
      <c r="X69" s="44">
        <v>2</v>
      </c>
      <c r="Y69" s="44">
        <v>1764</v>
      </c>
      <c r="Z69" s="44">
        <v>5395</v>
      </c>
      <c r="AA69" s="44">
        <v>5289</v>
      </c>
      <c r="AB69" s="44">
        <v>17</v>
      </c>
      <c r="AC69" s="44">
        <v>2807</v>
      </c>
      <c r="AD69" s="44">
        <v>2380</v>
      </c>
      <c r="AE69" s="44">
        <v>2643</v>
      </c>
      <c r="AF69" s="44">
        <v>106</v>
      </c>
      <c r="AG69" s="44">
        <v>655</v>
      </c>
      <c r="AH69" s="44">
        <v>3141</v>
      </c>
      <c r="AI69" s="44">
        <v>2473</v>
      </c>
      <c r="AJ69" s="44">
        <v>150</v>
      </c>
      <c r="AK69" s="44">
        <v>636</v>
      </c>
      <c r="AL69" s="44">
        <v>3909</v>
      </c>
      <c r="AM69" s="44">
        <v>3375</v>
      </c>
      <c r="AN69" s="44">
        <v>313</v>
      </c>
      <c r="AO69" s="44">
        <v>670</v>
      </c>
      <c r="AP69" s="44">
        <v>3931</v>
      </c>
      <c r="AQ69" s="44">
        <v>3390</v>
      </c>
      <c r="AR69" s="44">
        <v>1130</v>
      </c>
      <c r="AS69" s="44">
        <v>848</v>
      </c>
      <c r="AT69" s="44">
        <v>5130</v>
      </c>
      <c r="AU69" s="44">
        <v>3646</v>
      </c>
      <c r="AV69" s="44">
        <v>551</v>
      </c>
      <c r="AW69" s="44">
        <v>468</v>
      </c>
      <c r="AX69" s="44">
        <v>5391</v>
      </c>
      <c r="AY69" s="44">
        <v>4296</v>
      </c>
      <c r="AZ69" s="44">
        <v>0</v>
      </c>
      <c r="BA69" s="44">
        <v>199</v>
      </c>
      <c r="BB69" s="44">
        <v>1821</v>
      </c>
      <c r="BC69" s="44">
        <v>1636</v>
      </c>
      <c r="BD69" s="44">
        <v>24</v>
      </c>
      <c r="BE69" s="44">
        <v>654</v>
      </c>
      <c r="BF69" s="44">
        <v>1633</v>
      </c>
      <c r="BG69" s="44">
        <v>1634</v>
      </c>
      <c r="BH69" s="44">
        <v>8</v>
      </c>
      <c r="BI69" s="44">
        <v>677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2255</v>
      </c>
      <c r="BP69" s="44">
        <v>0</v>
      </c>
      <c r="BQ69" s="44">
        <v>4</v>
      </c>
      <c r="BR69" s="44">
        <v>0</v>
      </c>
      <c r="BS69" s="44">
        <v>0</v>
      </c>
      <c r="BT69" s="44">
        <v>0</v>
      </c>
      <c r="BU69" s="44">
        <v>0</v>
      </c>
      <c r="BV69" s="44">
        <v>30</v>
      </c>
      <c r="BW69" s="44">
        <v>30</v>
      </c>
      <c r="BX69" s="44">
        <v>0</v>
      </c>
      <c r="BY69" s="44">
        <v>17</v>
      </c>
      <c r="BZ69" s="44">
        <v>537</v>
      </c>
      <c r="CA69" s="44">
        <v>378</v>
      </c>
      <c r="CB69" s="44">
        <v>11</v>
      </c>
      <c r="CC69" s="44">
        <v>12</v>
      </c>
      <c r="CD69" s="44">
        <v>74</v>
      </c>
      <c r="CE69" s="44">
        <v>6</v>
      </c>
      <c r="CF69" s="44">
        <v>0</v>
      </c>
      <c r="CG69" s="44">
        <v>0</v>
      </c>
      <c r="CH69" s="44">
        <v>433</v>
      </c>
      <c r="CI69" s="44">
        <v>278</v>
      </c>
      <c r="CJ69" s="44">
        <v>0</v>
      </c>
      <c r="CK69" s="44">
        <v>6</v>
      </c>
      <c r="CL69" s="44">
        <v>105</v>
      </c>
      <c r="CM69" s="44">
        <v>112</v>
      </c>
      <c r="CN69" s="44">
        <v>0</v>
      </c>
      <c r="CO69" s="44">
        <v>4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5314</v>
      </c>
      <c r="CZ69" s="44">
        <v>37</v>
      </c>
      <c r="DA69" s="44">
        <v>2193</v>
      </c>
      <c r="DB69" s="44">
        <v>157</v>
      </c>
      <c r="DC69" s="44">
        <v>84</v>
      </c>
      <c r="DD69" s="44">
        <v>11</v>
      </c>
      <c r="DE69" s="44">
        <v>3</v>
      </c>
      <c r="DF69" s="44">
        <v>251</v>
      </c>
      <c r="DG69" s="44">
        <v>238</v>
      </c>
      <c r="DH69" s="44">
        <v>1</v>
      </c>
      <c r="DI69" s="44">
        <v>65</v>
      </c>
      <c r="DJ69" s="44">
        <v>419</v>
      </c>
      <c r="DK69" s="44">
        <v>368</v>
      </c>
      <c r="DL69" s="44">
        <v>13</v>
      </c>
      <c r="DM69" s="44">
        <v>69</v>
      </c>
      <c r="DN69" s="44">
        <v>94</v>
      </c>
      <c r="DO69" s="44">
        <v>68</v>
      </c>
      <c r="DP69" s="44">
        <v>1</v>
      </c>
      <c r="DQ69" s="44">
        <v>2</v>
      </c>
      <c r="DR69" s="44">
        <v>668</v>
      </c>
      <c r="DS69" s="44">
        <v>401</v>
      </c>
      <c r="DT69" s="44">
        <v>8</v>
      </c>
      <c r="DU69" s="44">
        <v>78</v>
      </c>
      <c r="DV69" s="44">
        <v>115</v>
      </c>
      <c r="DW69" s="44">
        <v>84</v>
      </c>
      <c r="DX69" s="44">
        <v>1</v>
      </c>
      <c r="DY69" s="44">
        <v>2</v>
      </c>
      <c r="DZ69" s="44">
        <v>27</v>
      </c>
      <c r="EA69" s="44">
        <v>26</v>
      </c>
      <c r="EB69" s="44">
        <v>0</v>
      </c>
      <c r="EC69" s="44">
        <v>8</v>
      </c>
      <c r="ED69" s="44">
        <v>5300</v>
      </c>
      <c r="EE69" s="44">
        <v>4332</v>
      </c>
      <c r="EF69" s="44">
        <v>0</v>
      </c>
      <c r="EG69" s="44">
        <v>115</v>
      </c>
      <c r="EH69" s="44">
        <v>6102</v>
      </c>
      <c r="EI69" s="44">
        <v>4708</v>
      </c>
      <c r="EJ69" s="44">
        <v>0</v>
      </c>
      <c r="EK69" s="44">
        <v>166</v>
      </c>
      <c r="EL69" s="44">
        <v>2268</v>
      </c>
      <c r="EM69" s="44">
        <v>1697</v>
      </c>
      <c r="EN69" s="44">
        <v>0</v>
      </c>
      <c r="EO69" s="44">
        <v>13</v>
      </c>
      <c r="EP69" s="44">
        <v>3790</v>
      </c>
      <c r="EQ69" s="44">
        <v>2438</v>
      </c>
      <c r="ER69" s="44">
        <v>0</v>
      </c>
      <c r="ES69" s="44">
        <v>18</v>
      </c>
      <c r="ET69" s="44">
        <v>2885</v>
      </c>
      <c r="EU69" s="44">
        <v>1320</v>
      </c>
      <c r="EV69" s="44">
        <v>0</v>
      </c>
      <c r="EW69" s="44">
        <v>9</v>
      </c>
      <c r="EX69" s="44">
        <v>22</v>
      </c>
      <c r="EY69" s="44">
        <v>0</v>
      </c>
      <c r="EZ69" s="44">
        <v>0</v>
      </c>
      <c r="FA69" s="44">
        <v>0</v>
      </c>
      <c r="FB69" s="44">
        <v>13</v>
      </c>
      <c r="FC69" s="44">
        <v>0</v>
      </c>
      <c r="FD69" s="44">
        <v>0</v>
      </c>
      <c r="FE69" s="44">
        <v>0</v>
      </c>
      <c r="FF69" s="44">
        <v>38</v>
      </c>
      <c r="FG69" s="44">
        <v>0</v>
      </c>
      <c r="FH69" s="44">
        <v>0</v>
      </c>
      <c r="FI69" s="44">
        <v>0</v>
      </c>
      <c r="FJ69" s="44">
        <v>13</v>
      </c>
      <c r="FK69" s="44">
        <v>0</v>
      </c>
      <c r="FL69" s="44">
        <v>0</v>
      </c>
      <c r="FM69" s="44">
        <v>0</v>
      </c>
      <c r="FN69" s="18">
        <f t="shared" si="16"/>
        <v>0.79019244069247907</v>
      </c>
      <c r="FO69" s="19">
        <f t="shared" ref="FO69:FO78" si="22">(K69+L69)/B69</f>
        <v>0.65671346865291513</v>
      </c>
      <c r="FP69" s="27">
        <f t="shared" ref="FP69:FP75" si="23">M69/B69</f>
        <v>0.15181188455754011</v>
      </c>
      <c r="FQ69" s="16">
        <f t="shared" si="17"/>
        <v>0.92188783214560099</v>
      </c>
      <c r="FR69" s="17">
        <f t="shared" si="17"/>
        <v>0.80775721437812908</v>
      </c>
      <c r="FS69" s="16">
        <f t="shared" ref="FS69:FS75" si="24">L69/H69</f>
        <v>0.99958071278826</v>
      </c>
      <c r="FT69" s="16">
        <f t="shared" si="18"/>
        <v>0.70208661217444279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5.75" x14ac:dyDescent="0.25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v>8561</v>
      </c>
      <c r="H70" s="31">
        <v>110</v>
      </c>
      <c r="I70" s="31">
        <v>2113</v>
      </c>
      <c r="J70" s="30">
        <f t="shared" si="19"/>
        <v>8456</v>
      </c>
      <c r="K70" s="35">
        <f t="shared" si="20"/>
        <v>7350</v>
      </c>
      <c r="L70" s="30">
        <v>107</v>
      </c>
      <c r="M70" s="36">
        <f t="shared" si="21"/>
        <v>2566</v>
      </c>
      <c r="N70" s="44">
        <v>225</v>
      </c>
      <c r="O70" s="44">
        <v>217</v>
      </c>
      <c r="P70" s="44">
        <v>1</v>
      </c>
      <c r="Q70" s="44">
        <v>126</v>
      </c>
      <c r="R70" s="44">
        <v>192</v>
      </c>
      <c r="S70" s="44">
        <v>192</v>
      </c>
      <c r="T70" s="44">
        <v>0</v>
      </c>
      <c r="U70" s="44">
        <v>159</v>
      </c>
      <c r="V70" s="44">
        <v>483</v>
      </c>
      <c r="W70" s="44">
        <v>482</v>
      </c>
      <c r="X70" s="44">
        <v>0</v>
      </c>
      <c r="Y70" s="44">
        <v>444</v>
      </c>
      <c r="Z70" s="44">
        <v>800</v>
      </c>
      <c r="AA70" s="44">
        <v>895</v>
      </c>
      <c r="AB70" s="44">
        <v>3</v>
      </c>
      <c r="AC70" s="44">
        <v>561</v>
      </c>
      <c r="AD70" s="44">
        <v>289</v>
      </c>
      <c r="AE70" s="44">
        <v>300</v>
      </c>
      <c r="AF70" s="44">
        <v>0</v>
      </c>
      <c r="AG70" s="44">
        <v>215</v>
      </c>
      <c r="AH70" s="44">
        <v>303</v>
      </c>
      <c r="AI70" s="44">
        <v>301</v>
      </c>
      <c r="AJ70" s="44">
        <v>5</v>
      </c>
      <c r="AK70" s="44">
        <v>211</v>
      </c>
      <c r="AL70" s="44">
        <v>489</v>
      </c>
      <c r="AM70" s="44">
        <v>491</v>
      </c>
      <c r="AN70" s="44">
        <v>7</v>
      </c>
      <c r="AO70" s="44">
        <v>221</v>
      </c>
      <c r="AP70" s="44">
        <v>384</v>
      </c>
      <c r="AQ70" s="44">
        <v>407</v>
      </c>
      <c r="AR70" s="44">
        <v>92</v>
      </c>
      <c r="AS70" s="44">
        <v>223</v>
      </c>
      <c r="AT70" s="44">
        <v>528</v>
      </c>
      <c r="AU70" s="44">
        <v>547</v>
      </c>
      <c r="AV70" s="44">
        <v>0</v>
      </c>
      <c r="AW70" s="44">
        <v>108</v>
      </c>
      <c r="AX70" s="44">
        <v>577</v>
      </c>
      <c r="AY70" s="44">
        <v>546</v>
      </c>
      <c r="AZ70" s="44">
        <v>0</v>
      </c>
      <c r="BA70" s="44">
        <v>133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39</v>
      </c>
      <c r="CJ70" s="44">
        <v>0</v>
      </c>
      <c r="CK70" s="44">
        <v>0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373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631</v>
      </c>
      <c r="EE70" s="44">
        <v>475</v>
      </c>
      <c r="EF70" s="44">
        <v>0</v>
      </c>
      <c r="EG70" s="44">
        <v>73</v>
      </c>
      <c r="EH70" s="44">
        <v>651</v>
      </c>
      <c r="EI70" s="44">
        <v>593</v>
      </c>
      <c r="EJ70" s="44">
        <v>0</v>
      </c>
      <c r="EK70" s="44">
        <v>49</v>
      </c>
      <c r="EL70" s="44">
        <v>272</v>
      </c>
      <c r="EM70" s="44">
        <v>200</v>
      </c>
      <c r="EN70" s="44">
        <v>0</v>
      </c>
      <c r="EO70" s="44">
        <v>7</v>
      </c>
      <c r="EP70" s="44">
        <v>520</v>
      </c>
      <c r="EQ70" s="44">
        <v>376</v>
      </c>
      <c r="ER70" s="44">
        <v>9</v>
      </c>
      <c r="ES70" s="44">
        <v>0</v>
      </c>
      <c r="ET70" s="44">
        <v>487</v>
      </c>
      <c r="EU70" s="44">
        <v>351</v>
      </c>
      <c r="EV70" s="44">
        <v>0</v>
      </c>
      <c r="EW70" s="44">
        <v>0</v>
      </c>
      <c r="EX70" s="44">
        <v>10</v>
      </c>
      <c r="EY70" s="44">
        <v>0</v>
      </c>
      <c r="EZ70" s="44">
        <v>0</v>
      </c>
      <c r="FA70" s="44">
        <v>0</v>
      </c>
      <c r="FB70" s="44">
        <v>2</v>
      </c>
      <c r="FC70" s="44">
        <v>0</v>
      </c>
      <c r="FD70" s="44">
        <v>0</v>
      </c>
      <c r="FE70" s="44">
        <v>0</v>
      </c>
      <c r="FF70" s="44">
        <v>244</v>
      </c>
      <c r="FG70" s="44">
        <v>0</v>
      </c>
      <c r="FH70" s="44">
        <v>0</v>
      </c>
      <c r="FI70" s="44">
        <v>0</v>
      </c>
      <c r="FJ70" s="44">
        <v>202</v>
      </c>
      <c r="FK70" s="44">
        <v>0</v>
      </c>
      <c r="FL70" s="44">
        <v>0</v>
      </c>
      <c r="FM70" s="44">
        <v>0</v>
      </c>
      <c r="FN70" s="18">
        <f t="shared" si="16"/>
        <v>0.76407602391362539</v>
      </c>
      <c r="FO70" s="19">
        <f t="shared" si="22"/>
        <v>0.66538770411350046</v>
      </c>
      <c r="FP70" s="27">
        <f t="shared" si="23"/>
        <v>0.2289640403319354</v>
      </c>
      <c r="FQ70" s="16">
        <f t="shared" si="17"/>
        <v>0.88001427837736446</v>
      </c>
      <c r="FR70" s="17">
        <f t="shared" si="17"/>
        <v>0.8585445625511039</v>
      </c>
      <c r="FS70" s="16">
        <f t="shared" si="24"/>
        <v>0.97272727272727277</v>
      </c>
      <c r="FT70" s="16">
        <f t="shared" si="18"/>
        <v>1.2143871273071463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5.75" x14ac:dyDescent="0.25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v>3376</v>
      </c>
      <c r="G71" s="38">
        <v>2856</v>
      </c>
      <c r="H71" s="38">
        <v>40</v>
      </c>
      <c r="I71" s="38">
        <v>924</v>
      </c>
      <c r="J71" s="30">
        <f t="shared" si="19"/>
        <v>2713</v>
      </c>
      <c r="K71" s="35">
        <f t="shared" si="20"/>
        <v>2395</v>
      </c>
      <c r="L71" s="30">
        <v>40</v>
      </c>
      <c r="M71" s="36">
        <f t="shared" si="21"/>
        <v>875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52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140</v>
      </c>
      <c r="AD71" s="44">
        <v>103</v>
      </c>
      <c r="AE71" s="44">
        <v>124</v>
      </c>
      <c r="AF71" s="44">
        <v>3</v>
      </c>
      <c r="AG71" s="44">
        <v>41</v>
      </c>
      <c r="AH71" s="44">
        <v>115</v>
      </c>
      <c r="AI71" s="44">
        <v>122</v>
      </c>
      <c r="AJ71" s="44">
        <v>6</v>
      </c>
      <c r="AK71" s="44">
        <v>38</v>
      </c>
      <c r="AL71" s="44">
        <v>127</v>
      </c>
      <c r="AM71" s="44">
        <v>117</v>
      </c>
      <c r="AN71" s="44">
        <v>9</v>
      </c>
      <c r="AO71" s="44">
        <v>30</v>
      </c>
      <c r="AP71" s="44">
        <v>180</v>
      </c>
      <c r="AQ71" s="44">
        <v>176</v>
      </c>
      <c r="AR71" s="44">
        <v>1</v>
      </c>
      <c r="AS71" s="44">
        <v>24</v>
      </c>
      <c r="AT71" s="44">
        <v>168</v>
      </c>
      <c r="AU71" s="44">
        <v>152</v>
      </c>
      <c r="AV71" s="44">
        <v>0</v>
      </c>
      <c r="AW71" s="44">
        <v>38</v>
      </c>
      <c r="AX71" s="44">
        <v>171</v>
      </c>
      <c r="AY71" s="44">
        <v>177</v>
      </c>
      <c r="AZ71" s="44">
        <v>0</v>
      </c>
      <c r="BA71" s="44">
        <v>18</v>
      </c>
      <c r="BB71" s="44">
        <v>108</v>
      </c>
      <c r="BC71" s="44">
        <v>98</v>
      </c>
      <c r="BD71" s="44">
        <v>0</v>
      </c>
      <c r="BE71" s="44">
        <v>46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9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122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1</v>
      </c>
      <c r="DV71" s="44">
        <v>3</v>
      </c>
      <c r="DW71" s="44">
        <v>2</v>
      </c>
      <c r="DX71" s="44">
        <v>20</v>
      </c>
      <c r="DY71" s="44">
        <v>13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126</v>
      </c>
      <c r="EF71" s="44">
        <v>0</v>
      </c>
      <c r="EG71" s="44">
        <v>5</v>
      </c>
      <c r="EH71" s="44">
        <v>201</v>
      </c>
      <c r="EI71" s="44">
        <v>213</v>
      </c>
      <c r="EJ71" s="44">
        <v>0</v>
      </c>
      <c r="EK71" s="44">
        <v>21</v>
      </c>
      <c r="EL71" s="44">
        <v>86</v>
      </c>
      <c r="EM71" s="44">
        <v>90</v>
      </c>
      <c r="EN71" s="44">
        <v>0</v>
      </c>
      <c r="EO71" s="44">
        <v>0</v>
      </c>
      <c r="EP71" s="44">
        <v>146</v>
      </c>
      <c r="EQ71" s="44">
        <v>115</v>
      </c>
      <c r="ER71" s="44">
        <v>0</v>
      </c>
      <c r="ES71" s="44">
        <v>0</v>
      </c>
      <c r="ET71" s="44">
        <v>149</v>
      </c>
      <c r="EU71" s="44">
        <v>110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103</v>
      </c>
      <c r="FG71" s="44">
        <v>0</v>
      </c>
      <c r="FH71" s="44">
        <v>0</v>
      </c>
      <c r="FI71" s="44">
        <v>0</v>
      </c>
      <c r="FJ71" s="44">
        <v>48</v>
      </c>
      <c r="FK71" s="44">
        <v>0</v>
      </c>
      <c r="FL71" s="44">
        <v>0</v>
      </c>
      <c r="FM71" s="44">
        <v>0</v>
      </c>
      <c r="FN71" s="18">
        <f t="shared" si="16"/>
        <v>0.72811425548796616</v>
      </c>
      <c r="FO71" s="19">
        <f t="shared" si="22"/>
        <v>0.6440095212906638</v>
      </c>
      <c r="FP71" s="27">
        <f t="shared" si="23"/>
        <v>0.23142025919069029</v>
      </c>
      <c r="FQ71" s="16">
        <f t="shared" si="17"/>
        <v>0.80361374407582942</v>
      </c>
      <c r="FR71" s="17">
        <f t="shared" si="17"/>
        <v>0.83858543417366949</v>
      </c>
      <c r="FS71" s="16">
        <f t="shared" si="24"/>
        <v>1</v>
      </c>
      <c r="FT71" s="16">
        <f t="shared" si="18"/>
        <v>0.94696969696969702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5.75" x14ac:dyDescent="0.25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v>3538</v>
      </c>
      <c r="G72" s="38">
        <v>3200</v>
      </c>
      <c r="H72" s="38">
        <v>40</v>
      </c>
      <c r="I72" s="38">
        <f>200+1084</f>
        <v>1284</v>
      </c>
      <c r="J72" s="30">
        <f t="shared" si="19"/>
        <v>3232</v>
      </c>
      <c r="K72" s="35">
        <f t="shared" si="20"/>
        <v>2689</v>
      </c>
      <c r="L72" s="30">
        <v>54</v>
      </c>
      <c r="M72" s="36">
        <f t="shared" si="21"/>
        <v>678</v>
      </c>
      <c r="N72" s="44">
        <v>123</v>
      </c>
      <c r="O72" s="44">
        <v>120</v>
      </c>
      <c r="P72" s="44">
        <v>0</v>
      </c>
      <c r="Q72" s="44">
        <v>58</v>
      </c>
      <c r="R72" s="44">
        <v>107</v>
      </c>
      <c r="S72" s="44">
        <v>103</v>
      </c>
      <c r="T72" s="44">
        <v>0</v>
      </c>
      <c r="U72" s="44">
        <v>100</v>
      </c>
      <c r="V72" s="44">
        <v>197</v>
      </c>
      <c r="W72" s="44">
        <v>201</v>
      </c>
      <c r="X72" s="44">
        <v>0</v>
      </c>
      <c r="Y72" s="44">
        <v>130</v>
      </c>
      <c r="Z72" s="44">
        <v>315</v>
      </c>
      <c r="AA72" s="44">
        <v>312</v>
      </c>
      <c r="AB72" s="44">
        <v>0</v>
      </c>
      <c r="AC72" s="44">
        <v>125</v>
      </c>
      <c r="AD72" s="44">
        <v>134</v>
      </c>
      <c r="AE72" s="44">
        <v>132</v>
      </c>
      <c r="AF72" s="44">
        <v>1</v>
      </c>
      <c r="AG72" s="44">
        <v>37</v>
      </c>
      <c r="AH72" s="44">
        <v>157</v>
      </c>
      <c r="AI72" s="44">
        <v>143</v>
      </c>
      <c r="AJ72" s="44">
        <v>1</v>
      </c>
      <c r="AK72" s="44">
        <v>25</v>
      </c>
      <c r="AL72" s="44">
        <v>188</v>
      </c>
      <c r="AM72" s="44">
        <v>157</v>
      </c>
      <c r="AN72" s="44">
        <v>15</v>
      </c>
      <c r="AO72" s="44">
        <v>30</v>
      </c>
      <c r="AP72" s="44">
        <v>170</v>
      </c>
      <c r="AQ72" s="44">
        <v>171</v>
      </c>
      <c r="AR72" s="44">
        <v>32</v>
      </c>
      <c r="AS72" s="44">
        <v>38</v>
      </c>
      <c r="AT72" s="44">
        <v>200</v>
      </c>
      <c r="AU72" s="44">
        <v>152</v>
      </c>
      <c r="AV72" s="44">
        <v>5</v>
      </c>
      <c r="AW72" s="44">
        <v>21</v>
      </c>
      <c r="AX72" s="44">
        <v>202</v>
      </c>
      <c r="AY72" s="44">
        <v>158</v>
      </c>
      <c r="AZ72" s="44">
        <v>0</v>
      </c>
      <c r="BA72" s="44">
        <v>25</v>
      </c>
      <c r="BB72" s="44">
        <v>91</v>
      </c>
      <c r="BC72" s="44">
        <v>84</v>
      </c>
      <c r="BD72" s="44">
        <v>0</v>
      </c>
      <c r="BE72" s="44">
        <v>6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10</v>
      </c>
      <c r="CD72" s="44">
        <v>0</v>
      </c>
      <c r="CE72" s="44">
        <v>0</v>
      </c>
      <c r="CF72" s="44">
        <v>0</v>
      </c>
      <c r="CG72" s="44">
        <v>0</v>
      </c>
      <c r="CH72" s="44">
        <v>30</v>
      </c>
      <c r="CI72" s="44">
        <v>27</v>
      </c>
      <c r="CJ72" s="44">
        <v>0</v>
      </c>
      <c r="CK72" s="44">
        <v>2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192</v>
      </c>
      <c r="CZ72" s="44">
        <v>0</v>
      </c>
      <c r="DA72" s="44">
        <v>39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0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2</v>
      </c>
      <c r="DZ72" s="44">
        <v>0</v>
      </c>
      <c r="EA72" s="44">
        <v>0</v>
      </c>
      <c r="EB72" s="44">
        <v>0</v>
      </c>
      <c r="EC72" s="44">
        <v>0</v>
      </c>
      <c r="ED72" s="44">
        <v>230</v>
      </c>
      <c r="EE72" s="44">
        <v>184</v>
      </c>
      <c r="EF72" s="44">
        <v>0</v>
      </c>
      <c r="EG72" s="44">
        <v>4</v>
      </c>
      <c r="EH72" s="44">
        <v>294</v>
      </c>
      <c r="EI72" s="44">
        <v>223</v>
      </c>
      <c r="EJ72" s="44">
        <v>0</v>
      </c>
      <c r="EK72" s="44">
        <v>22</v>
      </c>
      <c r="EL72" s="44">
        <v>148</v>
      </c>
      <c r="EM72" s="44">
        <v>107</v>
      </c>
      <c r="EN72" s="44">
        <v>0</v>
      </c>
      <c r="EO72" s="44">
        <v>1</v>
      </c>
      <c r="EP72" s="44">
        <v>136</v>
      </c>
      <c r="EQ72" s="44">
        <v>78</v>
      </c>
      <c r="ER72" s="44">
        <v>0</v>
      </c>
      <c r="ES72" s="44">
        <v>0</v>
      </c>
      <c r="ET72" s="44">
        <v>146</v>
      </c>
      <c r="EU72" s="44">
        <v>49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5</v>
      </c>
      <c r="FG72" s="44">
        <v>0</v>
      </c>
      <c r="FH72" s="44">
        <v>0</v>
      </c>
      <c r="FI72" s="44">
        <v>0</v>
      </c>
      <c r="FJ72" s="44">
        <v>32</v>
      </c>
      <c r="FK72" s="44">
        <v>0</v>
      </c>
      <c r="FL72" s="44">
        <v>0</v>
      </c>
      <c r="FM72" s="44">
        <v>0</v>
      </c>
      <c r="FN72" s="18">
        <f t="shared" si="16"/>
        <v>0.83253103623004809</v>
      </c>
      <c r="FO72" s="19">
        <f t="shared" si="22"/>
        <v>0.69495819609830256</v>
      </c>
      <c r="FP72" s="27">
        <f t="shared" si="23"/>
        <v>0.17177603242969344</v>
      </c>
      <c r="FQ72" s="16">
        <f t="shared" si="17"/>
        <v>0.9135104578858112</v>
      </c>
      <c r="FR72" s="17">
        <f t="shared" si="17"/>
        <v>0.84031250000000002</v>
      </c>
      <c r="FS72" s="16">
        <f t="shared" si="24"/>
        <v>1.35</v>
      </c>
      <c r="FT72" s="16">
        <f t="shared" si="18"/>
        <v>0.5280373831775701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5.75" x14ac:dyDescent="0.25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v>34822</v>
      </c>
      <c r="G73" s="30">
        <v>30983</v>
      </c>
      <c r="H73" s="31">
        <v>1050</v>
      </c>
      <c r="I73" s="31">
        <f>1350+8445</f>
        <v>9795</v>
      </c>
      <c r="J73" s="30">
        <f t="shared" si="19"/>
        <v>33586</v>
      </c>
      <c r="K73" s="35">
        <f t="shared" si="20"/>
        <v>27827</v>
      </c>
      <c r="L73" s="30">
        <v>1078</v>
      </c>
      <c r="M73" s="36">
        <f t="shared" si="21"/>
        <v>8076</v>
      </c>
      <c r="N73" s="44">
        <v>1027</v>
      </c>
      <c r="O73" s="44">
        <v>954</v>
      </c>
      <c r="P73" s="44">
        <v>9</v>
      </c>
      <c r="Q73" s="44">
        <v>621</v>
      </c>
      <c r="R73" s="44">
        <v>1165</v>
      </c>
      <c r="S73" s="44">
        <v>1098</v>
      </c>
      <c r="T73" s="44">
        <v>0</v>
      </c>
      <c r="U73" s="44">
        <v>854</v>
      </c>
      <c r="V73" s="44">
        <v>1912</v>
      </c>
      <c r="W73" s="44">
        <v>1795</v>
      </c>
      <c r="X73" s="44">
        <v>5</v>
      </c>
      <c r="Y73" s="44">
        <v>1451</v>
      </c>
      <c r="Z73" s="44">
        <v>2809</v>
      </c>
      <c r="AA73" s="44">
        <v>2741</v>
      </c>
      <c r="AB73" s="44">
        <v>11</v>
      </c>
      <c r="AC73" s="44">
        <v>1617</v>
      </c>
      <c r="AD73" s="44">
        <v>1537</v>
      </c>
      <c r="AE73" s="44">
        <v>1713</v>
      </c>
      <c r="AF73" s="44">
        <v>1</v>
      </c>
      <c r="AG73" s="44">
        <v>713</v>
      </c>
      <c r="AH73" s="44">
        <v>1680</v>
      </c>
      <c r="AI73" s="44">
        <v>1724</v>
      </c>
      <c r="AJ73" s="44">
        <v>204</v>
      </c>
      <c r="AK73" s="44">
        <v>625</v>
      </c>
      <c r="AL73" s="44">
        <v>1650</v>
      </c>
      <c r="AM73" s="44">
        <v>1641</v>
      </c>
      <c r="AN73" s="44">
        <v>357</v>
      </c>
      <c r="AO73" s="44">
        <v>562</v>
      </c>
      <c r="AP73" s="44">
        <v>1898</v>
      </c>
      <c r="AQ73" s="44">
        <v>1781</v>
      </c>
      <c r="AR73" s="44">
        <v>262</v>
      </c>
      <c r="AS73" s="44">
        <v>438</v>
      </c>
      <c r="AT73" s="44">
        <v>2142</v>
      </c>
      <c r="AU73" s="44">
        <v>1986</v>
      </c>
      <c r="AV73" s="44">
        <v>28</v>
      </c>
      <c r="AW73" s="44">
        <v>350</v>
      </c>
      <c r="AX73" s="44">
        <v>2130</v>
      </c>
      <c r="AY73" s="44">
        <v>1947</v>
      </c>
      <c r="AZ73" s="44">
        <v>54</v>
      </c>
      <c r="BA73" s="44">
        <v>239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8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68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83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2269</v>
      </c>
      <c r="EE73" s="44">
        <v>1901</v>
      </c>
      <c r="EF73" s="44">
        <v>2</v>
      </c>
      <c r="EG73" s="44">
        <v>146</v>
      </c>
      <c r="EH73" s="44">
        <v>2584</v>
      </c>
      <c r="EI73" s="44">
        <v>2066</v>
      </c>
      <c r="EJ73" s="44">
        <v>0</v>
      </c>
      <c r="EK73" s="44">
        <v>124</v>
      </c>
      <c r="EL73" s="44">
        <v>1197</v>
      </c>
      <c r="EM73" s="44">
        <v>909</v>
      </c>
      <c r="EN73" s="44">
        <v>0</v>
      </c>
      <c r="EO73" s="44">
        <v>34</v>
      </c>
      <c r="EP73" s="44">
        <v>1753</v>
      </c>
      <c r="EQ73" s="44">
        <v>1206</v>
      </c>
      <c r="ER73" s="44">
        <v>0</v>
      </c>
      <c r="ES73" s="44">
        <v>0</v>
      </c>
      <c r="ET73" s="44">
        <v>1570</v>
      </c>
      <c r="EU73" s="44">
        <v>942</v>
      </c>
      <c r="EV73" s="44">
        <v>0</v>
      </c>
      <c r="EW73" s="44">
        <v>11</v>
      </c>
      <c r="EX73" s="44">
        <v>22</v>
      </c>
      <c r="EY73" s="44">
        <v>0</v>
      </c>
      <c r="EZ73" s="44">
        <v>0</v>
      </c>
      <c r="FA73" s="44">
        <v>0</v>
      </c>
      <c r="FB73" s="44">
        <v>16</v>
      </c>
      <c r="FC73" s="44">
        <v>0</v>
      </c>
      <c r="FD73" s="44">
        <v>0</v>
      </c>
      <c r="FE73" s="44">
        <v>0</v>
      </c>
      <c r="FF73" s="44">
        <v>879</v>
      </c>
      <c r="FG73" s="44">
        <v>0</v>
      </c>
      <c r="FH73" s="44">
        <v>0</v>
      </c>
      <c r="FI73" s="44">
        <v>0</v>
      </c>
      <c r="FJ73" s="44">
        <v>464</v>
      </c>
      <c r="FK73" s="44">
        <v>0</v>
      </c>
      <c r="FL73" s="44">
        <v>0</v>
      </c>
      <c r="FM73" s="44">
        <v>0</v>
      </c>
      <c r="FN73" s="18">
        <f t="shared" si="16"/>
        <v>0.85366694577156088</v>
      </c>
      <c r="FO73" s="19">
        <f t="shared" si="22"/>
        <v>0.71184061468748461</v>
      </c>
      <c r="FP73" s="27">
        <f t="shared" si="23"/>
        <v>0.1988868640102448</v>
      </c>
      <c r="FQ73" s="16">
        <f t="shared" si="17"/>
        <v>0.96450519786341971</v>
      </c>
      <c r="FR73" s="17">
        <f t="shared" si="17"/>
        <v>0.89813768840977315</v>
      </c>
      <c r="FS73" s="16">
        <f t="shared" si="24"/>
        <v>1.0266666666666666</v>
      </c>
      <c r="FT73" s="16">
        <f t="shared" si="18"/>
        <v>0.82450229709035217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5.75" x14ac:dyDescent="0.25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v>7390</v>
      </c>
      <c r="G74" s="30">
        <v>6060</v>
      </c>
      <c r="H74" s="31">
        <v>75</v>
      </c>
      <c r="I74" s="38">
        <v>2221</v>
      </c>
      <c r="J74" s="30">
        <f t="shared" si="19"/>
        <v>6750</v>
      </c>
      <c r="K74" s="35">
        <f t="shared" si="20"/>
        <v>5940</v>
      </c>
      <c r="L74" s="30">
        <v>75</v>
      </c>
      <c r="M74" s="36">
        <f t="shared" si="21"/>
        <v>2202</v>
      </c>
      <c r="N74" s="44">
        <v>205</v>
      </c>
      <c r="O74" s="44">
        <v>201</v>
      </c>
      <c r="P74" s="44">
        <v>1</v>
      </c>
      <c r="Q74" s="44">
        <v>149</v>
      </c>
      <c r="R74" s="44">
        <v>165</v>
      </c>
      <c r="S74" s="44">
        <v>162</v>
      </c>
      <c r="T74" s="44">
        <v>0</v>
      </c>
      <c r="U74" s="44">
        <v>157</v>
      </c>
      <c r="V74" s="44">
        <v>314</v>
      </c>
      <c r="W74" s="44">
        <v>311</v>
      </c>
      <c r="X74" s="44">
        <v>0</v>
      </c>
      <c r="Y74" s="44">
        <v>271</v>
      </c>
      <c r="Z74" s="44">
        <v>515</v>
      </c>
      <c r="AA74" s="44">
        <v>508</v>
      </c>
      <c r="AB74" s="44">
        <v>2</v>
      </c>
      <c r="AC74" s="44">
        <v>397</v>
      </c>
      <c r="AD74" s="44">
        <v>250</v>
      </c>
      <c r="AE74" s="44">
        <v>257</v>
      </c>
      <c r="AF74" s="44">
        <v>3</v>
      </c>
      <c r="AG74" s="44">
        <v>119</v>
      </c>
      <c r="AH74" s="44">
        <v>302</v>
      </c>
      <c r="AI74" s="44">
        <v>297</v>
      </c>
      <c r="AJ74" s="44">
        <v>2</v>
      </c>
      <c r="AK74" s="44">
        <v>177</v>
      </c>
      <c r="AL74" s="44">
        <v>319</v>
      </c>
      <c r="AM74" s="44">
        <v>307</v>
      </c>
      <c r="AN74" s="44">
        <v>10</v>
      </c>
      <c r="AO74" s="44">
        <v>140</v>
      </c>
      <c r="AP74" s="44">
        <v>331</v>
      </c>
      <c r="AQ74" s="44">
        <v>322</v>
      </c>
      <c r="AR74" s="44">
        <v>37</v>
      </c>
      <c r="AS74" s="44">
        <v>121</v>
      </c>
      <c r="AT74" s="44">
        <v>394</v>
      </c>
      <c r="AU74" s="44">
        <v>380</v>
      </c>
      <c r="AV74" s="44">
        <v>17</v>
      </c>
      <c r="AW74" s="44">
        <v>78</v>
      </c>
      <c r="AX74" s="44">
        <v>399</v>
      </c>
      <c r="AY74" s="44">
        <v>379</v>
      </c>
      <c r="AZ74" s="44">
        <v>0</v>
      </c>
      <c r="BA74" s="44">
        <v>91</v>
      </c>
      <c r="BB74" s="44">
        <v>192</v>
      </c>
      <c r="BC74" s="44">
        <v>172</v>
      </c>
      <c r="BD74" s="44">
        <v>0</v>
      </c>
      <c r="BE74" s="44">
        <v>74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126</v>
      </c>
      <c r="BZ74" s="44">
        <v>71</v>
      </c>
      <c r="CA74" s="44">
        <v>73</v>
      </c>
      <c r="CB74" s="44">
        <v>0</v>
      </c>
      <c r="CC74" s="44">
        <v>12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62</v>
      </c>
      <c r="CJ74" s="44">
        <v>0</v>
      </c>
      <c r="CK74" s="44">
        <v>10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96</v>
      </c>
      <c r="DB74" s="44">
        <v>34</v>
      </c>
      <c r="DC74" s="44">
        <v>33</v>
      </c>
      <c r="DD74" s="44">
        <v>0</v>
      </c>
      <c r="DE74" s="44">
        <v>3</v>
      </c>
      <c r="DF74" s="44">
        <v>10</v>
      </c>
      <c r="DG74" s="44">
        <v>10</v>
      </c>
      <c r="DH74" s="44">
        <v>0</v>
      </c>
      <c r="DI74" s="44">
        <v>4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48</v>
      </c>
      <c r="DV74" s="44">
        <v>30</v>
      </c>
      <c r="DW74" s="44">
        <v>22</v>
      </c>
      <c r="DX74" s="44">
        <v>0</v>
      </c>
      <c r="DY74" s="44">
        <v>7</v>
      </c>
      <c r="DZ74" s="44">
        <v>0</v>
      </c>
      <c r="EA74" s="44">
        <v>0</v>
      </c>
      <c r="EB74" s="44">
        <v>0</v>
      </c>
      <c r="EC74" s="44">
        <v>0</v>
      </c>
      <c r="ED74" s="44">
        <v>408</v>
      </c>
      <c r="EE74" s="44">
        <v>371</v>
      </c>
      <c r="EF74" s="44">
        <v>0</v>
      </c>
      <c r="EG74" s="44">
        <v>40</v>
      </c>
      <c r="EH74" s="44">
        <v>491</v>
      </c>
      <c r="EI74" s="44">
        <v>468</v>
      </c>
      <c r="EJ74" s="44">
        <v>0</v>
      </c>
      <c r="EK74" s="44">
        <v>44</v>
      </c>
      <c r="EL74" s="44">
        <v>233</v>
      </c>
      <c r="EM74" s="44">
        <v>213</v>
      </c>
      <c r="EN74" s="44">
        <v>0</v>
      </c>
      <c r="EO74" s="44">
        <v>32</v>
      </c>
      <c r="EP74" s="44">
        <v>393</v>
      </c>
      <c r="EQ74" s="44">
        <v>337</v>
      </c>
      <c r="ER74" s="44">
        <v>0</v>
      </c>
      <c r="ES74" s="44">
        <v>0</v>
      </c>
      <c r="ET74" s="44">
        <v>474</v>
      </c>
      <c r="EU74" s="44">
        <v>401</v>
      </c>
      <c r="EV74" s="44">
        <v>0</v>
      </c>
      <c r="EW74" s="44">
        <v>0</v>
      </c>
      <c r="EX74" s="44">
        <v>4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281</v>
      </c>
      <c r="FG74" s="44">
        <v>0</v>
      </c>
      <c r="FH74" s="44">
        <v>0</v>
      </c>
      <c r="FI74" s="44">
        <v>0</v>
      </c>
      <c r="FJ74" s="44">
        <v>190</v>
      </c>
      <c r="FK74" s="44">
        <v>0</v>
      </c>
      <c r="FL74" s="44">
        <v>0</v>
      </c>
      <c r="FM74" s="44">
        <v>0</v>
      </c>
      <c r="FN74" s="18">
        <f t="shared" si="16"/>
        <v>0.76086956521739135</v>
      </c>
      <c r="FO74" s="19">
        <f t="shared" si="22"/>
        <v>0.6705685618729097</v>
      </c>
      <c r="FP74" s="27">
        <f t="shared" si="23"/>
        <v>0.24548494983277591</v>
      </c>
      <c r="FQ74" s="16">
        <f t="shared" si="17"/>
        <v>0.91339648173207033</v>
      </c>
      <c r="FR74" s="17">
        <f t="shared" si="17"/>
        <v>0.98019801980198018</v>
      </c>
      <c r="FS74" s="16">
        <f t="shared" si="24"/>
        <v>1</v>
      </c>
      <c r="FT74" s="16">
        <f t="shared" si="18"/>
        <v>0.99144529491220168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5.75" x14ac:dyDescent="0.25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v>2803</v>
      </c>
      <c r="G75" s="30">
        <v>2357</v>
      </c>
      <c r="H75" s="31">
        <v>45</v>
      </c>
      <c r="I75" s="31">
        <v>979</v>
      </c>
      <c r="J75" s="30">
        <f t="shared" si="19"/>
        <v>2637</v>
      </c>
      <c r="K75" s="35">
        <f t="shared" si="20"/>
        <v>2139</v>
      </c>
      <c r="L75" s="30">
        <v>46</v>
      </c>
      <c r="M75" s="36">
        <f t="shared" si="21"/>
        <v>800</v>
      </c>
      <c r="N75" s="44">
        <v>105</v>
      </c>
      <c r="O75" s="44">
        <v>106</v>
      </c>
      <c r="P75" s="44">
        <v>0</v>
      </c>
      <c r="Q75" s="44">
        <v>88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191</v>
      </c>
      <c r="AB75" s="44">
        <v>0</v>
      </c>
      <c r="AC75" s="44">
        <v>125</v>
      </c>
      <c r="AD75" s="44">
        <v>82</v>
      </c>
      <c r="AE75" s="44">
        <v>87</v>
      </c>
      <c r="AF75" s="44">
        <v>4</v>
      </c>
      <c r="AG75" s="44">
        <v>37</v>
      </c>
      <c r="AH75" s="44">
        <v>65</v>
      </c>
      <c r="AI75" s="44">
        <v>74</v>
      </c>
      <c r="AJ75" s="44">
        <v>4</v>
      </c>
      <c r="AK75" s="44">
        <v>31</v>
      </c>
      <c r="AL75" s="44">
        <v>89</v>
      </c>
      <c r="AM75" s="44">
        <v>103</v>
      </c>
      <c r="AN75" s="44">
        <v>19</v>
      </c>
      <c r="AO75" s="44">
        <v>26</v>
      </c>
      <c r="AP75" s="44">
        <v>147</v>
      </c>
      <c r="AQ75" s="44">
        <v>122</v>
      </c>
      <c r="AR75" s="44">
        <v>16</v>
      </c>
      <c r="AS75" s="44">
        <v>26</v>
      </c>
      <c r="AT75" s="44">
        <v>161</v>
      </c>
      <c r="AU75" s="44">
        <v>115</v>
      </c>
      <c r="AV75" s="44">
        <v>0</v>
      </c>
      <c r="AW75" s="44">
        <v>31</v>
      </c>
      <c r="AX75" s="44">
        <v>153</v>
      </c>
      <c r="AY75" s="44">
        <v>131</v>
      </c>
      <c r="AZ75" s="44">
        <v>0</v>
      </c>
      <c r="BA75" s="44">
        <v>30</v>
      </c>
      <c r="BB75" s="44">
        <v>69</v>
      </c>
      <c r="BC75" s="44">
        <v>62</v>
      </c>
      <c r="BD75" s="44">
        <v>0</v>
      </c>
      <c r="BE75" s="44">
        <v>40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2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2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163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17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154</v>
      </c>
      <c r="EF75" s="44">
        <v>0</v>
      </c>
      <c r="EG75" s="44">
        <v>14</v>
      </c>
      <c r="EH75" s="44">
        <v>201</v>
      </c>
      <c r="EI75" s="44">
        <v>168</v>
      </c>
      <c r="EJ75" s="44">
        <v>0</v>
      </c>
      <c r="EK75" s="44">
        <v>5</v>
      </c>
      <c r="EL75" s="44">
        <v>86</v>
      </c>
      <c r="EM75" s="44">
        <v>75</v>
      </c>
      <c r="EN75" s="44">
        <v>0</v>
      </c>
      <c r="EO75" s="44">
        <v>0</v>
      </c>
      <c r="EP75" s="44">
        <v>170</v>
      </c>
      <c r="EQ75" s="44">
        <v>121</v>
      </c>
      <c r="ER75" s="44">
        <v>0</v>
      </c>
      <c r="ES75" s="44">
        <v>0</v>
      </c>
      <c r="ET75" s="44">
        <v>157</v>
      </c>
      <c r="EU75" s="44">
        <v>94</v>
      </c>
      <c r="EV75" s="44">
        <v>0</v>
      </c>
      <c r="EW75" s="44">
        <v>0</v>
      </c>
      <c r="EX75" s="44">
        <v>12</v>
      </c>
      <c r="EY75" s="44">
        <v>0</v>
      </c>
      <c r="EZ75" s="44">
        <v>0</v>
      </c>
      <c r="FA75" s="44">
        <v>0</v>
      </c>
      <c r="FB75" s="44">
        <v>5</v>
      </c>
      <c r="FC75" s="44">
        <v>0</v>
      </c>
      <c r="FD75" s="44">
        <v>0</v>
      </c>
      <c r="FE75" s="44">
        <v>0</v>
      </c>
      <c r="FF75" s="44">
        <v>88</v>
      </c>
      <c r="FG75" s="44">
        <v>0</v>
      </c>
      <c r="FH75" s="44">
        <v>0</v>
      </c>
      <c r="FI75" s="44">
        <v>0</v>
      </c>
      <c r="FJ75" s="44">
        <v>56</v>
      </c>
      <c r="FK75" s="44">
        <v>0</v>
      </c>
      <c r="FL75" s="44">
        <v>0</v>
      </c>
      <c r="FM75" s="44">
        <v>0</v>
      </c>
      <c r="FN75" s="18">
        <f t="shared" si="16"/>
        <v>0.82579255155432441</v>
      </c>
      <c r="FO75" s="19">
        <f t="shared" si="22"/>
        <v>0.67251461988304095</v>
      </c>
      <c r="FP75" s="27">
        <f t="shared" si="23"/>
        <v>0.24622960911049555</v>
      </c>
      <c r="FQ75" s="16">
        <f t="shared" si="17"/>
        <v>0.9407777381377096</v>
      </c>
      <c r="FR75" s="17">
        <f t="shared" si="17"/>
        <v>0.90750954603309286</v>
      </c>
      <c r="FS75" s="16">
        <f t="shared" si="24"/>
        <v>1.0222222222222221</v>
      </c>
      <c r="FT75" s="16">
        <f t="shared" si="18"/>
        <v>0.81716036772216549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5.75" x14ac:dyDescent="0.25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v>43256</v>
      </c>
      <c r="G76" s="30">
        <v>34960</v>
      </c>
      <c r="H76" s="31">
        <v>1160</v>
      </c>
      <c r="I76" s="31">
        <f xml:space="preserve"> 1750+7720</f>
        <v>9470</v>
      </c>
      <c r="J76" s="30">
        <f t="shared" si="19"/>
        <v>40998</v>
      </c>
      <c r="K76" s="35">
        <f t="shared" si="20"/>
        <v>35254</v>
      </c>
      <c r="L76" s="30">
        <v>1187</v>
      </c>
      <c r="M76" s="36">
        <f t="shared" si="21"/>
        <v>11404</v>
      </c>
      <c r="N76" s="44">
        <v>1670</v>
      </c>
      <c r="O76" s="44">
        <v>1500</v>
      </c>
      <c r="P76" s="44">
        <v>0</v>
      </c>
      <c r="Q76" s="44">
        <v>728</v>
      </c>
      <c r="R76" s="44">
        <v>1347</v>
      </c>
      <c r="S76" s="44">
        <v>1210</v>
      </c>
      <c r="T76" s="44">
        <v>1</v>
      </c>
      <c r="U76" s="44">
        <v>907</v>
      </c>
      <c r="V76" s="44">
        <v>2157</v>
      </c>
      <c r="W76" s="44">
        <v>2149</v>
      </c>
      <c r="X76" s="44">
        <v>76</v>
      </c>
      <c r="Y76" s="44">
        <v>1728</v>
      </c>
      <c r="Z76" s="44">
        <v>3384</v>
      </c>
      <c r="AA76" s="44">
        <v>3383</v>
      </c>
      <c r="AB76" s="44">
        <v>7</v>
      </c>
      <c r="AC76" s="44">
        <v>2377</v>
      </c>
      <c r="AD76" s="44">
        <v>1315</v>
      </c>
      <c r="AE76" s="44">
        <v>1316</v>
      </c>
      <c r="AF76" s="44">
        <v>29</v>
      </c>
      <c r="AG76" s="44">
        <v>963</v>
      </c>
      <c r="AH76" s="44">
        <v>1991</v>
      </c>
      <c r="AI76" s="44">
        <v>1992</v>
      </c>
      <c r="AJ76" s="44">
        <v>117</v>
      </c>
      <c r="AK76" s="44">
        <v>822</v>
      </c>
      <c r="AL76" s="44">
        <v>1765</v>
      </c>
      <c r="AM76" s="44">
        <v>1644</v>
      </c>
      <c r="AN76" s="44">
        <v>359</v>
      </c>
      <c r="AO76" s="44">
        <v>706</v>
      </c>
      <c r="AP76" s="44">
        <v>2286</v>
      </c>
      <c r="AQ76" s="44">
        <v>1933</v>
      </c>
      <c r="AR76" s="44">
        <v>448</v>
      </c>
      <c r="AS76" s="44">
        <v>716</v>
      </c>
      <c r="AT76" s="44">
        <v>2719</v>
      </c>
      <c r="AU76" s="44">
        <v>2109</v>
      </c>
      <c r="AV76" s="44">
        <v>43</v>
      </c>
      <c r="AW76" s="44">
        <v>308</v>
      </c>
      <c r="AX76" s="44">
        <v>2590</v>
      </c>
      <c r="AY76" s="44">
        <v>2157</v>
      </c>
      <c r="AZ76" s="44">
        <v>0</v>
      </c>
      <c r="BA76" s="44">
        <v>220</v>
      </c>
      <c r="BB76" s="44">
        <v>1157</v>
      </c>
      <c r="BC76" s="44">
        <v>1150</v>
      </c>
      <c r="BD76" s="44">
        <v>6</v>
      </c>
      <c r="BE76" s="44">
        <v>237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483</v>
      </c>
      <c r="BO76" s="44">
        <v>504</v>
      </c>
      <c r="BP76" s="44">
        <v>0</v>
      </c>
      <c r="BQ76" s="44">
        <v>121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43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17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2572</v>
      </c>
      <c r="CY76" s="44">
        <v>2573</v>
      </c>
      <c r="CZ76" s="44">
        <v>20</v>
      </c>
      <c r="DA76" s="44">
        <v>623</v>
      </c>
      <c r="DB76" s="44">
        <v>104</v>
      </c>
      <c r="DC76" s="44">
        <v>105</v>
      </c>
      <c r="DD76" s="44">
        <v>4</v>
      </c>
      <c r="DE76" s="44">
        <v>27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27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323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2976</v>
      </c>
      <c r="EE76" s="44">
        <v>2485</v>
      </c>
      <c r="EF76" s="44">
        <v>4</v>
      </c>
      <c r="EG76" s="44">
        <v>230</v>
      </c>
      <c r="EH76" s="44">
        <v>3238</v>
      </c>
      <c r="EI76" s="44">
        <v>2547</v>
      </c>
      <c r="EJ76" s="44">
        <v>0</v>
      </c>
      <c r="EK76" s="44">
        <v>105</v>
      </c>
      <c r="EL76" s="44">
        <v>1309</v>
      </c>
      <c r="EM76" s="44">
        <v>1196</v>
      </c>
      <c r="EN76" s="44">
        <v>0</v>
      </c>
      <c r="EO76" s="44">
        <v>20</v>
      </c>
      <c r="EP76" s="44">
        <v>2137</v>
      </c>
      <c r="EQ76" s="44">
        <v>1698</v>
      </c>
      <c r="ER76" s="44">
        <v>0</v>
      </c>
      <c r="ES76" s="44">
        <v>0</v>
      </c>
      <c r="ET76" s="44">
        <v>2105</v>
      </c>
      <c r="EU76" s="44">
        <v>1590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1047</v>
      </c>
      <c r="FG76" s="44">
        <v>0</v>
      </c>
      <c r="FH76" s="44">
        <v>0</v>
      </c>
      <c r="FI76" s="44">
        <v>0</v>
      </c>
      <c r="FJ76" s="44">
        <v>511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0.80306491528650292</v>
      </c>
      <c r="FO76" s="19">
        <f t="shared" si="22"/>
        <v>0.69371787549971442</v>
      </c>
      <c r="FP76" s="27">
        <f t="shared" ref="FP76:FP79" si="26">M76/B76</f>
        <v>0.21709499333714069</v>
      </c>
      <c r="FQ76" s="16">
        <f t="shared" ref="FQ76:FQ79" si="27">J76/F76</f>
        <v>0.94779914925097097</v>
      </c>
      <c r="FR76" s="17">
        <f t="shared" ref="FR76:FR79" si="28">K76/G76</f>
        <v>1.0084096109839817</v>
      </c>
      <c r="FS76" s="16">
        <f t="shared" ref="FS76:FS79" si="29">L76/H76</f>
        <v>1.0232758620689655</v>
      </c>
      <c r="FT76" s="16">
        <f t="shared" ref="FT76:FT79" si="30">M76/I76</f>
        <v>1.2042238648363253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5.75" x14ac:dyDescent="0.25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v>9491</v>
      </c>
      <c r="H77" s="31">
        <v>135</v>
      </c>
      <c r="I77" s="31">
        <v>3501</v>
      </c>
      <c r="J77" s="30">
        <f t="shared" si="19"/>
        <v>9199</v>
      </c>
      <c r="K77" s="35">
        <f t="shared" si="20"/>
        <v>7640</v>
      </c>
      <c r="L77" s="30">
        <v>139</v>
      </c>
      <c r="M77" s="36">
        <f t="shared" si="21"/>
        <v>1844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157</v>
      </c>
      <c r="V77" s="44">
        <v>467</v>
      </c>
      <c r="W77" s="44">
        <v>460</v>
      </c>
      <c r="X77" s="44">
        <v>2</v>
      </c>
      <c r="Y77" s="44">
        <v>327</v>
      </c>
      <c r="Z77" s="44">
        <v>816</v>
      </c>
      <c r="AA77" s="44">
        <v>764</v>
      </c>
      <c r="AB77" s="44">
        <v>0</v>
      </c>
      <c r="AC77" s="44">
        <v>418</v>
      </c>
      <c r="AD77" s="44">
        <v>464</v>
      </c>
      <c r="AE77" s="44">
        <v>516</v>
      </c>
      <c r="AF77" s="44">
        <v>0</v>
      </c>
      <c r="AG77" s="44">
        <v>161</v>
      </c>
      <c r="AH77" s="44">
        <v>629</v>
      </c>
      <c r="AI77" s="44">
        <v>532</v>
      </c>
      <c r="AJ77" s="44">
        <v>0</v>
      </c>
      <c r="AK77" s="44">
        <v>130</v>
      </c>
      <c r="AL77" s="44">
        <v>619</v>
      </c>
      <c r="AM77" s="44">
        <v>640</v>
      </c>
      <c r="AN77" s="44">
        <v>0</v>
      </c>
      <c r="AO77" s="44">
        <v>157</v>
      </c>
      <c r="AP77" s="44">
        <v>677</v>
      </c>
      <c r="AQ77" s="44">
        <v>682</v>
      </c>
      <c r="AR77" s="44">
        <v>0</v>
      </c>
      <c r="AS77" s="44">
        <v>150</v>
      </c>
      <c r="AT77" s="44">
        <v>674</v>
      </c>
      <c r="AU77" s="44">
        <v>655</v>
      </c>
      <c r="AV77" s="44">
        <v>139</v>
      </c>
      <c r="AW77" s="44">
        <v>122</v>
      </c>
      <c r="AX77" s="44">
        <v>650</v>
      </c>
      <c r="AY77" s="44">
        <v>579</v>
      </c>
      <c r="AZ77" s="44">
        <v>0</v>
      </c>
      <c r="BA77" s="44">
        <v>53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700</v>
      </c>
      <c r="EE77" s="44">
        <v>581</v>
      </c>
      <c r="EF77" s="44">
        <v>0</v>
      </c>
      <c r="EG77" s="44">
        <v>59</v>
      </c>
      <c r="EH77" s="44">
        <v>646</v>
      </c>
      <c r="EI77" s="44">
        <v>568</v>
      </c>
      <c r="EJ77" s="44">
        <v>0</v>
      </c>
      <c r="EK77" s="44">
        <v>44</v>
      </c>
      <c r="EL77" s="44">
        <v>309</v>
      </c>
      <c r="EM77" s="44">
        <v>236</v>
      </c>
      <c r="EN77" s="44">
        <v>0</v>
      </c>
      <c r="EO77" s="44">
        <v>8</v>
      </c>
      <c r="EP77" s="44">
        <v>578</v>
      </c>
      <c r="EQ77" s="44">
        <v>396</v>
      </c>
      <c r="ER77" s="44">
        <v>0</v>
      </c>
      <c r="ES77" s="44">
        <v>0</v>
      </c>
      <c r="ET77" s="44">
        <v>513</v>
      </c>
      <c r="EU77" s="44">
        <v>387</v>
      </c>
      <c r="EV77" s="44">
        <v>0</v>
      </c>
      <c r="EW77" s="44">
        <v>2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135</v>
      </c>
      <c r="FG77" s="44">
        <v>0</v>
      </c>
      <c r="FH77" s="44">
        <v>0</v>
      </c>
      <c r="FI77" s="44">
        <v>0</v>
      </c>
      <c r="FJ77" s="44">
        <v>87</v>
      </c>
      <c r="FK77" s="44">
        <v>0</v>
      </c>
      <c r="FL77" s="44">
        <v>0</v>
      </c>
      <c r="FM77" s="44">
        <v>0</v>
      </c>
      <c r="FN77" s="18">
        <f t="shared" si="25"/>
        <v>0.68991503509420027</v>
      </c>
      <c r="FO77" s="19">
        <f t="shared" si="22"/>
        <v>0.57473217584041369</v>
      </c>
      <c r="FP77" s="27">
        <f t="shared" si="26"/>
        <v>0.13623937938677502</v>
      </c>
      <c r="FQ77" s="16">
        <f t="shared" si="27"/>
        <v>0.80742561221802867</v>
      </c>
      <c r="FR77" s="17">
        <f t="shared" si="28"/>
        <v>0.80497313244126012</v>
      </c>
      <c r="FS77" s="16">
        <f t="shared" si="29"/>
        <v>1.0296296296296297</v>
      </c>
      <c r="FT77" s="16">
        <f t="shared" si="30"/>
        <v>0.52670665524135962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5.75" x14ac:dyDescent="0.25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v>21447</v>
      </c>
      <c r="G78" s="59">
        <v>17731</v>
      </c>
      <c r="H78" s="60">
        <v>240</v>
      </c>
      <c r="I78" s="60">
        <f>465+2080</f>
        <v>2545</v>
      </c>
      <c r="J78" s="59">
        <f t="shared" si="19"/>
        <v>19084</v>
      </c>
      <c r="K78" s="61">
        <f t="shared" si="20"/>
        <v>15821</v>
      </c>
      <c r="L78" s="59">
        <v>237</v>
      </c>
      <c r="M78" s="62">
        <f t="shared" si="21"/>
        <v>3044</v>
      </c>
      <c r="N78" s="63">
        <v>458</v>
      </c>
      <c r="O78" s="63">
        <v>458</v>
      </c>
      <c r="P78" s="63">
        <v>1</v>
      </c>
      <c r="Q78" s="63">
        <v>287</v>
      </c>
      <c r="R78" s="63">
        <v>381</v>
      </c>
      <c r="S78" s="63">
        <v>364</v>
      </c>
      <c r="T78" s="63">
        <v>0</v>
      </c>
      <c r="U78" s="63">
        <v>201</v>
      </c>
      <c r="V78" s="63">
        <v>779</v>
      </c>
      <c r="W78" s="63">
        <v>776</v>
      </c>
      <c r="X78" s="63">
        <v>0</v>
      </c>
      <c r="Y78" s="63">
        <v>466</v>
      </c>
      <c r="Z78" s="63">
        <v>1562</v>
      </c>
      <c r="AA78" s="63">
        <v>1526</v>
      </c>
      <c r="AB78" s="63">
        <v>3</v>
      </c>
      <c r="AC78" s="63">
        <v>747</v>
      </c>
      <c r="AD78" s="63">
        <v>703</v>
      </c>
      <c r="AE78" s="63">
        <v>658</v>
      </c>
      <c r="AF78" s="63">
        <v>9</v>
      </c>
      <c r="AG78" s="63">
        <v>178</v>
      </c>
      <c r="AH78" s="63">
        <v>844</v>
      </c>
      <c r="AI78" s="63">
        <v>795</v>
      </c>
      <c r="AJ78" s="63">
        <v>11</v>
      </c>
      <c r="AK78" s="63">
        <v>145</v>
      </c>
      <c r="AL78" s="63">
        <v>979</v>
      </c>
      <c r="AM78" s="63">
        <v>867</v>
      </c>
      <c r="AN78" s="63">
        <v>18</v>
      </c>
      <c r="AO78" s="63">
        <v>152</v>
      </c>
      <c r="AP78" s="63">
        <v>1332</v>
      </c>
      <c r="AQ78" s="63">
        <v>1178</v>
      </c>
      <c r="AR78" s="63">
        <v>34</v>
      </c>
      <c r="AS78" s="63">
        <v>141</v>
      </c>
      <c r="AT78" s="63">
        <v>1290</v>
      </c>
      <c r="AU78" s="63">
        <v>1099</v>
      </c>
      <c r="AV78" s="63">
        <v>117</v>
      </c>
      <c r="AW78" s="63">
        <v>136</v>
      </c>
      <c r="AX78" s="63">
        <v>1256</v>
      </c>
      <c r="AY78" s="63">
        <v>1209</v>
      </c>
      <c r="AZ78" s="63">
        <v>41</v>
      </c>
      <c r="BA78" s="63">
        <v>65</v>
      </c>
      <c r="BB78" s="63">
        <v>582</v>
      </c>
      <c r="BC78" s="63">
        <v>551</v>
      </c>
      <c r="BD78" s="63">
        <v>2</v>
      </c>
      <c r="BE78" s="63">
        <v>144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38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80</v>
      </c>
      <c r="CJ78" s="63">
        <v>0</v>
      </c>
      <c r="CK78" s="63">
        <v>7</v>
      </c>
      <c r="CL78" s="63">
        <v>38</v>
      </c>
      <c r="CM78" s="63">
        <v>31</v>
      </c>
      <c r="CN78" s="63">
        <v>0</v>
      </c>
      <c r="CO78" s="63">
        <v>4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221</v>
      </c>
      <c r="DB78" s="63">
        <v>108</v>
      </c>
      <c r="DC78" s="63">
        <v>74</v>
      </c>
      <c r="DD78" s="63">
        <v>0</v>
      </c>
      <c r="DE78" s="63">
        <v>4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7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15</v>
      </c>
      <c r="DV78" s="63">
        <v>52</v>
      </c>
      <c r="DW78" s="63">
        <v>40</v>
      </c>
      <c r="DX78" s="63">
        <v>0</v>
      </c>
      <c r="DY78" s="63">
        <v>7</v>
      </c>
      <c r="DZ78" s="63">
        <v>0</v>
      </c>
      <c r="EA78" s="63">
        <v>0</v>
      </c>
      <c r="EB78" s="63">
        <v>0</v>
      </c>
      <c r="EC78" s="63">
        <v>0</v>
      </c>
      <c r="ED78" s="63">
        <v>1509</v>
      </c>
      <c r="EE78" s="63">
        <v>1214</v>
      </c>
      <c r="EF78" s="63">
        <v>0</v>
      </c>
      <c r="EG78" s="63">
        <v>52</v>
      </c>
      <c r="EH78" s="63">
        <v>1717</v>
      </c>
      <c r="EI78" s="63">
        <v>1359</v>
      </c>
      <c r="EJ78" s="63">
        <v>0</v>
      </c>
      <c r="EK78" s="63">
        <v>19</v>
      </c>
      <c r="EL78" s="63">
        <v>672</v>
      </c>
      <c r="EM78" s="63">
        <v>447</v>
      </c>
      <c r="EN78" s="63">
        <v>0</v>
      </c>
      <c r="EO78" s="63">
        <v>0</v>
      </c>
      <c r="EP78" s="63">
        <v>1147</v>
      </c>
      <c r="EQ78" s="63">
        <v>926</v>
      </c>
      <c r="ER78" s="63">
        <v>0</v>
      </c>
      <c r="ES78" s="63">
        <v>0</v>
      </c>
      <c r="ET78" s="63">
        <v>1210</v>
      </c>
      <c r="EU78" s="63">
        <v>883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502</v>
      </c>
      <c r="FG78" s="63">
        <v>0</v>
      </c>
      <c r="FH78" s="63">
        <v>0</v>
      </c>
      <c r="FI78" s="63">
        <v>0</v>
      </c>
      <c r="FJ78" s="63">
        <v>291</v>
      </c>
      <c r="FK78" s="63">
        <v>0</v>
      </c>
      <c r="FL78" s="63">
        <v>0</v>
      </c>
      <c r="FM78" s="63">
        <v>0</v>
      </c>
      <c r="FN78" s="48">
        <f t="shared" si="25"/>
        <v>0.75620352250489242</v>
      </c>
      <c r="FO78" s="64">
        <f t="shared" si="22"/>
        <v>0.6284931506849315</v>
      </c>
      <c r="FP78" s="65">
        <f t="shared" si="26"/>
        <v>0.11913894324853229</v>
      </c>
      <c r="FQ78" s="66">
        <f t="shared" si="27"/>
        <v>0.88982142024525579</v>
      </c>
      <c r="FR78" s="67">
        <f t="shared" si="28"/>
        <v>0.89227905927471662</v>
      </c>
      <c r="FS78" s="66">
        <f t="shared" si="29"/>
        <v>0.98750000000000004</v>
      </c>
      <c r="FT78" s="66">
        <f t="shared" si="30"/>
        <v>1.1960707269155206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25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1977950.3625309051</v>
      </c>
      <c r="G79" s="68">
        <f>SUM(G4:G78)</f>
        <v>1806453</v>
      </c>
      <c r="H79" s="68">
        <f t="shared" ref="H79:K79" si="31">SUM(H4:H78)</f>
        <v>39750</v>
      </c>
      <c r="I79" s="68">
        <f>SUM(I4:I78)</f>
        <v>520517</v>
      </c>
      <c r="J79" s="37">
        <f>SUM(J4:J78)</f>
        <v>1838399</v>
      </c>
      <c r="K79" s="37">
        <f t="shared" si="31"/>
        <v>1585676</v>
      </c>
      <c r="L79" s="37">
        <f>SUM(L4:L78)</f>
        <v>40125</v>
      </c>
      <c r="M79" s="37">
        <f>SUM(M4:M78)</f>
        <v>536923</v>
      </c>
      <c r="N79" s="69">
        <v>79007</v>
      </c>
      <c r="O79" s="69">
        <v>85662</v>
      </c>
      <c r="P79" s="69">
        <v>1528</v>
      </c>
      <c r="Q79" s="69">
        <v>39511</v>
      </c>
      <c r="R79" s="69">
        <v>41373</v>
      </c>
      <c r="S79" s="69">
        <v>39768</v>
      </c>
      <c r="T79" s="69">
        <v>82</v>
      </c>
      <c r="U79" s="69">
        <v>31933</v>
      </c>
      <c r="V79" s="69">
        <v>83579</v>
      </c>
      <c r="W79" s="69">
        <v>90306</v>
      </c>
      <c r="X79" s="69">
        <v>448</v>
      </c>
      <c r="Y79" s="69">
        <v>65223</v>
      </c>
      <c r="Z79" s="69">
        <v>149473</v>
      </c>
      <c r="AA79" s="69">
        <v>147778</v>
      </c>
      <c r="AB79" s="69">
        <v>322</v>
      </c>
      <c r="AC79" s="69">
        <v>101943</v>
      </c>
      <c r="AD79" s="69">
        <v>68646</v>
      </c>
      <c r="AE79" s="69">
        <v>74312</v>
      </c>
      <c r="AF79" s="69">
        <v>1124</v>
      </c>
      <c r="AG79" s="69">
        <v>46260</v>
      </c>
      <c r="AH79" s="69">
        <v>85635</v>
      </c>
      <c r="AI79" s="69">
        <v>88343</v>
      </c>
      <c r="AJ79" s="69">
        <v>2518</v>
      </c>
      <c r="AK79" s="69">
        <v>45620</v>
      </c>
      <c r="AL79" s="69">
        <v>97355</v>
      </c>
      <c r="AM79" s="69">
        <v>98065</v>
      </c>
      <c r="AN79" s="69">
        <v>6029</v>
      </c>
      <c r="AO79" s="69">
        <v>40211</v>
      </c>
      <c r="AP79" s="69">
        <v>108743</v>
      </c>
      <c r="AQ79" s="69">
        <v>109679</v>
      </c>
      <c r="AR79" s="69">
        <v>13981</v>
      </c>
      <c r="AS79" s="69">
        <v>39888</v>
      </c>
      <c r="AT79" s="69">
        <v>118479</v>
      </c>
      <c r="AU79" s="69">
        <v>112071</v>
      </c>
      <c r="AV79" s="69">
        <v>7196</v>
      </c>
      <c r="AW79" s="69">
        <v>29623</v>
      </c>
      <c r="AX79" s="69">
        <v>129606</v>
      </c>
      <c r="AY79" s="69">
        <v>119120</v>
      </c>
      <c r="AZ79" s="69">
        <v>2239</v>
      </c>
      <c r="BA79" s="69">
        <v>20050</v>
      </c>
      <c r="BB79" s="69">
        <v>37156</v>
      </c>
      <c r="BC79" s="69">
        <v>27978</v>
      </c>
      <c r="BD79" s="69">
        <v>796</v>
      </c>
      <c r="BE79" s="69">
        <v>7248</v>
      </c>
      <c r="BF79" s="69">
        <v>4088</v>
      </c>
      <c r="BG79" s="69">
        <v>3530</v>
      </c>
      <c r="BH79" s="69">
        <v>14</v>
      </c>
      <c r="BI79" s="69">
        <v>1130</v>
      </c>
      <c r="BJ79" s="69">
        <v>351</v>
      </c>
      <c r="BK79" s="69">
        <v>249</v>
      </c>
      <c r="BL79" s="69">
        <v>271</v>
      </c>
      <c r="BM79" s="69">
        <v>32</v>
      </c>
      <c r="BN79" s="69">
        <v>5742</v>
      </c>
      <c r="BO79" s="69">
        <v>5339</v>
      </c>
      <c r="BP79" s="69">
        <v>0</v>
      </c>
      <c r="BQ79" s="69">
        <v>454</v>
      </c>
      <c r="BR79" s="69">
        <v>366</v>
      </c>
      <c r="BS79" s="69">
        <v>305</v>
      </c>
      <c r="BT79" s="69">
        <v>0</v>
      </c>
      <c r="BU79" s="69">
        <v>153</v>
      </c>
      <c r="BV79" s="69">
        <v>11692</v>
      </c>
      <c r="BW79" s="69">
        <v>10802</v>
      </c>
      <c r="BX79" s="69">
        <v>179</v>
      </c>
      <c r="BY79" s="69">
        <v>3924</v>
      </c>
      <c r="BZ79" s="69">
        <v>10097</v>
      </c>
      <c r="CA79" s="69">
        <v>5891</v>
      </c>
      <c r="CB79" s="69">
        <v>107</v>
      </c>
      <c r="CC79" s="69">
        <v>1138</v>
      </c>
      <c r="CD79" s="69">
        <v>1908</v>
      </c>
      <c r="CE79" s="69">
        <v>764</v>
      </c>
      <c r="CF79" s="69">
        <v>0</v>
      </c>
      <c r="CG79" s="69">
        <v>51</v>
      </c>
      <c r="CH79" s="69">
        <v>12876</v>
      </c>
      <c r="CI79" s="69">
        <v>8175</v>
      </c>
      <c r="CJ79" s="69">
        <v>0</v>
      </c>
      <c r="CK79" s="69">
        <v>550</v>
      </c>
      <c r="CL79" s="69">
        <v>2692</v>
      </c>
      <c r="CM79" s="69">
        <v>1991</v>
      </c>
      <c r="CN79" s="69">
        <v>2</v>
      </c>
      <c r="CO79" s="69">
        <v>136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83</v>
      </c>
      <c r="CX79" s="69">
        <v>123709</v>
      </c>
      <c r="CY79" s="69">
        <v>73169</v>
      </c>
      <c r="CZ79" s="69">
        <v>715</v>
      </c>
      <c r="DA79" s="69">
        <v>22227</v>
      </c>
      <c r="DB79" s="69">
        <v>7138</v>
      </c>
      <c r="DC79" s="69">
        <v>4638</v>
      </c>
      <c r="DD79" s="69">
        <v>89</v>
      </c>
      <c r="DE79" s="69">
        <v>1089</v>
      </c>
      <c r="DF79" s="69">
        <v>8852</v>
      </c>
      <c r="DG79" s="69">
        <v>7331</v>
      </c>
      <c r="DH79" s="69">
        <v>75</v>
      </c>
      <c r="DI79" s="69">
        <v>999</v>
      </c>
      <c r="DJ79" s="69">
        <v>4039</v>
      </c>
      <c r="DK79" s="69">
        <v>2784</v>
      </c>
      <c r="DL79" s="69">
        <v>56</v>
      </c>
      <c r="DM79" s="69">
        <v>375</v>
      </c>
      <c r="DN79" s="69">
        <v>846</v>
      </c>
      <c r="DO79" s="69">
        <v>512</v>
      </c>
      <c r="DP79" s="69">
        <v>1</v>
      </c>
      <c r="DQ79" s="69">
        <v>189</v>
      </c>
      <c r="DR79" s="69">
        <v>18505</v>
      </c>
      <c r="DS79" s="69">
        <v>13889</v>
      </c>
      <c r="DT79" s="69">
        <v>489</v>
      </c>
      <c r="DU79" s="69">
        <v>2581</v>
      </c>
      <c r="DV79" s="69">
        <v>4429</v>
      </c>
      <c r="DW79" s="69">
        <v>3028</v>
      </c>
      <c r="DX79" s="69">
        <v>70</v>
      </c>
      <c r="DY79" s="69">
        <v>847</v>
      </c>
      <c r="DZ79" s="69">
        <v>1568</v>
      </c>
      <c r="EA79" s="69">
        <v>1935</v>
      </c>
      <c r="EB79" s="69">
        <v>168</v>
      </c>
      <c r="EC79" s="69">
        <v>8399</v>
      </c>
      <c r="ED79" s="69">
        <v>136119</v>
      </c>
      <c r="EE79" s="69">
        <v>116887</v>
      </c>
      <c r="EF79" s="69">
        <v>798</v>
      </c>
      <c r="EG79" s="69">
        <v>14552</v>
      </c>
      <c r="EH79" s="69">
        <v>145985</v>
      </c>
      <c r="EI79" s="69">
        <v>129341</v>
      </c>
      <c r="EJ79" s="69">
        <v>1456</v>
      </c>
      <c r="EK79" s="69">
        <v>8961</v>
      </c>
      <c r="EL79" s="69">
        <v>63130</v>
      </c>
      <c r="EM79" s="69">
        <v>53423</v>
      </c>
      <c r="EN79" s="69">
        <v>203</v>
      </c>
      <c r="EO79" s="69">
        <v>1487</v>
      </c>
      <c r="EP79" s="69">
        <v>97924</v>
      </c>
      <c r="EQ79" s="69">
        <v>77109</v>
      </c>
      <c r="ER79" s="69">
        <v>10</v>
      </c>
      <c r="ES79" s="69">
        <v>26</v>
      </c>
      <c r="ET79" s="69">
        <v>98770</v>
      </c>
      <c r="EU79" s="69">
        <v>70930</v>
      </c>
      <c r="EV79" s="69">
        <v>1</v>
      </c>
      <c r="EW79" s="69">
        <v>30</v>
      </c>
      <c r="EX79" s="69">
        <v>1658</v>
      </c>
      <c r="EY79" s="69">
        <v>0</v>
      </c>
      <c r="EZ79" s="69">
        <v>0</v>
      </c>
      <c r="FA79" s="69">
        <v>0</v>
      </c>
      <c r="FB79" s="69">
        <v>816</v>
      </c>
      <c r="FC79" s="69">
        <v>0</v>
      </c>
      <c r="FD79" s="69">
        <v>0</v>
      </c>
      <c r="FE79" s="69">
        <v>0</v>
      </c>
      <c r="FF79" s="69">
        <v>39381</v>
      </c>
      <c r="FG79" s="69">
        <v>0</v>
      </c>
      <c r="FH79" s="69">
        <v>0</v>
      </c>
      <c r="FI79" s="69">
        <v>0</v>
      </c>
      <c r="FJ79" s="69">
        <v>27956</v>
      </c>
      <c r="FK79" s="69">
        <v>15</v>
      </c>
      <c r="FL79" s="69">
        <v>0</v>
      </c>
      <c r="FM79" s="69">
        <v>0</v>
      </c>
      <c r="FN79" s="70">
        <f t="shared" si="25"/>
        <v>0.81011996608622827</v>
      </c>
      <c r="FO79" s="19">
        <f t="shared" ref="FO79" si="32">(K79+L79)/B79</f>
        <v>0.70113229907254637</v>
      </c>
      <c r="FP79" s="27">
        <f t="shared" si="26"/>
        <v>0.2315498990435661</v>
      </c>
      <c r="FQ79" s="16">
        <f t="shared" si="27"/>
        <v>0.92944647895393051</v>
      </c>
      <c r="FR79" s="17">
        <f t="shared" si="28"/>
        <v>0.87778425455851883</v>
      </c>
      <c r="FS79" s="16">
        <f t="shared" si="29"/>
        <v>1.0094339622641511</v>
      </c>
      <c r="FT79" s="16">
        <f t="shared" si="30"/>
        <v>1.0315186631752662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25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25">
      <c r="A81" s="108" t="s">
        <v>151</v>
      </c>
      <c r="B81" s="109"/>
      <c r="C81" s="109"/>
      <c r="D81" s="109"/>
      <c r="E81" s="109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25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25">
      <c r="A83" s="110" t="s">
        <v>78</v>
      </c>
      <c r="B83" s="111"/>
      <c r="C83" s="111"/>
      <c r="D83" s="111"/>
      <c r="E83" s="111"/>
      <c r="F83" s="111"/>
      <c r="G83" s="111"/>
      <c r="H83" s="111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25">
      <c r="A84" s="106" t="s">
        <v>89</v>
      </c>
      <c r="B84" s="107"/>
      <c r="C84" s="107"/>
      <c r="D84" s="107"/>
      <c r="E84" s="107"/>
      <c r="F84" s="107"/>
      <c r="G84" s="107"/>
      <c r="H84" s="107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25">
      <c r="A85" s="106" t="s">
        <v>93</v>
      </c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07"/>
      <c r="CK85" s="107"/>
      <c r="CL85" s="107"/>
      <c r="CM85" s="107"/>
      <c r="CN85" s="107"/>
      <c r="CO85" s="107"/>
      <c r="CP85" s="107"/>
      <c r="CQ85" s="107"/>
      <c r="CR85" s="107"/>
      <c r="CS85" s="107"/>
      <c r="CT85" s="107"/>
      <c r="CU85" s="107"/>
      <c r="CV85" s="107"/>
      <c r="CW85" s="107"/>
      <c r="CX85" s="107"/>
      <c r="CY85" s="107"/>
      <c r="CZ85" s="107"/>
      <c r="DA85" s="107"/>
      <c r="DB85" s="107"/>
      <c r="DC85" s="107"/>
      <c r="DD85" s="107"/>
      <c r="DE85" s="107"/>
      <c r="DF85" s="107"/>
      <c r="DG85" s="107"/>
      <c r="DH85" s="107"/>
      <c r="DI85" s="107"/>
      <c r="DJ85" s="107"/>
      <c r="DK85" s="107"/>
      <c r="DL85" s="107"/>
      <c r="DM85" s="107"/>
      <c r="DN85" s="107"/>
      <c r="DO85" s="107"/>
      <c r="DP85" s="107"/>
      <c r="DQ85" s="107"/>
      <c r="DR85" s="107"/>
      <c r="DS85" s="107"/>
      <c r="DT85" s="107"/>
      <c r="DU85" s="107"/>
      <c r="DV85" s="107"/>
      <c r="DW85" s="107"/>
      <c r="DX85" s="107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25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25">
      <c r="A87" s="106" t="s">
        <v>92</v>
      </c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K87" s="107"/>
      <c r="CL87" s="107"/>
      <c r="CM87" s="107"/>
      <c r="CN87" s="107"/>
      <c r="CO87" s="107"/>
      <c r="CP87" s="107"/>
      <c r="CQ87" s="107"/>
      <c r="CR87" s="107"/>
      <c r="CS87" s="107"/>
      <c r="CT87" s="107"/>
      <c r="CU87" s="107"/>
      <c r="CV87" s="107"/>
      <c r="CW87" s="107"/>
      <c r="CX87" s="107"/>
      <c r="CY87" s="107"/>
      <c r="CZ87" s="107"/>
      <c r="DA87" s="107"/>
      <c r="DB87" s="107"/>
      <c r="DC87" s="107"/>
      <c r="DD87" s="107"/>
      <c r="DE87" s="107"/>
      <c r="DF87" s="107"/>
      <c r="DG87" s="107"/>
      <c r="DH87" s="107"/>
      <c r="DI87" s="107"/>
      <c r="DJ87" s="107"/>
      <c r="DK87" s="107"/>
      <c r="DL87" s="107"/>
      <c r="DM87" s="107"/>
      <c r="DN87" s="107"/>
      <c r="DO87" s="107"/>
      <c r="DP87" s="107"/>
      <c r="DQ87" s="107"/>
      <c r="DR87" s="107"/>
      <c r="DS87" s="107"/>
      <c r="DT87" s="107"/>
      <c r="DU87" s="107"/>
      <c r="DV87" s="107"/>
      <c r="DW87" s="107"/>
      <c r="DX87" s="107"/>
      <c r="DY87" s="107"/>
      <c r="DZ87" s="107"/>
      <c r="EA87" s="107"/>
      <c r="EB87" s="107"/>
      <c r="EC87" s="107"/>
      <c r="ED87" s="107"/>
      <c r="EE87" s="107"/>
      <c r="EF87" s="107"/>
      <c r="EG87" s="107"/>
      <c r="EH87" s="107"/>
      <c r="EI87" s="107"/>
      <c r="EJ87" s="107"/>
      <c r="EK87" s="107"/>
      <c r="EL87" s="107"/>
      <c r="EM87" s="107"/>
      <c r="EN87" s="107"/>
      <c r="EO87" s="107"/>
      <c r="EP87" s="107"/>
      <c r="EQ87" s="107"/>
      <c r="ER87" s="107"/>
      <c r="ES87" s="107"/>
      <c r="ET87" s="107"/>
      <c r="EU87" s="107"/>
      <c r="EV87" s="107"/>
      <c r="EW87" s="107"/>
      <c r="EX87" s="107"/>
      <c r="EY87" s="107"/>
      <c r="EZ87" s="107"/>
      <c r="FA87" s="107"/>
      <c r="FB87" s="107"/>
      <c r="FC87" s="107"/>
      <c r="FD87" s="107"/>
      <c r="FE87" s="107"/>
      <c r="FF87" s="107"/>
      <c r="FG87" s="107"/>
      <c r="FH87" s="107"/>
      <c r="FI87" s="107"/>
      <c r="FJ87" s="107"/>
      <c r="FK87" s="107"/>
      <c r="FL87" s="107"/>
      <c r="FM87" s="107"/>
      <c r="FN87" s="107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25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25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25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25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25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25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25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25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25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25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25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25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25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25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25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25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25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25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25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25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25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25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25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25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25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25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25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25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25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25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25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25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25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25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25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25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25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25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25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25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25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25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25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25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25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25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25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25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25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25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25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25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25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25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25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25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25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25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25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25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25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25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25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25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25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25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25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25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25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25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25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25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25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25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25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25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25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25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25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25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25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25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25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25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25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25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25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25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25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25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25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25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25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25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25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25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25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25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25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25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25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25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25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25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25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25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25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25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25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25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25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25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25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25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25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25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25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25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25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25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25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25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25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25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25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25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25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25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25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25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25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25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25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25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25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25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25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25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25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25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25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25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25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25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25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25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25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25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25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25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25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25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25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25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25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25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25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25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25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25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25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25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25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25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25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25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25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25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25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25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25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25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25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25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25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25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25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25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25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25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25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25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25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25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25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25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25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25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25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25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25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25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25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25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25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25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25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25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25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25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25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25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25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25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25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25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25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25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25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25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25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25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25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25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25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25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25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25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25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25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25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25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25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25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25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25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25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25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25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25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25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25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25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25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25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25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25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25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25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25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25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25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25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25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25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25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25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25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25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25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25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25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25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25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25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25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25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25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25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25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25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25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25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25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25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25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25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25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25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25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25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25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25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25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25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25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25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25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25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25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25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25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25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25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25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25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25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25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25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25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25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25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25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25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25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25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25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25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25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25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25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25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25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25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25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25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25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25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25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25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25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25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25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25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25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25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25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25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25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25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25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25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25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25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25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25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25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25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25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25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25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25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25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25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25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25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25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25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25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25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25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25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25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25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25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25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25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25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25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25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25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25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25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25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25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25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25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25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25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25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25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25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25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25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25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25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25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25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25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25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25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25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25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25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25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25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25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25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25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25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25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25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25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25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25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25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25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25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25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25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25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25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25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25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25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25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25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25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25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25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25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25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25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25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25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25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25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25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25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25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25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25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25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25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25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25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25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25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25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25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25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25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25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25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25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25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25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25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25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25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25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25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25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25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25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25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25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25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25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25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25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25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25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25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25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25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25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25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25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25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25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25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25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25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25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25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25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25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25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25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25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25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25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25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25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25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25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25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25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25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25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25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25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25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25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25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25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25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25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25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25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25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25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25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25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25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25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25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25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25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25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25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25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25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25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25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25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25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25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25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25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25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25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25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25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25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25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25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25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25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25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25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25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25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25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25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25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25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25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25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25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25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25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25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25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25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25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25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25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25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25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25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25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25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25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25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25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25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25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25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25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25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25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25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25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25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25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25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25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25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25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25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25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25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25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25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25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25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25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25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25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25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25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25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25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25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25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25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25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25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25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25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25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25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25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25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25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25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25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25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25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25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25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25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25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25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25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25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25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25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25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25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25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25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25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25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25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25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25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25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25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25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25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25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25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25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25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25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25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25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25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25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25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25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25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25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25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25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25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25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25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25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25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25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25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25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25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25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25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25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25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25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25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25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25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25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25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25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25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25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25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25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25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25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25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25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25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25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25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25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25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25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25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25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25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25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25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25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25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25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25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25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25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25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25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25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25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25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25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25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25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25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25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25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25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25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25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25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25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25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25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25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25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25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25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25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25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25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25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25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25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25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25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25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25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25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25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25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25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25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25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25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25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25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25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25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25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25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25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25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25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25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25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25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25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25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25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25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25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25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25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25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25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25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25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25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25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25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25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25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25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25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25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25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25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25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25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25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25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25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25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25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25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25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25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25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25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25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25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25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25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25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25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25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25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25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25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25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25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25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25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25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25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25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25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25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25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25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25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25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25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25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25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25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25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25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25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25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25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25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25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25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25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25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25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25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25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25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25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25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25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25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25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25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25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25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25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25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25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25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25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25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25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25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25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25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25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25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25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25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25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25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25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25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25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25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25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25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25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25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25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25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25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25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25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25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25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25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25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25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25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25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25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25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25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25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25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25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25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25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25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25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25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25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25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25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25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25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25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25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25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25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25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25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25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25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25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25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25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25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25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25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25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25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25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25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25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25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25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25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25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25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25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25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25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25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25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25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25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25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25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25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25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25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25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25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25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25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25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25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25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25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25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25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25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25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25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25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25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25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25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25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25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25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25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25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25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25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25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25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25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25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25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25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25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25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25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25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25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25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25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25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25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25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25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25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25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25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25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25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25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25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25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25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25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25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25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25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25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25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25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25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25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25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25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25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25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25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25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25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25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25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25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25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25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25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25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25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25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25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25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25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25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25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25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25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25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25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25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25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25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25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25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25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25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25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25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25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25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25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25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25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25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25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25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25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25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25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25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25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25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25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25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25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25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25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25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25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25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25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25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25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25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25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25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25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25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25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25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25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25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25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25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25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25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25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25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25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25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25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25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25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25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25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25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25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25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25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25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25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25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25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25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25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25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25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25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25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25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25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25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25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25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25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25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25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25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25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25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25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25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25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25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25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25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25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25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25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25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25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25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25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25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25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25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25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25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25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25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25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25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25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25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25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25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25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25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25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25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25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25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25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25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25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25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25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25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25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25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25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25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25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25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25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25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25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25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25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25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25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25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25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25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25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25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25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25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25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25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25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25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25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25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25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25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25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25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25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25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25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25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25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25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25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25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25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25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25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25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25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25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25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25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25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25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25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25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25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25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25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25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25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25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25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25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25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25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25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25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25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25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25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25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25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25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25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25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25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25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25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25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25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25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25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25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25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25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25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25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25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25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25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25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25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25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25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25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25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25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25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25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25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25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25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25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25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25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25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25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25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25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25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25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25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25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25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25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25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25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25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25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25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25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25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25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25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25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25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25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25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25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25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25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25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25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25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25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25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25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25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25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25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25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25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25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25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25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25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25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25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25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25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25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25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25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25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25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25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25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25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25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25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25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25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25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25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25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25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25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25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25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25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25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25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25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25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25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25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25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25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25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25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25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25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25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25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25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25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25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25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25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25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25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25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25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25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25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25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25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25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25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25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25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25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25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25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25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25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25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25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25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25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25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25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25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25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25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25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25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25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25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25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25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25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25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25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25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25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25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25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25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25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25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25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25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25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25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25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25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25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25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25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25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25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25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25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25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25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25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25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25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25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25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25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25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25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25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25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25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25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25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25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25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25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25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25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25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25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25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25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25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25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25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25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25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25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25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25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25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25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25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25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25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25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25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25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25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25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25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25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25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25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25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25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25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25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25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25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25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25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25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25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25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25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25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25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25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25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25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25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25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25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25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25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25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25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25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25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25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25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25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25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25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25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25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25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25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25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25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25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25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25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25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25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25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25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25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25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25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25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25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25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25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25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25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25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25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25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25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25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25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25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25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25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25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25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25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25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25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25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25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25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25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25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25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25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25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25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25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25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25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25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25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25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25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25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25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25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25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25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25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25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25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25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25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25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25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25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25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25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25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25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25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25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25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25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25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25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25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25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25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25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25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25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25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25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25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25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25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25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25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25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25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25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25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25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25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25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25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25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25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25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25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25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25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25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25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25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25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25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25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25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25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25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25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25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25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25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25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25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25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25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25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25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25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25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25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25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25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25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25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25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25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25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25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25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25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25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25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25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25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25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25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25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25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25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25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25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25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25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25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25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25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25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25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25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25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25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25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25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25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25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25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25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25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25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25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25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25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25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25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25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25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25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25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25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25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25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25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25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25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25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25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25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25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25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25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25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25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25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25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25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25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25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25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25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25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25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25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25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25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25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25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25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25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25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25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25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25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25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25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25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25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25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25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25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25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25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25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25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25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25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25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25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25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25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25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25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25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25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25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25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25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25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25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25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25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25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25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25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25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25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25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25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25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25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25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25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25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25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25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25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25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25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25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25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25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25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25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25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25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25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25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25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25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25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25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25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25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25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25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25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25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25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25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25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25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25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25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25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25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25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25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25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25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25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25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25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25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25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25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25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25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25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25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25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25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25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25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25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25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25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25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25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25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25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25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25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25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25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25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25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25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25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25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25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25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25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25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25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25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25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25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25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25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25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25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25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25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25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25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25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25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25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25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25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25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25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25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25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25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25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25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25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25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25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25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25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25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25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25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25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25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25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25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25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25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25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25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25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25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25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25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25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25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25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25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25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25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25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25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25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25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25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25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25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25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25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25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25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25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25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25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25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25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25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25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25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25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25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25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25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25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25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25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25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25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25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25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25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25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25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25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25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25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25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25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25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25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25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25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25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25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25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25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25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25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25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25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25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25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25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25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25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25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25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25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25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25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25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25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25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25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25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25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25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25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25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25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25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25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25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25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25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25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25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25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25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25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25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25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25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25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25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25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25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25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25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25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25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25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25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25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25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25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25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25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25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25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25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25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25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25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25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25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25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25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25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25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25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25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25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25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25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25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25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25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25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25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25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25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25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25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25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25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25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25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25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25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25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25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25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25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25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25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25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25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25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25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25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25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25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25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25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25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25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25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25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25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25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25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25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25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25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25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25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25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25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25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25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25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25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25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25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25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25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25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25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25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25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25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25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25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25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25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25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25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25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25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25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25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25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25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25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25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25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25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25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25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25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25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25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25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25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25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25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25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25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25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25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25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25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25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25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25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25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25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25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25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25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25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25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25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25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25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25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25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25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25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25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25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25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25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25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25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25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25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25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25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25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25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25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25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25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25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25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25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25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25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25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25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25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25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25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25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25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25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25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25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25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25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25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25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25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25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25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25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25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25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25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25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25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25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25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25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25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25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25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25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25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25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25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25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25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25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25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25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25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25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25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25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25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25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25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25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25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25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25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25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25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25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25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25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25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25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25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25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25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25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25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25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25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25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25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25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25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25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25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25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25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25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25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25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25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25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25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25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25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25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25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25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25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25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25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25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25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25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25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25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25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25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25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25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25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25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25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25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25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25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25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25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25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25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25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25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25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25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25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25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25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25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25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25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25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25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25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25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25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25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25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25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25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25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25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25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25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25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25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25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25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25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25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25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25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25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25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25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25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25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25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25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25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25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25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25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25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25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25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25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25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25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25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25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25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25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25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25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25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25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25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25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25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25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25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25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25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25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25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25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25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25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25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25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25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25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25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25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25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25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25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25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25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25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25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25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25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25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25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25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25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25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25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25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25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25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25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25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25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25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25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25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25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25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25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25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25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25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25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25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25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25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25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25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25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25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25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25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25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25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25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25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25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25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25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25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25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25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25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25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25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25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25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25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25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25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25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25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25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25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25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25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25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25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25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25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25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25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25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25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25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25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25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25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25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25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25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25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25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25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25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25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25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25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25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25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25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25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25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25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25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25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25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25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25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25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25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25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25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25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25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25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25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25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25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25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25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25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25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25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25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25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25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25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25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25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25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25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25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25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25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25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25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25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25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25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25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25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25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25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25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25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25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25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25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25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25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25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25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25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25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25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25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25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25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25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25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25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25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25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25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25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25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25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25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25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25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25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25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25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25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25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25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25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25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25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25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25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25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25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25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25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25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25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25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25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25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25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25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25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25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25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25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25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25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25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25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25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25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25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25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25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25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25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25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25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25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25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25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25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25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25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25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25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25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25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25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25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25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25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25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25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25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25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25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25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25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25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25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25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25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25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25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25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25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25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25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25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25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25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25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25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25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25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25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25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25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25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25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25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25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25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25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25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25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25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25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25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25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25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25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25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25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25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25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25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25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25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25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25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25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25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25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25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25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25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25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25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25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25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25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25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25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25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25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25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25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25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25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25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25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25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25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25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25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25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25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25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25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25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25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25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25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25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25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25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25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25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25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25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25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25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25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25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25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25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25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25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25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25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25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25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25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25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25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25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25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25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25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25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25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25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25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25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25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25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25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25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25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25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25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25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25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25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25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25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25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25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25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25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25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25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25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25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25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25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25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25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25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25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25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25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25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25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25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25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25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25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25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25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25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25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25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25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25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25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25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25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25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25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25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25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25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25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25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25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25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25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25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25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25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25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25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25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25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25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25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25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25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25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25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25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25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25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25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25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25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25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25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25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25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25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25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25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25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25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25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25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25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25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25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25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25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25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25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25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25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25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25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25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25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25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25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25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25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25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25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25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25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25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25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25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25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25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25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25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25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25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25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25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25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25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25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25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25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25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25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25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25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25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25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25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25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25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25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25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25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25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25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25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25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25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25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25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25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25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25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25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25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25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25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25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25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25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25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25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25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25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25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25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25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25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25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25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25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25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25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25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25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25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25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25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25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25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25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25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25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25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25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25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25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25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25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25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25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25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25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25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25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25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25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25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25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25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25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25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25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25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25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25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25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25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25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25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25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25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25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25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25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25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25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25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25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25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25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25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25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25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25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25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25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25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25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25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25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25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25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25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25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25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25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25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25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25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25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25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25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25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25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25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25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25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25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25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25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25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25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25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25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25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25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25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25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25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25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25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25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25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25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25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25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25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25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25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25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25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25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25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25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25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25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25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25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25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25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25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25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25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25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25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25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25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25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25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25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25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25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25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25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25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25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25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25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25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25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25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25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25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25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25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25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25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25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25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25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25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25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25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25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25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25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25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25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25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25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25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25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25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25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25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25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25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25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25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25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25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25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25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25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25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25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25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25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25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25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25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25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25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25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25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25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25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25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25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25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25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25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25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25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25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25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25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25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25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25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25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25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25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25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25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25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25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25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25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25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25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25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25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25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25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25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25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25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25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25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25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25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25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25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25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25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25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25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25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25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25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25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25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25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25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25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25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25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25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25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25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25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25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25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25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25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25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25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25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25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25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25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25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25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25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25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25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25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25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25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25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25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25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25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25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25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25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25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25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25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25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25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25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25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25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25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25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25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25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25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25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25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25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25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25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25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25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25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25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25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25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25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25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25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25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25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25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25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25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25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25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25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25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25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25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25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25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25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25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25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25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25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25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25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25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25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25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25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25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25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25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25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25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25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25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25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25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25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25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25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25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25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25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25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25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25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25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25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25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25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25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25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25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25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25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25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25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25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25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25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25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25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25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25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25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25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25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25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25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25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25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25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25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25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25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25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25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25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25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25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25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25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25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25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25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25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25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25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25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25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25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25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25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25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25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25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25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25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25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25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25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25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25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25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25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25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25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25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25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25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25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25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25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25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25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25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25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25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25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25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25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25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25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25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25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25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25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25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25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25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25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25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25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25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25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25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25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25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25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25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25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25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25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25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25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25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25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25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25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25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25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25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25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25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25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25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25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25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25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25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25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25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25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25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25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25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25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25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25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25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25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25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25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25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25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25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25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25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25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25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25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25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25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25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25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25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25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25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25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25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25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25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25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25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25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25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25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25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25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25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25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25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25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25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25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25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25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25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25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25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25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25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25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25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25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25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25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25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25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25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25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25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25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25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25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25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25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25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25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25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25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25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25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25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25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25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25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25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25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25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25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25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25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25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25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25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25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25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25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25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25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25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25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25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25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25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25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25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25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25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25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25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25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25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25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25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25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25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25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25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25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25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25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25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25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25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25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25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25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25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25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25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25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25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25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25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25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25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25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25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25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25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25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25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25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25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25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25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25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25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25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25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25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25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25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25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25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25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25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25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25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25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25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25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25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25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25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25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25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25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25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25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25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25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25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25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25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25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25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25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25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25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25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25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25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25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25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25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25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25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25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25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25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25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25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25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25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25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25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25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25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25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25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25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25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25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25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25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25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25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25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25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25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25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25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25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25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25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25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25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25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25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25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25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25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25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25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25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25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25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25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25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25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25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25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25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25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25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25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25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25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25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25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25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25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25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25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25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25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25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25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25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25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25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25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25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25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25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25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25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25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25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25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25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25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25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25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25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25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25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25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25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25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25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25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25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25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25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25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25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25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25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25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25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25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25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25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25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25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25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25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25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25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25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25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25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25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25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25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25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25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25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25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25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25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25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25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25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25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25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25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25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25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25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25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25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25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25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25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25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25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25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25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25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25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25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25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25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25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25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25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25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25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25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25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25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25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25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25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25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25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25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25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25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25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25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25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25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25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25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25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25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25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25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25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25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25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25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25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25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25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25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25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25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25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25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25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25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25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25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25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25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25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25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25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25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25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25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25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25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25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25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25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25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25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25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25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25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25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25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25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25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25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25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25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25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25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25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25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25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25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25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25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25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25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25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25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25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25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25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25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25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25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25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25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25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25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25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25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25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25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25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25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25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25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25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25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25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25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25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25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25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25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25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25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25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25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25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25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25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25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25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25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25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25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25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25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25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25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25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25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25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25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25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25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25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25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25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25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25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25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25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25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25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25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25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25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25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25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25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25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25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25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25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25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25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25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25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25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25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25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25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25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25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25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25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25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25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25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25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25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25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25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25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25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25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25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25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25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25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25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25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25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25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25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25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25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25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25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25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25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25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25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25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25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25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25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25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25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25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25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25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25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25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25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25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25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25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25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25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25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25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25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25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25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25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25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25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25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25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25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25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25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25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25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25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25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25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25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25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25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25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25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25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25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25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25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25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25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25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25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25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25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25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25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25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25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25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25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25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25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25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25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25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25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25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25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25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25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25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25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25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25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25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25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25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25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25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25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25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25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25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25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25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25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25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25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25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25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25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25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25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25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25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25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25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25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25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25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25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25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25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25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25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25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25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25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25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25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25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25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25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25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25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25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25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25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25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25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25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25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25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25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25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25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25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25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25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25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25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25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25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25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25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25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25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25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25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25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25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25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25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25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25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25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25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25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25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25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25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25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25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25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25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25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25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25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25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25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25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25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25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25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25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25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25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25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25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25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25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25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25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25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25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25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25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25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25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25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25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25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25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25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25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25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25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25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25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25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25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25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25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25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25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25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25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25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25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25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  <mergeCell ref="A1:A3"/>
    <mergeCell ref="B1:E2"/>
    <mergeCell ref="F1:I2"/>
    <mergeCell ref="J1:M2"/>
    <mergeCell ref="R2:U2"/>
    <mergeCell ref="A87:FN87"/>
    <mergeCell ref="A85:DX85"/>
    <mergeCell ref="A81:E81"/>
    <mergeCell ref="A84:H84"/>
    <mergeCell ref="A83:H83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DB2:DE2"/>
    <mergeCell ref="DF2:DI2"/>
    <mergeCell ref="DJ2:DM2"/>
    <mergeCell ref="DZ2:EC2"/>
    <mergeCell ref="ED2:EG2"/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Lais de Fatima Silva Menezes</cp:lastModifiedBy>
  <cp:lastPrinted>2021-02-23T21:01:07Z</cp:lastPrinted>
  <dcterms:created xsi:type="dcterms:W3CDTF">2020-12-16T18:42:09Z</dcterms:created>
  <dcterms:modified xsi:type="dcterms:W3CDTF">2022-02-10T21:01:36Z</dcterms:modified>
</cp:coreProperties>
</file>