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2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3" i="1"/>
  <c r="L14" s="1"/>
  <c r="L16" a="1"/>
  <c r="L16"/>
  <c r="M16"/>
  <c r="L17"/>
  <c r="M17"/>
  <c r="L18"/>
  <c r="M18"/>
  <c r="L19"/>
  <c r="M19"/>
  <c r="L20"/>
  <c r="M20"/>
  <c r="L21"/>
  <c r="M21"/>
  <c r="L11"/>
  <c r="R4"/>
  <c r="R5"/>
  <c r="R6"/>
  <c r="R7"/>
  <c r="R3"/>
  <c r="Q4"/>
  <c r="Q5"/>
  <c r="Q6"/>
  <c r="Q7"/>
  <c r="Q3"/>
  <c r="Q8" s="1"/>
  <c r="L10"/>
  <c r="L9"/>
  <c r="L8"/>
  <c r="R8" l="1"/>
  <c r="Q9" s="1"/>
</calcChain>
</file>

<file path=xl/sharedStrings.xml><?xml version="1.0" encoding="utf-8"?>
<sst xmlns="http://schemas.openxmlformats.org/spreadsheetml/2006/main" count="92" uniqueCount="67">
  <si>
    <t>Relationship Between Beer Tax Revenues and Population</t>
  </si>
  <si>
    <t>Population, X (millions)</t>
  </si>
  <si>
    <t>Beer Tax Revenue, Y (millions)</t>
  </si>
  <si>
    <t>________</t>
  </si>
  <si>
    <t>12.4 - _________  =</t>
  </si>
  <si>
    <t>6.1 - __________  =</t>
  </si>
  <si>
    <t>2.4 - __________  =</t>
  </si>
  <si>
    <t>4.3 - __________  =</t>
  </si>
  <si>
    <t>9.5 - __________  =</t>
  </si>
  <si>
    <t>7.6 - __________  =</t>
  </si>
  <si>
    <t>146 - _________  =</t>
  </si>
  <si>
    <t>85 - __________  =</t>
  </si>
  <si>
    <t>21 - __________  =</t>
  </si>
  <si>
    <t>47 - __________  =</t>
  </si>
  <si>
    <t>115 - _________  =</t>
  </si>
  <si>
    <t>90 - __________  =</t>
  </si>
  <si>
    <t>_______ x ________ = ________</t>
  </si>
  <si>
    <t>b</t>
  </si>
  <si>
    <t>a</t>
  </si>
  <si>
    <t>r2</t>
  </si>
  <si>
    <t>Y (actual)</t>
  </si>
  <si>
    <t>∑</t>
  </si>
  <si>
    <r>
      <t>Y</t>
    </r>
    <r>
      <rPr>
        <shadow/>
        <vertAlign val="subscript"/>
        <sz val="8"/>
        <color rgb="FFFF0000"/>
        <rFont val="Arial"/>
        <family val="2"/>
      </rPr>
      <t>hat</t>
    </r>
    <r>
      <rPr>
        <shadow/>
        <sz val="8"/>
        <color rgb="FFFF0000"/>
        <rFont val="Arial"/>
        <family val="2"/>
      </rPr>
      <t xml:space="preserve"> (predicted)</t>
    </r>
  </si>
  <si>
    <r>
      <t>(Y</t>
    </r>
    <r>
      <rPr>
        <shadow/>
        <vertAlign val="subscript"/>
        <sz val="8"/>
        <color rgb="FFFF0000"/>
        <rFont val="Arial"/>
        <family val="2"/>
      </rPr>
      <t>hat</t>
    </r>
    <r>
      <rPr>
        <shadow/>
        <sz val="8"/>
        <color rgb="FFFF0000"/>
        <rFont val="Arial"/>
        <family val="2"/>
      </rPr>
      <t xml:space="preserve"> – Y</t>
    </r>
    <r>
      <rPr>
        <shadow/>
        <vertAlign val="subscript"/>
        <sz val="8"/>
        <color rgb="FFFF0000"/>
        <rFont val="Arial"/>
        <family val="2"/>
      </rPr>
      <t>bar</t>
    </r>
    <r>
      <rPr>
        <shadow/>
        <sz val="8"/>
        <color rgb="FFFF0000"/>
        <rFont val="Arial"/>
        <family val="2"/>
      </rPr>
      <t xml:space="preserve"> )</t>
    </r>
    <r>
      <rPr>
        <shadow/>
        <vertAlign val="superscript"/>
        <sz val="8"/>
        <color rgb="FFFF0000"/>
        <rFont val="Arial"/>
        <family val="2"/>
      </rPr>
      <t>2</t>
    </r>
  </si>
  <si>
    <r>
      <t>(Y – Y</t>
    </r>
    <r>
      <rPr>
        <shadow/>
        <vertAlign val="subscript"/>
        <sz val="8"/>
        <color rgb="FFFF0000"/>
        <rFont val="Arial"/>
        <family val="2"/>
      </rPr>
      <t>bar</t>
    </r>
    <r>
      <rPr>
        <shadow/>
        <sz val="8"/>
        <color rgb="FFFF0000"/>
        <rFont val="Arial"/>
        <family val="2"/>
      </rPr>
      <t xml:space="preserve"> )</t>
    </r>
    <r>
      <rPr>
        <shadow/>
        <vertAlign val="superscript"/>
        <sz val="8"/>
        <color rgb="FFFF0000"/>
        <rFont val="Arial"/>
        <family val="2"/>
      </rPr>
      <t>2</t>
    </r>
    <r>
      <rPr>
        <shadow/>
        <sz val="8"/>
        <color rgb="FFFF0000"/>
        <rFont val="Arial"/>
        <family val="2"/>
      </rPr>
      <t xml:space="preserve"> </t>
    </r>
  </si>
  <si>
    <t>Syx</t>
  </si>
  <si>
    <t>ci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</si>
  <si>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</si>
  <si>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</si>
  <si>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</si>
  <si>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</si>
  <si>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</si>
  <si>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</si>
  <si>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</si>
  <si>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</si>
  <si>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</si>
  <si>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</si>
  <si>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</si>
  <si>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</si>
  <si>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</si>
  <si>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</si>
  <si>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</si>
  <si>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</si>
  <si>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</si>
  <si>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</si>
  <si>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</si>
  <si>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</si>
  <si>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</si>
  <si>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</si>
  <si>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</si>
  <si>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</si>
  <si>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</si>
  <si>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</si>
  <si>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</si>
  <si>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</si>
  <si>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</si>
  <si>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PROBABILITY OUTPUT</t>
  </si>
  <si>
    <t>Percentile</t>
  </si>
  <si>
    <t>Y</t>
  </si>
  <si>
    <t>linest</t>
  </si>
  <si>
    <t>m error</t>
  </si>
  <si>
    <t>t-crit</t>
  </si>
  <si>
    <t>X</t>
  </si>
  <si>
    <t>=SLOPE</t>
  </si>
  <si>
    <t>=INTERCEPT</t>
  </si>
  <si>
    <t>=RSQ</t>
  </si>
  <si>
    <t>=STEYX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</si>
</sst>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hadow/>
      <sz val="8"/>
      <color rgb="FFFF0000"/>
      <name val="Arial"/>
      <family val="2"/>
    </font>
    <font>
      <shadow/>
      <vertAlign val="subscript"/>
      <sz val="8"/>
      <color rgb="FFFF0000"/>
      <name val="Arial"/>
      <family val="2"/>
    </font>
    <font>
      <shadow/>
      <vertAlign val="superscript"/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 readingOrder="1"/>
    </xf>
    <xf numFmtId="0" fontId="1" fillId="0" borderId="10" xfId="0" applyFont="1" applyBorder="1" applyAlignment="1">
      <alignment horizontal="center" wrapText="1"/>
    </xf>
    <xf numFmtId="0" fontId="4" fillId="0" borderId="0" xfId="0" applyFont="1"/>
    <xf numFmtId="0" fontId="0" fillId="0" borderId="0" xfId="0" applyFill="1" applyBorder="1" applyAlignment="1"/>
    <xf numFmtId="0" fontId="0" fillId="0" borderId="12" xfId="0" applyFill="1" applyBorder="1" applyAlignment="1"/>
    <xf numFmtId="0" fontId="5" fillId="0" borderId="13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Continuous"/>
    </xf>
    <xf numFmtId="2" fontId="1" fillId="0" borderId="11" xfId="0" applyNumberFormat="1" applyFont="1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Y</c:v>
          </c:tx>
          <c:cat>
            <c:numRef>
              <c:f>Sheet1!$K$2:$K$6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64</c:v>
                </c:pt>
                <c:pt idx="1">
                  <c:v>71</c:v>
                </c:pt>
                <c:pt idx="2">
                  <c:v>61</c:v>
                </c:pt>
                <c:pt idx="3">
                  <c:v>58</c:v>
                </c:pt>
                <c:pt idx="4">
                  <c:v>56</c:v>
                </c:pt>
              </c:numCache>
            </c:numRef>
          </c:val>
        </c:ser>
        <c:ser>
          <c:idx val="1"/>
          <c:order val="1"/>
          <c:tx>
            <c:v>Predicted Y</c:v>
          </c:tx>
          <c:cat>
            <c:numRef>
              <c:f>Sheet1!$K$2:$K$6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cat>
          <c:val>
            <c:numRef>
              <c:f>Sheet1!$P$47:$P$51</c:f>
              <c:numCache>
                <c:formatCode>General</c:formatCode>
                <c:ptCount val="5"/>
                <c:pt idx="0">
                  <c:v>64.55</c:v>
                </c:pt>
                <c:pt idx="1">
                  <c:v>69.650000000000006</c:v>
                </c:pt>
                <c:pt idx="2">
                  <c:v>62</c:v>
                </c:pt>
                <c:pt idx="3">
                  <c:v>59.45</c:v>
                </c:pt>
                <c:pt idx="4">
                  <c:v>54.35</c:v>
                </c:pt>
              </c:numCache>
            </c:numRef>
          </c:val>
        </c:ser>
        <c:axId val="102517760"/>
        <c:axId val="102827520"/>
      </c:barChart>
      <c:catAx>
        <c:axId val="102517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layout/>
        </c:title>
        <c:numFmt formatCode="General" sourceLinked="1"/>
        <c:tickLblPos val="nextTo"/>
        <c:crossAx val="102827520"/>
        <c:crosses val="autoZero"/>
        <c:auto val="1"/>
        <c:lblAlgn val="ctr"/>
        <c:lblOffset val="100"/>
      </c:catAx>
      <c:valAx>
        <c:axId val="1028275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102517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26805555555555555"/>
          <c:y val="0.69306930693069302"/>
        </c:manualLayout>
      </c:layout>
    </c:title>
    <c:plotArea>
      <c:layout/>
      <c:barChart>
        <c:barDir val="col"/>
        <c:grouping val="clustered"/>
        <c:ser>
          <c:idx val="0"/>
          <c:order val="0"/>
          <c:cat>
            <c:numRef>
              <c:f>Sheet1!$S$47:$S$51</c:f>
              <c:numCache>
                <c:formatCode>General</c:formatCode>
                <c:ptCount val="5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</c:numCache>
            </c:numRef>
          </c:cat>
          <c:val>
            <c:numRef>
              <c:f>Sheet1!$T$47:$T$51</c:f>
              <c:numCache>
                <c:formatCode>General</c:formatCode>
                <c:ptCount val="5"/>
                <c:pt idx="0">
                  <c:v>56</c:v>
                </c:pt>
                <c:pt idx="1">
                  <c:v>58</c:v>
                </c:pt>
                <c:pt idx="2">
                  <c:v>61</c:v>
                </c:pt>
                <c:pt idx="3">
                  <c:v>64</c:v>
                </c:pt>
                <c:pt idx="4">
                  <c:v>71</c:v>
                </c:pt>
              </c:numCache>
            </c:numRef>
          </c:val>
        </c:ser>
        <c:axId val="93091328"/>
        <c:axId val="93092864"/>
      </c:barChart>
      <c:catAx>
        <c:axId val="93091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</c:title>
        <c:numFmt formatCode="General" sourceLinked="1"/>
        <c:tickLblPos val="nextTo"/>
        <c:crossAx val="93092864"/>
        <c:crosses val="autoZero"/>
        <c:auto val="1"/>
        <c:lblAlgn val="ctr"/>
        <c:lblOffset val="100"/>
      </c:catAx>
      <c:valAx>
        <c:axId val="930928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</c:title>
        <c:numFmt formatCode="General" sourceLinked="1"/>
        <c:tickLblPos val="nextTo"/>
        <c:crossAx val="93091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</c:trendline>
          <c:xVal>
            <c:numRef>
              <c:f>Sheet1!$K$2:$K$6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</c:numCache>
            </c:numRef>
          </c:xVal>
          <c:yVal>
            <c:numRef>
              <c:f>Sheet1!$L$2:$L$6</c:f>
              <c:numCache>
                <c:formatCode>General</c:formatCode>
                <c:ptCount val="5"/>
                <c:pt idx="0">
                  <c:v>64</c:v>
                </c:pt>
                <c:pt idx="1">
                  <c:v>71</c:v>
                </c:pt>
                <c:pt idx="2">
                  <c:v>61</c:v>
                </c:pt>
                <c:pt idx="3">
                  <c:v>58</c:v>
                </c:pt>
                <c:pt idx="4">
                  <c:v>56</c:v>
                </c:pt>
              </c:numCache>
            </c:numRef>
          </c:yVal>
        </c:ser>
        <c:axId val="117274112"/>
        <c:axId val="117272576"/>
      </c:scatterChart>
      <c:valAx>
        <c:axId val="117274112"/>
        <c:scaling>
          <c:orientation val="minMax"/>
        </c:scaling>
        <c:axPos val="b"/>
        <c:numFmt formatCode="General" sourceLinked="1"/>
        <c:tickLblPos val="nextTo"/>
        <c:crossAx val="117272576"/>
        <c:crosses val="autoZero"/>
        <c:crossBetween val="midCat"/>
      </c:valAx>
      <c:valAx>
        <c:axId val="117272576"/>
        <c:scaling>
          <c:orientation val="minMax"/>
        </c:scaling>
        <c:axPos val="l"/>
        <c:majorGridlines/>
        <c:numFmt formatCode="General" sourceLinked="1"/>
        <c:tickLblPos val="nextTo"/>
        <c:crossAx val="1172741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22</xdr:row>
      <xdr:rowOff>1</xdr:rowOff>
    </xdr:from>
    <xdr:to>
      <xdr:col>29</xdr:col>
      <xdr:colOff>0</xdr:colOff>
      <xdr:row>32</xdr:row>
      <xdr:rowOff>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352425</xdr:colOff>
      <xdr:row>30</xdr:row>
      <xdr:rowOff>133350</xdr:rowOff>
    </xdr:from>
    <xdr:to>
      <xdr:col>30</xdr:col>
      <xdr:colOff>352425</xdr:colOff>
      <xdr:row>40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285750</xdr:colOff>
      <xdr:row>23</xdr:row>
      <xdr:rowOff>57150</xdr:rowOff>
    </xdr:from>
    <xdr:to>
      <xdr:col>13</xdr:col>
      <xdr:colOff>1371600</xdr:colOff>
      <xdr:row>37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topLeftCell="G1" workbookViewId="0">
      <selection activeCell="N14" sqref="N14"/>
    </sheetView>
  </sheetViews>
  <sheetFormatPr defaultRowHeight="15"/>
  <cols>
    <col min="13" max="16" width="24.85546875" customWidth="1"/>
    <col min="17" max="17" width="29.7109375" customWidth="1"/>
    <col min="18" max="18" width="31.140625" customWidth="1"/>
    <col min="19" max="23" width="15.5703125" customWidth="1"/>
  </cols>
  <sheetData>
    <row r="1" spans="1:18" ht="15.75" thickBot="1">
      <c r="A1" t="s">
        <v>0</v>
      </c>
      <c r="K1" s="21" t="s">
        <v>62</v>
      </c>
      <c r="L1" s="21" t="s">
        <v>58</v>
      </c>
    </row>
    <row r="2" spans="1:18" ht="16.5" thickTop="1" thickBot="1">
      <c r="K2" s="21">
        <v>3</v>
      </c>
      <c r="L2" s="21">
        <v>64</v>
      </c>
      <c r="O2" s="3" t="s">
        <v>22</v>
      </c>
      <c r="P2" s="4" t="s">
        <v>20</v>
      </c>
      <c r="Q2" s="4" t="s">
        <v>23</v>
      </c>
      <c r="R2" s="5" t="s">
        <v>24</v>
      </c>
    </row>
    <row r="3" spans="1:18" ht="15.75" thickBot="1">
      <c r="A3" s="2" t="s">
        <v>1</v>
      </c>
      <c r="B3" s="2"/>
      <c r="C3" s="2"/>
      <c r="D3" s="2" t="s">
        <v>2</v>
      </c>
      <c r="E3" s="2"/>
      <c r="F3" s="2"/>
      <c r="K3" s="21">
        <v>1</v>
      </c>
      <c r="L3" s="21">
        <v>71</v>
      </c>
      <c r="O3" s="6">
        <v>64.599999999999994</v>
      </c>
      <c r="P3" s="7">
        <v>64</v>
      </c>
      <c r="Q3" s="8">
        <f>(O3-62)^2</f>
        <v>6.7599999999999705</v>
      </c>
      <c r="R3" s="9">
        <f>(P3-62)^2</f>
        <v>4</v>
      </c>
    </row>
    <row r="4" spans="1:18" ht="15.75" thickBot="1">
      <c r="B4" s="1">
        <v>12.4</v>
      </c>
      <c r="E4" s="1">
        <v>146</v>
      </c>
      <c r="K4" s="21">
        <v>4</v>
      </c>
      <c r="L4" s="21">
        <v>61</v>
      </c>
      <c r="O4" s="6">
        <v>69.7</v>
      </c>
      <c r="P4" s="7">
        <v>71</v>
      </c>
      <c r="Q4" s="8">
        <f t="shared" ref="Q4:Q7" si="0">(O4-62)^2</f>
        <v>59.290000000000042</v>
      </c>
      <c r="R4" s="9">
        <f t="shared" ref="R4:R7" si="1">(P4-62)^2</f>
        <v>81</v>
      </c>
    </row>
    <row r="5" spans="1:18" ht="15.75" thickBot="1">
      <c r="B5" s="1">
        <v>6.1</v>
      </c>
      <c r="E5" s="1">
        <v>85</v>
      </c>
      <c r="K5" s="21">
        <v>5</v>
      </c>
      <c r="L5" s="21">
        <v>58</v>
      </c>
      <c r="O5" s="6">
        <v>62</v>
      </c>
      <c r="P5" s="7">
        <v>61</v>
      </c>
      <c r="Q5" s="8">
        <f t="shared" si="0"/>
        <v>0</v>
      </c>
      <c r="R5" s="9">
        <f t="shared" si="1"/>
        <v>1</v>
      </c>
    </row>
    <row r="6" spans="1:18" ht="15.75" thickBot="1">
      <c r="B6" s="1">
        <v>2.4</v>
      </c>
      <c r="E6" s="1">
        <v>21</v>
      </c>
      <c r="K6" s="21">
        <v>7</v>
      </c>
      <c r="L6" s="21">
        <v>56</v>
      </c>
      <c r="O6" s="6">
        <v>59.5</v>
      </c>
      <c r="P6" s="7">
        <v>58</v>
      </c>
      <c r="Q6" s="8">
        <f t="shared" si="0"/>
        <v>6.25</v>
      </c>
      <c r="R6" s="9">
        <f t="shared" si="1"/>
        <v>16</v>
      </c>
    </row>
    <row r="7" spans="1:18" ht="15.75" thickBot="1">
      <c r="B7" s="1">
        <v>4.3</v>
      </c>
      <c r="E7" s="1">
        <v>47</v>
      </c>
      <c r="O7" s="10">
        <v>54.4</v>
      </c>
      <c r="P7" s="11">
        <v>56</v>
      </c>
      <c r="Q7" s="8">
        <f t="shared" si="0"/>
        <v>57.760000000000019</v>
      </c>
      <c r="R7" s="9">
        <f t="shared" si="1"/>
        <v>36</v>
      </c>
    </row>
    <row r="8" spans="1:18" ht="16.5" thickTop="1" thickBot="1">
      <c r="B8" s="1">
        <v>9.5</v>
      </c>
      <c r="E8" s="1">
        <v>115</v>
      </c>
      <c r="K8" t="s">
        <v>17</v>
      </c>
      <c r="L8">
        <f>SLOPE(L2:L6,K2:K6)</f>
        <v>-2.5499999999999998</v>
      </c>
      <c r="M8" s="22" t="s">
        <v>63</v>
      </c>
      <c r="O8" s="12"/>
      <c r="P8" s="13" t="s">
        <v>21</v>
      </c>
      <c r="Q8" s="14">
        <f>SUM(Q3:Q7)</f>
        <v>130.06000000000003</v>
      </c>
      <c r="R8" s="14">
        <f>SUM(R3:R7)</f>
        <v>138</v>
      </c>
    </row>
    <row r="9" spans="1:18" ht="15.75" thickTop="1">
      <c r="B9" s="1">
        <v>7.6</v>
      </c>
      <c r="E9" s="1">
        <v>90</v>
      </c>
      <c r="K9" t="s">
        <v>18</v>
      </c>
      <c r="L9">
        <f>INTERCEPT(L2:L6,K2:K6)</f>
        <v>72.2</v>
      </c>
      <c r="M9" s="22" t="s">
        <v>64</v>
      </c>
      <c r="O9" s="15"/>
      <c r="P9" s="15" t="s">
        <v>19</v>
      </c>
      <c r="Q9" s="20">
        <f>Q8/R8</f>
        <v>0.94246376811594224</v>
      </c>
      <c r="R9" s="15"/>
    </row>
    <row r="10" spans="1:18">
      <c r="K10" t="s">
        <v>19</v>
      </c>
      <c r="L10">
        <f>RSQ(L2:L6,K2:K6)</f>
        <v>0.94239130434782592</v>
      </c>
      <c r="M10" s="22" t="s">
        <v>65</v>
      </c>
      <c r="O10" s="15"/>
      <c r="P10" s="15"/>
      <c r="Q10" s="15"/>
      <c r="R10" s="15"/>
    </row>
    <row r="11" spans="1:18">
      <c r="K11" t="s">
        <v>25</v>
      </c>
      <c r="L11">
        <f>STEYX(L2:L6,K2:K6)</f>
        <v>1.6278820596099695</v>
      </c>
      <c r="M11" s="22" t="s">
        <v>66</v>
      </c>
      <c r="O11" s="15"/>
      <c r="P11" s="15"/>
      <c r="Q11" s="15"/>
      <c r="R11" s="15"/>
    </row>
    <row r="13" spans="1:18">
      <c r="K13" t="s">
        <v>61</v>
      </c>
      <c r="L13">
        <f>TINV(0.05,3)</f>
        <v>3.1824463048868799</v>
      </c>
    </row>
    <row r="14" spans="1:18">
      <c r="K14" t="s">
        <v>26</v>
      </c>
      <c r="L14">
        <f>L11*L13</f>
        <v>5.1806472453973909</v>
      </c>
    </row>
    <row r="16" spans="1:18">
      <c r="J16" t="s">
        <v>59</v>
      </c>
      <c r="L16">
        <f t="array" ref="L16:M21">LINEST(L2:L6,K2:K6,1,1)</f>
        <v>-2.5499999999999998</v>
      </c>
      <c r="M16">
        <v>72.2</v>
      </c>
    </row>
    <row r="17" spans="1:16">
      <c r="A17" t="s">
        <v>4</v>
      </c>
      <c r="C17" t="s">
        <v>3</v>
      </c>
      <c r="E17" t="s">
        <v>3</v>
      </c>
      <c r="G17" t="s">
        <v>10</v>
      </c>
      <c r="I17" t="s">
        <v>3</v>
      </c>
      <c r="K17" t="s">
        <v>60</v>
      </c>
      <c r="L17">
        <v>0.36400549446402591</v>
      </c>
      <c r="M17">
        <v>1.6278820596099708</v>
      </c>
    </row>
    <row r="18" spans="1:16">
      <c r="A18" t="s">
        <v>5</v>
      </c>
      <c r="C18" t="s">
        <v>3</v>
      </c>
      <c r="E18" t="s">
        <v>3</v>
      </c>
      <c r="G18" t="s">
        <v>11</v>
      </c>
      <c r="I18" t="s">
        <v>3</v>
      </c>
      <c r="L18">
        <v>0.94239130434782614</v>
      </c>
      <c r="M18">
        <v>1.6278820596099708</v>
      </c>
    </row>
    <row r="19" spans="1:16">
      <c r="A19" t="s">
        <v>6</v>
      </c>
      <c r="C19" t="s">
        <v>3</v>
      </c>
      <c r="E19" t="s">
        <v>3</v>
      </c>
      <c r="G19" t="s">
        <v>12</v>
      </c>
      <c r="I19" t="s">
        <v>3</v>
      </c>
      <c r="L19">
        <v>49.075471698113205</v>
      </c>
      <c r="M19">
        <v>3</v>
      </c>
    </row>
    <row r="20" spans="1:16">
      <c r="A20" t="s">
        <v>7</v>
      </c>
      <c r="C20" t="s">
        <v>3</v>
      </c>
      <c r="E20" t="s">
        <v>3</v>
      </c>
      <c r="G20" t="s">
        <v>13</v>
      </c>
      <c r="I20" t="s">
        <v>3</v>
      </c>
      <c r="L20">
        <v>130.05000000000001</v>
      </c>
      <c r="M20">
        <v>7.9500000000000011</v>
      </c>
    </row>
    <row r="21" spans="1:16">
      <c r="A21" t="s">
        <v>8</v>
      </c>
      <c r="C21" t="s">
        <v>3</v>
      </c>
      <c r="E21" t="s">
        <v>3</v>
      </c>
      <c r="G21" t="s">
        <v>14</v>
      </c>
      <c r="I21" t="s">
        <v>3</v>
      </c>
      <c r="L21" t="e">
        <v>#N/A</v>
      </c>
      <c r="M21" t="e">
        <v>#N/A</v>
      </c>
    </row>
    <row r="22" spans="1:16">
      <c r="A22" t="s">
        <v>9</v>
      </c>
      <c r="C22" t="s">
        <v>3</v>
      </c>
      <c r="E22" t="s">
        <v>3</v>
      </c>
      <c r="G22" t="s">
        <v>15</v>
      </c>
      <c r="I22" t="s">
        <v>3</v>
      </c>
    </row>
    <row r="23" spans="1:16">
      <c r="O23" t="s">
        <v>27</v>
      </c>
    </row>
    <row r="24" spans="1:16" ht="15.75" thickBot="1"/>
    <row r="25" spans="1:16">
      <c r="O25" s="19" t="s">
        <v>28</v>
      </c>
      <c r="P25" s="19"/>
    </row>
    <row r="26" spans="1:16">
      <c r="B26" t="s">
        <v>16</v>
      </c>
      <c r="O26" s="16" t="s">
        <v>29</v>
      </c>
      <c r="P26" s="16">
        <v>0.97076840922427332</v>
      </c>
    </row>
    <row r="27" spans="1:16">
      <c r="B27" t="s">
        <v>16</v>
      </c>
      <c r="O27" s="16" t="s">
        <v>30</v>
      </c>
      <c r="P27" s="16">
        <v>0.94239130434782614</v>
      </c>
    </row>
    <row r="28" spans="1:16">
      <c r="B28" t="s">
        <v>16</v>
      </c>
      <c r="O28" s="16" t="s">
        <v>31</v>
      </c>
      <c r="P28" s="16">
        <v>0.92318840579710149</v>
      </c>
    </row>
    <row r="29" spans="1:16">
      <c r="B29" t="s">
        <v>16</v>
      </c>
      <c r="O29" s="16" t="s">
        <v>32</v>
      </c>
      <c r="P29" s="16">
        <v>1.6278820596099708</v>
      </c>
    </row>
    <row r="30" spans="1:16" ht="15.75" thickBot="1">
      <c r="B30" t="s">
        <v>16</v>
      </c>
      <c r="O30" s="17" t="s">
        <v>33</v>
      </c>
      <c r="P30" s="17">
        <v>5</v>
      </c>
    </row>
    <row r="31" spans="1:16">
      <c r="B31" t="s">
        <v>16</v>
      </c>
    </row>
    <row r="32" spans="1:16" ht="15.75" thickBot="1">
      <c r="O32" t="s">
        <v>34</v>
      </c>
    </row>
    <row r="33" spans="15:23">
      <c r="O33" s="18"/>
      <c r="P33" s="18" t="s">
        <v>39</v>
      </c>
      <c r="Q33" s="18" t="s">
        <v>40</v>
      </c>
      <c r="R33" s="18" t="s">
        <v>41</v>
      </c>
      <c r="S33" s="18" t="s">
        <v>42</v>
      </c>
      <c r="T33" s="18" t="s">
        <v>43</v>
      </c>
    </row>
    <row r="34" spans="15:23">
      <c r="O34" s="16" t="s">
        <v>35</v>
      </c>
      <c r="P34" s="16">
        <v>1</v>
      </c>
      <c r="Q34" s="16">
        <v>130.05000000000001</v>
      </c>
      <c r="R34" s="16">
        <v>130.05000000000001</v>
      </c>
      <c r="S34" s="16">
        <v>49.075471698113205</v>
      </c>
      <c r="T34" s="16">
        <v>5.9730899812723203E-3</v>
      </c>
    </row>
    <row r="35" spans="15:23">
      <c r="O35" s="16" t="s">
        <v>36</v>
      </c>
      <c r="P35" s="16">
        <v>3</v>
      </c>
      <c r="Q35" s="16">
        <v>7.9500000000000011</v>
      </c>
      <c r="R35" s="16">
        <v>2.6500000000000004</v>
      </c>
      <c r="S35" s="16"/>
      <c r="T35" s="16"/>
    </row>
    <row r="36" spans="15:23" ht="15.75" thickBot="1">
      <c r="O36" s="17" t="s">
        <v>37</v>
      </c>
      <c r="P36" s="17">
        <v>4</v>
      </c>
      <c r="Q36" s="17">
        <v>138</v>
      </c>
      <c r="R36" s="17"/>
      <c r="S36" s="17"/>
      <c r="T36" s="17"/>
    </row>
    <row r="37" spans="15:23" ht="15.75" thickBot="1"/>
    <row r="38" spans="15:23">
      <c r="O38" s="18"/>
      <c r="P38" s="18" t="s">
        <v>44</v>
      </c>
      <c r="Q38" s="18" t="s">
        <v>32</v>
      </c>
      <c r="R38" s="18" t="s">
        <v>45</v>
      </c>
      <c r="S38" s="18" t="s">
        <v>46</v>
      </c>
      <c r="T38" s="18" t="s">
        <v>47</v>
      </c>
      <c r="U38" s="18" t="s">
        <v>48</v>
      </c>
      <c r="V38" s="18" t="s">
        <v>49</v>
      </c>
      <c r="W38" s="18" t="s">
        <v>50</v>
      </c>
    </row>
    <row r="39" spans="15:23">
      <c r="O39" s="16" t="s">
        <v>38</v>
      </c>
      <c r="P39" s="16">
        <v>72.2</v>
      </c>
      <c r="Q39" s="16">
        <v>1.6278820596099708</v>
      </c>
      <c r="R39" s="16">
        <v>44.35210743541127</v>
      </c>
      <c r="S39" s="16">
        <v>2.5230957626766609E-5</v>
      </c>
      <c r="T39" s="16">
        <v>67.019352754602608</v>
      </c>
      <c r="U39" s="16">
        <v>77.380647245397398</v>
      </c>
      <c r="V39" s="16">
        <v>67.019352754602608</v>
      </c>
      <c r="W39" s="16">
        <v>77.380647245397398</v>
      </c>
    </row>
    <row r="40" spans="15:23" ht="15.75" thickBot="1">
      <c r="O40" s="17" t="s">
        <v>51</v>
      </c>
      <c r="P40" s="17">
        <v>-2.5499999999999998</v>
      </c>
      <c r="Q40" s="17">
        <v>0.36400549446402591</v>
      </c>
      <c r="R40" s="17">
        <v>-7.0053887613831396</v>
      </c>
      <c r="S40" s="17">
        <v>5.9730899812723203E-3</v>
      </c>
      <c r="T40" s="17">
        <v>-3.7084279408155605</v>
      </c>
      <c r="U40" s="17">
        <v>-1.3915720591844389</v>
      </c>
      <c r="V40" s="17">
        <v>-3.7084279408155605</v>
      </c>
      <c r="W40" s="17">
        <v>-1.3915720591844389</v>
      </c>
    </row>
    <row r="44" spans="15:23">
      <c r="O44" t="s">
        <v>52</v>
      </c>
      <c r="S44" t="s">
        <v>56</v>
      </c>
    </row>
    <row r="45" spans="15:23" ht="15.75" thickBot="1"/>
    <row r="46" spans="15:23">
      <c r="O46" s="18" t="s">
        <v>53</v>
      </c>
      <c r="P46" s="18" t="s">
        <v>54</v>
      </c>
      <c r="Q46" s="18" t="s">
        <v>55</v>
      </c>
      <c r="S46" s="18" t="s">
        <v>57</v>
      </c>
      <c r="T46" s="18" t="s">
        <v>58</v>
      </c>
    </row>
    <row r="47" spans="15:23">
      <c r="O47" s="16">
        <v>1</v>
      </c>
      <c r="P47" s="16">
        <v>64.55</v>
      </c>
      <c r="Q47" s="16">
        <v>-0.54999999999999716</v>
      </c>
      <c r="S47" s="16">
        <v>10</v>
      </c>
      <c r="T47" s="16">
        <v>56</v>
      </c>
    </row>
    <row r="48" spans="15:23">
      <c r="O48" s="16">
        <v>2</v>
      </c>
      <c r="P48" s="16">
        <v>69.650000000000006</v>
      </c>
      <c r="Q48" s="16">
        <v>1.3499999999999943</v>
      </c>
      <c r="S48" s="16">
        <v>30</v>
      </c>
      <c r="T48" s="16">
        <v>58</v>
      </c>
    </row>
    <row r="49" spans="15:20">
      <c r="O49" s="16">
        <v>3</v>
      </c>
      <c r="P49" s="16">
        <v>62</v>
      </c>
      <c r="Q49" s="16">
        <v>-1</v>
      </c>
      <c r="S49" s="16">
        <v>50</v>
      </c>
      <c r="T49" s="16">
        <v>61</v>
      </c>
    </row>
    <row r="50" spans="15:20">
      <c r="O50" s="16">
        <v>4</v>
      </c>
      <c r="P50" s="16">
        <v>59.45</v>
      </c>
      <c r="Q50" s="16">
        <v>-1.4500000000000028</v>
      </c>
      <c r="S50" s="16">
        <v>70</v>
      </c>
      <c r="T50" s="16">
        <v>64</v>
      </c>
    </row>
    <row r="51" spans="15:20" ht="15.75" thickBot="1">
      <c r="O51" s="17">
        <v>5</v>
      </c>
      <c r="P51" s="17">
        <v>54.35</v>
      </c>
      <c r="Q51" s="17">
        <v>1.6499999999999986</v>
      </c>
      <c r="S51" s="17">
        <v>90</v>
      </c>
      <c r="T51" s="17">
        <v>71</v>
      </c>
    </row>
  </sheetData>
  <sortState ref="T47:T51">
    <sortCondition ref="T47"/>
  </sortState>
  <mergeCells count="2">
    <mergeCell ref="A3:C3"/>
    <mergeCell ref="D3:F3"/>
  </mergeCells>
  <pageMargins left="0.7" right="0.7" top="0.75" bottom="0.75" header="0.3" footer="0.3"/>
  <pageSetup orientation="portrait" horizontalDpi="360" verticalDpi="360" r:id="rId1"/>
  <drawing r:id="rId2"/>
  <legacyDrawing r:id="rId3"/>
  <oleObjects>
    <oleObject progId="Equation.3" shapeId="1025" r:id="rId4"/>
    <oleObject progId="Equation.3" shapeId="1026" r:id="rId5"/>
    <oleObject progId="Equation.3" shapeId="1027" r:id="rId6"/>
    <oleObject progId="Equation.3" shapeId="1028" r:id="rId7"/>
    <oleObject progId="Equation.3" shapeId="1033" r:id="rId8"/>
    <oleObject progId="Equation.3" shapeId="1034" r:id="rId9"/>
    <oleObject progId="Equation.3" shapeId="1035" r:id="rId10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cp:lastPrinted>2008-12-03T11:09:34Z</cp:lastPrinted>
  <dcterms:created xsi:type="dcterms:W3CDTF">2008-12-03T03:05:47Z</dcterms:created>
  <dcterms:modified xsi:type="dcterms:W3CDTF">2008-12-03T15:44:11Z</dcterms:modified>
</cp:coreProperties>
</file>